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'Summary'!$A$5:$H$11</definedName>
    <definedName name="_xlnm._FilterDatabase" localSheetId="1" hidden="1">'Estimate Lines'!$A$12:$Q$112</definedName>
    <definedName name="_xlnm._FilterDatabase" localSheetId="2" hidden="1">'Assumptions'!$A$12:$H$112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mm/dd/yyyy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2645B"/>
      <sz val="9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9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 style="thin">
        <color rgb="00C6D5C8"/>
      </left>
      <right/>
      <top/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 style="thin">
        <color rgb="00C6D5C8"/>
      </right>
      <top/>
      <bottom/>
      <diagonal/>
    </border>
    <border>
      <left style="thin">
        <color rgb="00C6D5C8"/>
      </left>
      <right/>
      <top/>
      <bottom style="thin">
        <color rgb="00C6D5C8"/>
      </bottom>
      <diagonal/>
    </border>
    <border>
      <left/>
      <right/>
      <top/>
      <bottom style="thin">
        <color rgb="00C6D5C8"/>
      </bottom>
      <diagonal/>
    </border>
    <border>
      <left/>
      <right style="thin">
        <color rgb="00C6D5C8"/>
      </right>
      <top/>
      <bottom style="thin">
        <color rgb="00C6D5C8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/>
    </xf>
    <xf numFmtId="0" fontId="0" fillId="4" borderId="1" pivotButton="0" quotePrefix="0" xfId="0"/>
    <xf numFmtId="1" fontId="0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/>
    </xf>
    <xf numFmtId="0" fontId="0" fillId="5" borderId="1" pivotButton="0" quotePrefix="0" xfId="0"/>
    <xf numFmtId="2" fontId="0" fillId="5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left" vertical="center"/>
    </xf>
    <xf numFmtId="165" fontId="0" fillId="5" borderId="1" applyAlignment="1" pivotButton="0" quotePrefix="0" xfId="0">
      <alignment horizontal="left" vertical="center"/>
    </xf>
    <xf numFmtId="1" fontId="0" fillId="5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4" fontId="0" fillId="4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left" vertical="center"/>
    </xf>
    <xf numFmtId="165" fontId="0" fillId="5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Direct Cost Mix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'Summary'!E13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'Summary'!$D$14:$D$16</f>
            </numRef>
          </cat>
          <val>
            <numRef>
              <f>'Summary'!$E$14:$E$16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12</row>
      <rowOff>0</rowOff>
    </from>
    <ext cx="3780000" cy="241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L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3" customWidth="1" min="3" max="3"/>
    <col width="23" customWidth="1" min="4" max="4"/>
    <col width="16" customWidth="1" min="5" max="5"/>
    <col width="3" customWidth="1" min="6" max="6"/>
    <col width="25" customWidth="1" min="7" max="7"/>
    <col width="24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4" customHeight="1">
      <c r="A1" s="1" t="inlineStr">
        <is>
          <t>Irrigation Installation Estimate Summary</t>
        </is>
      </c>
      <c r="B1" s="45" t="n"/>
      <c r="C1" s="45" t="n"/>
      <c r="D1" s="45" t="n"/>
      <c r="E1" s="45" t="n"/>
      <c r="F1" s="45" t="n"/>
      <c r="G1" s="45" t="n"/>
      <c r="H1" s="45" t="n"/>
      <c r="I1" s="45" t="n"/>
      <c r="J1" s="45" t="n"/>
      <c r="K1" s="45" t="n"/>
      <c r="L1" s="46" t="n"/>
    </row>
    <row r="2" ht="15" customHeight="1">
      <c r="A2" s="47" t="n"/>
      <c r="B2" s="48" t="n"/>
      <c r="C2" s="48" t="n"/>
      <c r="D2" s="48" t="n"/>
      <c r="E2" s="48" t="n"/>
      <c r="F2" s="48" t="n"/>
      <c r="G2" s="48" t="n"/>
      <c r="H2" s="48" t="n"/>
      <c r="I2" s="48" t="n"/>
      <c r="J2" s="48" t="n"/>
      <c r="K2" s="48" t="n"/>
      <c r="L2" s="49" t="n"/>
    </row>
    <row r="3" ht="30" customHeight="1">
      <c r="A3" s="3" t="inlineStr">
        <is>
          <t>Calculated from the Estimate Lines and Assumptions sheets. All sample customer, property, employee, and estimate records are fictional.</t>
        </is>
      </c>
    </row>
    <row r="4"/>
    <row r="5">
      <c r="A5" s="4" t="inlineStr">
        <is>
          <t>Estimate snapshot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5" t="inlineStr">
        <is>
          <t>Estimate ID</t>
        </is>
      </c>
      <c r="B6" s="6">
        <f>IF('Estimate Lines'!$B$3="","",'Estimate Lines'!$B$3)</f>
        <v/>
      </c>
      <c r="C6" s="7" t="n"/>
      <c r="D6" s="5" t="inlineStr">
        <is>
          <t>Included lines</t>
        </is>
      </c>
      <c r="E6" s="8">
        <f>IF(COUNTA('Estimate Lines'!$A$13:$E$112)=0,"",COUNTIF('Estimate Lines'!$A$13:$A$112,"Yes"))</f>
        <v/>
      </c>
      <c r="F6" s="7" t="n"/>
      <c r="G6" s="5" t="inlineStr">
        <is>
          <t>Suggested quote</t>
        </is>
      </c>
      <c r="H6" s="50">
        <f>IF(OR($E$6="",$E$6=0,$H$9&gt;0),"",SUM('Estimate Lines'!$P$13:$P$112))</f>
        <v/>
      </c>
    </row>
    <row r="7">
      <c r="A7" s="10" t="inlineStr">
        <is>
          <t>Customer</t>
        </is>
      </c>
      <c r="B7" s="11">
        <f>IF('Estimate Lines'!$E$3="","",'Estimate Lines'!$E$3)</f>
        <v/>
      </c>
      <c r="C7" s="12" t="n"/>
      <c r="D7" s="10" t="inlineStr">
        <is>
          <t>Labor hours</t>
        </is>
      </c>
      <c r="E7" s="13">
        <f>IF(OR($E$6="",$E$6=0,$H$9&gt;0),"",SUM('Estimate Lines'!$L$13:$L$112))</f>
        <v/>
      </c>
      <c r="F7" s="12" t="n"/>
      <c r="G7" s="10" t="inlineStr">
        <is>
          <t>Total markup</t>
        </is>
      </c>
      <c r="H7" s="51">
        <f>IF(OR($H$6="",$E$11=""),"",$H$6-$E$11)</f>
        <v/>
      </c>
    </row>
    <row r="8">
      <c r="A8" s="5" t="inlineStr">
        <is>
          <t>Property</t>
        </is>
      </c>
      <c r="B8" s="6">
        <f>IF('Estimate Lines'!$I$3="","",'Estimate Lines'!$I$3)</f>
        <v/>
      </c>
      <c r="C8" s="7" t="n"/>
      <c r="D8" s="5" t="inlineStr">
        <is>
          <t>Material cost</t>
        </is>
      </c>
      <c r="E8" s="50">
        <f>IF(OR($E$6="",$E$6=0,$H$9&gt;0),"",SUM('Estimate Lines'!$K$13:$K$112))</f>
        <v/>
      </c>
      <c r="F8" s="7" t="n"/>
      <c r="G8" s="5" t="inlineStr">
        <is>
          <t>Average per included line</t>
        </is>
      </c>
      <c r="H8" s="50">
        <f>IF($H$6="","",IFERROR($H$6/$E$6,""))</f>
        <v/>
      </c>
    </row>
    <row r="9">
      <c r="A9" s="10" t="inlineStr">
        <is>
          <t>Estimate date</t>
        </is>
      </c>
      <c r="B9" s="52">
        <f>IF('Estimate Lines'!$B$6="","",'Estimate Lines'!$B$6)</f>
        <v/>
      </c>
      <c r="C9" s="12" t="n"/>
      <c r="D9" s="10" t="inlineStr">
        <is>
          <t>Labor cost</t>
        </is>
      </c>
      <c r="E9" s="51">
        <f>IF(OR($E$6="",$E$6=0,$H$9&gt;0),"",SUM('Estimate Lines'!$M$13:$M$112))</f>
        <v/>
      </c>
      <c r="F9" s="12" t="n"/>
      <c r="G9" s="10" t="inlineStr">
        <is>
          <t>Incomplete included lines</t>
        </is>
      </c>
      <c r="H9" s="16">
        <f>IF(COUNTA('Estimate Lines'!$A$13:$E$112)=0,"",COUNTIF('Estimate Lines'!$A$13:$A$112,"Yes")-COUNTIF('Estimate Lines'!$Q$13:$Q$112,"OK"))</f>
        <v/>
      </c>
    </row>
    <row r="10">
      <c r="A10" s="5" t="inlineStr">
        <is>
          <t>Valid through</t>
        </is>
      </c>
      <c r="B10" s="53">
        <f>IF('Estimate Lines'!$E$6="","",'Estimate Lines'!$E$6)</f>
        <v/>
      </c>
      <c r="C10" s="7" t="n"/>
      <c r="D10" s="5" t="inlineStr">
        <is>
          <t>Equipment cost</t>
        </is>
      </c>
      <c r="E10" s="50">
        <f>IF(OR($E$6="",$E$6=0,$H$9&gt;0),"",SUM('Estimate Lines'!$N$13:$N$112))</f>
        <v/>
      </c>
      <c r="F10" s="7" t="n"/>
      <c r="G10" s="5" t="inlineStr">
        <is>
          <t>Date check</t>
        </is>
      </c>
      <c r="H10" s="6">
        <f>IF(OR($B$9="",$B$10=""),"",IF($B$10&lt;$B$9,"Review date order",IF($B$10&lt;TODAY(),"Review elapsed date","Within entered dates")))</f>
        <v/>
      </c>
    </row>
    <row r="11">
      <c r="A11" s="10" t="inlineStr">
        <is>
          <t>Quote status</t>
        </is>
      </c>
      <c r="B11" s="11">
        <f>IF('Estimate Lines'!$E$4="","",'Estimate Lines'!$E$4)</f>
        <v/>
      </c>
      <c r="C11" s="12" t="n"/>
      <c r="D11" s="10" t="inlineStr">
        <is>
          <t>Direct cost</t>
        </is>
      </c>
      <c r="E11" s="51">
        <f>IF(OR($E$6="",$E$6=0,$H$9&gt;0),"",SUM('Estimate Lines'!$O$13:$O$112))</f>
        <v/>
      </c>
      <c r="F11" s="12" t="n"/>
      <c r="G11" s="10" t="inlineStr">
        <is>
          <t>Estimate check</t>
        </is>
      </c>
      <c r="H11" s="11">
        <f>IF(COUNTA('Estimate Lines'!$A$13:$E$112)=0,"",IF($E$6=0,"Review included lines",IF($H$9&gt;0,"Review incomplete lines","Ready for human review")))</f>
        <v/>
      </c>
    </row>
    <row r="12"/>
    <row r="13">
      <c r="A13" s="4" t="inlineStr">
        <is>
          <t>Pricing inputs</t>
        </is>
      </c>
      <c r="B13" s="4" t="n"/>
      <c r="D13" s="4" t="inlineStr">
        <is>
          <t>Direct cost breakdown</t>
        </is>
      </c>
      <c r="E13" s="4" t="n"/>
    </row>
    <row r="14">
      <c r="A14" s="18" t="inlineStr">
        <is>
          <t>Labor hourly cost</t>
        </is>
      </c>
      <c r="B14" s="54">
        <f>IF(Assumptions!$B$3="","",Assumptions!$B$3)</f>
        <v/>
      </c>
      <c r="D14" s="18" t="inlineStr">
        <is>
          <t>Material</t>
        </is>
      </c>
      <c r="E14" s="54">
        <f>IF($E$8="","",$E$8)</f>
        <v/>
      </c>
    </row>
    <row r="15">
      <c r="A15" s="20" t="inlineStr">
        <is>
          <t>Overhead markup</t>
        </is>
      </c>
      <c r="B15" s="21">
        <f>IF(Assumptions!$B$4="","",Assumptions!$B$4)</f>
        <v/>
      </c>
      <c r="D15" s="20" t="inlineStr">
        <is>
          <t>Labor</t>
        </is>
      </c>
      <c r="E15" s="55">
        <f>IF($E$9="","",$E$9)</f>
        <v/>
      </c>
    </row>
    <row r="16">
      <c r="A16" s="18" t="inlineStr">
        <is>
          <t>Contingency markup</t>
        </is>
      </c>
      <c r="B16" s="23">
        <f>IF(Assumptions!$B$5="","",Assumptions!$B$5)</f>
        <v/>
      </c>
      <c r="D16" s="18" t="inlineStr">
        <is>
          <t>Equipment</t>
        </is>
      </c>
      <c r="E16" s="54">
        <f>IF($E$10="","",$E$10)</f>
        <v/>
      </c>
    </row>
    <row r="17">
      <c r="A17" s="20" t="inlineStr">
        <is>
          <t>Profit markup</t>
        </is>
      </c>
      <c r="B17" s="21">
        <f>IF(Assumptions!$B$6="","",Assumptions!$B$6)</f>
        <v/>
      </c>
    </row>
  </sheetData>
  <autoFilter ref="A5:H11"/>
  <mergeCells count="1">
    <mergeCell ref="A1:L2"/>
  </mergeCells>
  <conditionalFormatting sqref="H10:H11">
    <cfRule type="expression" priority="1" dxfId="0">
      <formula>LEFT($H10,6)="Review"</formula>
    </cfRule>
  </conditionalFormatting>
  <conditionalFormatting sqref="H10">
    <cfRule type="expression" priority="2" dxfId="1">
      <formula>$H10="Within entered dates"</formula>
    </cfRule>
  </conditionalFormatting>
  <conditionalFormatting sqref="H11">
    <cfRule type="expression" priority="3" dxfId="1">
      <formula>$H11="Ready for human review"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Q11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23" customWidth="1" min="3" max="3"/>
    <col width="29" customWidth="1" min="4" max="4"/>
    <col width="11" customWidth="1" min="5" max="5"/>
    <col width="13" customWidth="1" min="6" max="6"/>
    <col width="15" customWidth="1" min="7" max="7"/>
    <col width="11" customWidth="1" min="8" max="8"/>
    <col width="16" customWidth="1" min="9" max="9"/>
    <col width="17" customWidth="1" min="10" max="10"/>
    <col width="15" customWidth="1" min="11" max="11"/>
    <col width="13" customWidth="1" min="12" max="12"/>
    <col width="14" customWidth="1" min="13" max="13"/>
    <col width="16" customWidth="1" min="14" max="14"/>
    <col width="14" customWidth="1" min="15" max="15"/>
    <col width="18" customWidth="1" min="16" max="16"/>
    <col width="21" customWidth="1" min="17" max="17"/>
  </cols>
  <sheetData>
    <row r="1" ht="24" customHeight="1">
      <c r="A1" s="1" t="inlineStr">
        <is>
          <t>Irrigation Installation Estimate Lines</t>
        </is>
      </c>
      <c r="B1" s="45" t="n"/>
      <c r="C1" s="45" t="n"/>
      <c r="D1" s="45" t="n"/>
      <c r="E1" s="45" t="n"/>
      <c r="F1" s="45" t="n"/>
      <c r="G1" s="45" t="n"/>
      <c r="H1" s="45" t="n"/>
      <c r="I1" s="45" t="n"/>
      <c r="J1" s="45" t="n"/>
      <c r="K1" s="45" t="n"/>
      <c r="L1" s="45" t="n"/>
      <c r="M1" s="45" t="n"/>
      <c r="N1" s="45" t="n"/>
      <c r="O1" s="45" t="n"/>
      <c r="P1" s="45" t="n"/>
      <c r="Q1" s="46" t="n"/>
    </row>
    <row r="2" ht="15" customHeight="1">
      <c r="A2" s="47" t="n"/>
      <c r="B2" s="48" t="n"/>
      <c r="C2" s="48" t="n"/>
      <c r="D2" s="48" t="n"/>
      <c r="E2" s="48" t="n"/>
      <c r="F2" s="48" t="n"/>
      <c r="G2" s="48" t="n"/>
      <c r="H2" s="48" t="n"/>
      <c r="I2" s="48" t="n"/>
      <c r="J2" s="48" t="n"/>
      <c r="K2" s="48" t="n"/>
      <c r="L2" s="48" t="n"/>
      <c r="M2" s="48" t="n"/>
      <c r="N2" s="48" t="n"/>
      <c r="O2" s="48" t="n"/>
      <c r="P2" s="48" t="n"/>
      <c r="Q2" s="49" t="n"/>
    </row>
    <row r="3">
      <c r="A3" s="4" t="inlineStr">
        <is>
          <t>Estimate ID</t>
        </is>
      </c>
      <c r="B3" s="24" t="inlineStr">
        <is>
          <t>SAMPLE-IRR-001</t>
        </is>
      </c>
      <c r="D3" s="4" t="inlineStr">
        <is>
          <t>Customer</t>
        </is>
      </c>
      <c r="E3" s="24" t="inlineStr">
        <is>
          <t>Sample Customer — Blue Acorn Cooperative</t>
        </is>
      </c>
      <c r="H3" s="4" t="inlineStr">
        <is>
          <t>Property</t>
        </is>
      </c>
      <c r="I3" s="24" t="inlineStr">
        <is>
          <t>Sample Property — 101 Example Meadow, Fictional Town, KS</t>
        </is>
      </c>
    </row>
    <row r="4">
      <c r="A4" s="4" t="inlineStr">
        <is>
          <t>Estimator</t>
        </is>
      </c>
      <c r="B4" s="24" t="inlineStr">
        <is>
          <t>Sample Estimator — Riley Fern</t>
        </is>
      </c>
      <c r="D4" s="4" t="inlineStr">
        <is>
          <t>Quote status</t>
        </is>
      </c>
      <c r="E4" s="24" t="inlineStr">
        <is>
          <t>Draft</t>
        </is>
      </c>
    </row>
    <row r="5"/>
    <row r="6">
      <c r="A6" s="4" t="inlineStr">
        <is>
          <t>Estimate date</t>
        </is>
      </c>
      <c r="B6" s="56" t="n">
        <v>46275</v>
      </c>
      <c r="D6" s="4" t="inlineStr">
        <is>
          <t>Valid through</t>
        </is>
      </c>
      <c r="E6" s="56" t="n">
        <v>46305</v>
      </c>
    </row>
    <row r="7"/>
    <row r="8" ht="30" customHeight="1">
      <c r="A8" s="26" t="inlineStr">
        <is>
          <t>Yellow cells are editable. All example records are fictional. Review quantities, catalog assumptions, site conditions, and scope before presenting an estimate.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</row>
    <row r="9"/>
    <row r="10"/>
    <row r="11"/>
    <row r="12" ht="42" customHeight="1">
      <c r="A12" s="27" t="inlineStr">
        <is>
          <t>Include</t>
        </is>
      </c>
      <c r="B12" s="27" t="inlineStr">
        <is>
          <t>Zone</t>
        </is>
      </c>
      <c r="C12" s="27" t="inlineStr">
        <is>
          <t>Item / Service</t>
        </is>
      </c>
      <c r="D12" s="27" t="inlineStr">
        <is>
          <t>Line Description</t>
        </is>
      </c>
      <c r="E12" s="27" t="inlineStr">
        <is>
          <t>Quantity</t>
        </is>
      </c>
      <c r="F12" s="27" t="inlineStr">
        <is>
          <t>Unit</t>
        </is>
      </c>
      <c r="G12" s="27" t="inlineStr">
        <is>
          <t>Material $/Unit</t>
        </is>
      </c>
      <c r="H12" s="27" t="inlineStr">
        <is>
          <t>Waste %</t>
        </is>
      </c>
      <c r="I12" s="27" t="inlineStr">
        <is>
          <t>Labor Hours/Unit</t>
        </is>
      </c>
      <c r="J12" s="27" t="inlineStr">
        <is>
          <t>Equipment $/Unit</t>
        </is>
      </c>
      <c r="K12" s="27" t="inlineStr">
        <is>
          <t>Material Cost</t>
        </is>
      </c>
      <c r="L12" s="27" t="inlineStr">
        <is>
          <t>Labor Hours</t>
        </is>
      </c>
      <c r="M12" s="27" t="inlineStr">
        <is>
          <t>Labor Cost</t>
        </is>
      </c>
      <c r="N12" s="27" t="inlineStr">
        <is>
          <t>Equipment Cost</t>
        </is>
      </c>
      <c r="O12" s="27" t="inlineStr">
        <is>
          <t>Direct Cost</t>
        </is>
      </c>
      <c r="P12" s="27" t="inlineStr">
        <is>
          <t>Suggested Sell Amount</t>
        </is>
      </c>
      <c r="Q12" s="27" t="inlineStr">
        <is>
          <t>Line Check</t>
        </is>
      </c>
    </row>
    <row r="13">
      <c r="A13" s="28" t="inlineStr">
        <is>
          <t>Yes</t>
        </is>
      </c>
      <c r="B13" s="24" t="inlineStr">
        <is>
          <t>Project-wide</t>
        </is>
      </c>
      <c r="C13" s="24" t="inlineStr">
        <is>
          <t>Controller installation</t>
        </is>
      </c>
      <c r="D13" s="24" t="inlineStr">
        <is>
          <t>Sample controller and basic setup</t>
        </is>
      </c>
      <c r="E13" s="29" t="n">
        <v>1</v>
      </c>
      <c r="F13" s="30">
        <f>IF(C13="","",IF(IFERROR(VLOOKUP(C13,Assumptions!$A$13:$H$112,8,FALSE),"")&lt;&gt;"OK","",IFERROR(VLOOKUP(C13,Assumptions!$A$13:$H$112,3,FALSE),"")))</f>
        <v/>
      </c>
      <c r="G13" s="57">
        <f>IF(C13="","",IF(IFERROR(VLOOKUP(C13,Assumptions!$A$13:$H$112,8,FALSE),"")&lt;&gt;"OK","",IFERROR(VLOOKUP(C13,Assumptions!$A$13:$H$112,4,FALSE),"")))</f>
        <v/>
      </c>
      <c r="H13" s="32">
        <f>IF(C13="","",IF(IFERROR(VLOOKUP(C13,Assumptions!$A$13:$H$112,8,FALSE),"")&lt;&gt;"OK","",IFERROR(VLOOKUP(C13,Assumptions!$A$13:$H$112,7,FALSE),"")))</f>
        <v/>
      </c>
      <c r="I13" s="33">
        <f>IF(C13="","",IF(IFERROR(VLOOKUP(C13,Assumptions!$A$13:$H$112,8,FALSE),"")&lt;&gt;"OK","",IFERROR(VLOOKUP(C13,Assumptions!$A$13:$H$112,5,FALSE),"")))</f>
        <v/>
      </c>
      <c r="J13" s="57">
        <f>IF(C13="","",IF(IFERROR(VLOOKUP(C13,Assumptions!$A$13:$H$112,8,FALSE),"")&lt;&gt;"OK","",IFERROR(VLOOKUP(C13,Assumptions!$A$13:$H$112,6,FALSE),"")))</f>
        <v/>
      </c>
      <c r="K13" s="57">
        <f>IF(OR(A13&lt;&gt;"Yes",C13="",E13="",F13=""),"",IFERROR(E13*G13*(1+H13),""))</f>
        <v/>
      </c>
      <c r="L13" s="33">
        <f>IF(OR(A13&lt;&gt;"Yes",C13="",E13="",F13=""),"",IFERROR(E13*I13,""))</f>
        <v/>
      </c>
      <c r="M13" s="57">
        <f>IF(OR(L13="",Assumptions!$B$3=""),"",IFERROR(L13*Assumptions!$B$3,""))</f>
        <v/>
      </c>
      <c r="N13" s="57">
        <f>IF(OR(A13&lt;&gt;"Yes",C13="",E13="",F13=""),"",IFERROR(E13*J13,""))</f>
        <v/>
      </c>
      <c r="O13" s="57">
        <f>IF(OR(K13="",M13="",N13=""),"",SUM(K13,M13,N13))</f>
        <v/>
      </c>
      <c r="P13" s="57">
        <f>IF(OR(O13="",Assumptions!$B$4="",Assumptions!$B$5="",Assumptions!$B$6=""),"",IFERROR(O13*(1+Assumptions!$B$4+Assumptions!$B$5+Assumptions!$B$6),""))</f>
        <v/>
      </c>
      <c r="Q13" s="34">
        <f>IF(COUNTA(A13:E13)=0,"",IF(A13="No","Excluded",IF(A13&lt;&gt;"Yes","Select include",IF(B13="","Enter zone",IF(C13="","Select item",IF(E13="","Enter quantity",IF(COUNTBLANK(Assumptions!$B$3:$B$6)&gt;0,"Review pricing inputs",IF(IFERROR(VLOOKUP(C13,Assumptions!$A$13:$H$112,8,FALSE),"Missing")="Missing","Review item",IF(IFERROR(VLOOKUP(C13,Assumptions!$A$13:$H$112,8,FALSE),"")&lt;&gt;"OK","Review catalog","OK")))))))))</f>
        <v/>
      </c>
    </row>
    <row r="14">
      <c r="A14" s="28" t="inlineStr">
        <is>
          <t>Yes</t>
        </is>
      </c>
      <c r="B14" s="24" t="inlineStr">
        <is>
          <t>Water connection</t>
        </is>
      </c>
      <c r="C14" s="24" t="inlineStr">
        <is>
          <t>Backflow device</t>
        </is>
      </c>
      <c r="D14" s="24" t="inlineStr">
        <is>
          <t>Sample connection allowance</t>
        </is>
      </c>
      <c r="E14" s="29" t="n">
        <v>1</v>
      </c>
      <c r="F14" s="35">
        <f>IF(C14="","",IF(IFERROR(VLOOKUP(C14,Assumptions!$A$13:$H$112,8,FALSE),"")&lt;&gt;"OK","",IFERROR(VLOOKUP(C14,Assumptions!$A$13:$H$112,3,FALSE),"")))</f>
        <v/>
      </c>
      <c r="G14" s="58">
        <f>IF(C14="","",IF(IFERROR(VLOOKUP(C14,Assumptions!$A$13:$H$112,8,FALSE),"")&lt;&gt;"OK","",IFERROR(VLOOKUP(C14,Assumptions!$A$13:$H$112,4,FALSE),"")))</f>
        <v/>
      </c>
      <c r="H14" s="37">
        <f>IF(C14="","",IF(IFERROR(VLOOKUP(C14,Assumptions!$A$13:$H$112,8,FALSE),"")&lt;&gt;"OK","",IFERROR(VLOOKUP(C14,Assumptions!$A$13:$H$112,7,FALSE),"")))</f>
        <v/>
      </c>
      <c r="I14" s="38">
        <f>IF(C14="","",IF(IFERROR(VLOOKUP(C14,Assumptions!$A$13:$H$112,8,FALSE),"")&lt;&gt;"OK","",IFERROR(VLOOKUP(C14,Assumptions!$A$13:$H$112,5,FALSE),"")))</f>
        <v/>
      </c>
      <c r="J14" s="58">
        <f>IF(C14="","",IF(IFERROR(VLOOKUP(C14,Assumptions!$A$13:$H$112,8,FALSE),"")&lt;&gt;"OK","",IFERROR(VLOOKUP(C14,Assumptions!$A$13:$H$112,6,FALSE),"")))</f>
        <v/>
      </c>
      <c r="K14" s="58">
        <f>IF(OR(A14&lt;&gt;"Yes",C14="",E14="",F14=""),"",IFERROR(E14*G14*(1+H14),""))</f>
        <v/>
      </c>
      <c r="L14" s="38">
        <f>IF(OR(A14&lt;&gt;"Yes",C14="",E14="",F14=""),"",IFERROR(E14*I14,""))</f>
        <v/>
      </c>
      <c r="M14" s="58">
        <f>IF(OR(L14="",Assumptions!$B$3=""),"",IFERROR(L14*Assumptions!$B$3,""))</f>
        <v/>
      </c>
      <c r="N14" s="58">
        <f>IF(OR(A14&lt;&gt;"Yes",C14="",E14="",F14=""),"",IFERROR(E14*J14,""))</f>
        <v/>
      </c>
      <c r="O14" s="58">
        <f>IF(OR(K14="",M14="",N14=""),"",SUM(K14,M14,N14))</f>
        <v/>
      </c>
      <c r="P14" s="58">
        <f>IF(OR(O14="",Assumptions!$B$4="",Assumptions!$B$5="",Assumptions!$B$6=""),"",IFERROR(O14*(1+Assumptions!$B$4+Assumptions!$B$5+Assumptions!$B$6),""))</f>
        <v/>
      </c>
      <c r="Q14" s="39">
        <f>IF(COUNTA(A14:E14)=0,"",IF(A14="No","Excluded",IF(A14&lt;&gt;"Yes","Select include",IF(B14="","Enter zone",IF(C14="","Select item",IF(E14="","Enter quantity",IF(COUNTBLANK(Assumptions!$B$3:$B$6)&gt;0,"Review pricing inputs",IF(IFERROR(VLOOKUP(C14,Assumptions!$A$13:$H$112,8,FALSE),"Missing")="Missing","Review item",IF(IFERROR(VLOOKUP(C14,Assumptions!$A$13:$H$112,8,FALSE),"")&lt;&gt;"OK","Review catalog","OK")))))))))</f>
        <v/>
      </c>
    </row>
    <row r="15">
      <c r="A15" s="28" t="inlineStr">
        <is>
          <t>Yes</t>
        </is>
      </c>
      <c r="B15" s="24" t="inlineStr">
        <is>
          <t>Project-wide</t>
        </is>
      </c>
      <c r="C15" s="24" t="inlineStr">
        <is>
          <t>Trenching</t>
        </is>
      </c>
      <c r="D15" s="24" t="inlineStr">
        <is>
          <t>Sample trench path across planned areas</t>
        </is>
      </c>
      <c r="E15" s="29" t="n">
        <v>450</v>
      </c>
      <c r="F15" s="30">
        <f>IF(C15="","",IF(IFERROR(VLOOKUP(C15,Assumptions!$A$13:$H$112,8,FALSE),"")&lt;&gt;"OK","",IFERROR(VLOOKUP(C15,Assumptions!$A$13:$H$112,3,FALSE),"")))</f>
        <v/>
      </c>
      <c r="G15" s="57">
        <f>IF(C15="","",IF(IFERROR(VLOOKUP(C15,Assumptions!$A$13:$H$112,8,FALSE),"")&lt;&gt;"OK","",IFERROR(VLOOKUP(C15,Assumptions!$A$13:$H$112,4,FALSE),"")))</f>
        <v/>
      </c>
      <c r="H15" s="32">
        <f>IF(C15="","",IF(IFERROR(VLOOKUP(C15,Assumptions!$A$13:$H$112,8,FALSE),"")&lt;&gt;"OK","",IFERROR(VLOOKUP(C15,Assumptions!$A$13:$H$112,7,FALSE),"")))</f>
        <v/>
      </c>
      <c r="I15" s="33">
        <f>IF(C15="","",IF(IFERROR(VLOOKUP(C15,Assumptions!$A$13:$H$112,8,FALSE),"")&lt;&gt;"OK","",IFERROR(VLOOKUP(C15,Assumptions!$A$13:$H$112,5,FALSE),"")))</f>
        <v/>
      </c>
      <c r="J15" s="57">
        <f>IF(C15="","",IF(IFERROR(VLOOKUP(C15,Assumptions!$A$13:$H$112,8,FALSE),"")&lt;&gt;"OK","",IFERROR(VLOOKUP(C15,Assumptions!$A$13:$H$112,6,FALSE),"")))</f>
        <v/>
      </c>
      <c r="K15" s="57">
        <f>IF(OR(A15&lt;&gt;"Yes",C15="",E15="",F15=""),"",IFERROR(E15*G15*(1+H15),""))</f>
        <v/>
      </c>
      <c r="L15" s="33">
        <f>IF(OR(A15&lt;&gt;"Yes",C15="",E15="",F15=""),"",IFERROR(E15*I15,""))</f>
        <v/>
      </c>
      <c r="M15" s="57">
        <f>IF(OR(L15="",Assumptions!$B$3=""),"",IFERROR(L15*Assumptions!$B$3,""))</f>
        <v/>
      </c>
      <c r="N15" s="57">
        <f>IF(OR(A15&lt;&gt;"Yes",C15="",E15="",F15=""),"",IFERROR(E15*J15,""))</f>
        <v/>
      </c>
      <c r="O15" s="57">
        <f>IF(OR(K15="",M15="",N15=""),"",SUM(K15,M15,N15))</f>
        <v/>
      </c>
      <c r="P15" s="57">
        <f>IF(OR(O15="",Assumptions!$B$4="",Assumptions!$B$5="",Assumptions!$B$6=""),"",IFERROR(O15*(1+Assumptions!$B$4+Assumptions!$B$5+Assumptions!$B$6),""))</f>
        <v/>
      </c>
      <c r="Q15" s="34">
        <f>IF(COUNTA(A15:E15)=0,"",IF(A15="No","Excluded",IF(A15&lt;&gt;"Yes","Select include",IF(B15="","Enter zone",IF(C15="","Select item",IF(E15="","Enter quantity",IF(COUNTBLANK(Assumptions!$B$3:$B$6)&gt;0,"Review pricing inputs",IF(IFERROR(VLOOKUP(C15,Assumptions!$A$13:$H$112,8,FALSE),"Missing")="Missing","Review item",IF(IFERROR(VLOOKUP(C15,Assumptions!$A$13:$H$112,8,FALSE),"")&lt;&gt;"OK","Review catalog","OK")))))))))</f>
        <v/>
      </c>
    </row>
    <row r="16">
      <c r="A16" s="28" t="inlineStr">
        <is>
          <t>Yes</t>
        </is>
      </c>
      <c r="B16" s="24" t="inlineStr">
        <is>
          <t>Mainline</t>
        </is>
      </c>
      <c r="C16" s="24" t="inlineStr">
        <is>
          <t>PVC pipe</t>
        </is>
      </c>
      <c r="D16" s="24" t="inlineStr">
        <is>
          <t>Sample mainline and branch piping</t>
        </is>
      </c>
      <c r="E16" s="29" t="n">
        <v>450</v>
      </c>
      <c r="F16" s="35">
        <f>IF(C16="","",IF(IFERROR(VLOOKUP(C16,Assumptions!$A$13:$H$112,8,FALSE),"")&lt;&gt;"OK","",IFERROR(VLOOKUP(C16,Assumptions!$A$13:$H$112,3,FALSE),"")))</f>
        <v/>
      </c>
      <c r="G16" s="58">
        <f>IF(C16="","",IF(IFERROR(VLOOKUP(C16,Assumptions!$A$13:$H$112,8,FALSE),"")&lt;&gt;"OK","",IFERROR(VLOOKUP(C16,Assumptions!$A$13:$H$112,4,FALSE),"")))</f>
        <v/>
      </c>
      <c r="H16" s="37">
        <f>IF(C16="","",IF(IFERROR(VLOOKUP(C16,Assumptions!$A$13:$H$112,8,FALSE),"")&lt;&gt;"OK","",IFERROR(VLOOKUP(C16,Assumptions!$A$13:$H$112,7,FALSE),"")))</f>
        <v/>
      </c>
      <c r="I16" s="38">
        <f>IF(C16="","",IF(IFERROR(VLOOKUP(C16,Assumptions!$A$13:$H$112,8,FALSE),"")&lt;&gt;"OK","",IFERROR(VLOOKUP(C16,Assumptions!$A$13:$H$112,5,FALSE),"")))</f>
        <v/>
      </c>
      <c r="J16" s="58">
        <f>IF(C16="","",IF(IFERROR(VLOOKUP(C16,Assumptions!$A$13:$H$112,8,FALSE),"")&lt;&gt;"OK","",IFERROR(VLOOKUP(C16,Assumptions!$A$13:$H$112,6,FALSE),"")))</f>
        <v/>
      </c>
      <c r="K16" s="58">
        <f>IF(OR(A16&lt;&gt;"Yes",C16="",E16="",F16=""),"",IFERROR(E16*G16*(1+H16),""))</f>
        <v/>
      </c>
      <c r="L16" s="38">
        <f>IF(OR(A16&lt;&gt;"Yes",C16="",E16="",F16=""),"",IFERROR(E16*I16,""))</f>
        <v/>
      </c>
      <c r="M16" s="58">
        <f>IF(OR(L16="",Assumptions!$B$3=""),"",IFERROR(L16*Assumptions!$B$3,""))</f>
        <v/>
      </c>
      <c r="N16" s="58">
        <f>IF(OR(A16&lt;&gt;"Yes",C16="",E16="",F16=""),"",IFERROR(E16*J16,""))</f>
        <v/>
      </c>
      <c r="O16" s="58">
        <f>IF(OR(K16="",M16="",N16=""),"",SUM(K16,M16,N16))</f>
        <v/>
      </c>
      <c r="P16" s="58">
        <f>IF(OR(O16="",Assumptions!$B$4="",Assumptions!$B$5="",Assumptions!$B$6=""),"",IFERROR(O16*(1+Assumptions!$B$4+Assumptions!$B$5+Assumptions!$B$6),""))</f>
        <v/>
      </c>
      <c r="Q16" s="39">
        <f>IF(COUNTA(A16:E16)=0,"",IF(A16="No","Excluded",IF(A16&lt;&gt;"Yes","Select include",IF(B16="","Enter zone",IF(C16="","Select item",IF(E16="","Enter quantity",IF(COUNTBLANK(Assumptions!$B$3:$B$6)&gt;0,"Review pricing inputs",IF(IFERROR(VLOOKUP(C16,Assumptions!$A$13:$H$112,8,FALSE),"Missing")="Missing","Review item",IF(IFERROR(VLOOKUP(C16,Assumptions!$A$13:$H$112,8,FALSE),"")&lt;&gt;"OK","Review catalog","OK")))))))))</f>
        <v/>
      </c>
    </row>
    <row r="17">
      <c r="A17" s="28" t="inlineStr">
        <is>
          <t>Yes</t>
        </is>
      </c>
      <c r="B17" s="24" t="inlineStr">
        <is>
          <t>Zones 1–4</t>
        </is>
      </c>
      <c r="C17" s="24" t="inlineStr">
        <is>
          <t>Valve zone assembly</t>
        </is>
      </c>
      <c r="D17" s="24" t="inlineStr">
        <is>
          <t>Sample four-zone valve layout</t>
        </is>
      </c>
      <c r="E17" s="29" t="n">
        <v>4</v>
      </c>
      <c r="F17" s="30">
        <f>IF(C17="","",IF(IFERROR(VLOOKUP(C17,Assumptions!$A$13:$H$112,8,FALSE),"")&lt;&gt;"OK","",IFERROR(VLOOKUP(C17,Assumptions!$A$13:$H$112,3,FALSE),"")))</f>
        <v/>
      </c>
      <c r="G17" s="57">
        <f>IF(C17="","",IF(IFERROR(VLOOKUP(C17,Assumptions!$A$13:$H$112,8,FALSE),"")&lt;&gt;"OK","",IFERROR(VLOOKUP(C17,Assumptions!$A$13:$H$112,4,FALSE),"")))</f>
        <v/>
      </c>
      <c r="H17" s="32">
        <f>IF(C17="","",IF(IFERROR(VLOOKUP(C17,Assumptions!$A$13:$H$112,8,FALSE),"")&lt;&gt;"OK","",IFERROR(VLOOKUP(C17,Assumptions!$A$13:$H$112,7,FALSE),"")))</f>
        <v/>
      </c>
      <c r="I17" s="33">
        <f>IF(C17="","",IF(IFERROR(VLOOKUP(C17,Assumptions!$A$13:$H$112,8,FALSE),"")&lt;&gt;"OK","",IFERROR(VLOOKUP(C17,Assumptions!$A$13:$H$112,5,FALSE),"")))</f>
        <v/>
      </c>
      <c r="J17" s="57">
        <f>IF(C17="","",IF(IFERROR(VLOOKUP(C17,Assumptions!$A$13:$H$112,8,FALSE),"")&lt;&gt;"OK","",IFERROR(VLOOKUP(C17,Assumptions!$A$13:$H$112,6,FALSE),"")))</f>
        <v/>
      </c>
      <c r="K17" s="57">
        <f>IF(OR(A17&lt;&gt;"Yes",C17="",E17="",F17=""),"",IFERROR(E17*G17*(1+H17),""))</f>
        <v/>
      </c>
      <c r="L17" s="33">
        <f>IF(OR(A17&lt;&gt;"Yes",C17="",E17="",F17=""),"",IFERROR(E17*I17,""))</f>
        <v/>
      </c>
      <c r="M17" s="57">
        <f>IF(OR(L17="",Assumptions!$B$3=""),"",IFERROR(L17*Assumptions!$B$3,""))</f>
        <v/>
      </c>
      <c r="N17" s="57">
        <f>IF(OR(A17&lt;&gt;"Yes",C17="",E17="",F17=""),"",IFERROR(E17*J17,""))</f>
        <v/>
      </c>
      <c r="O17" s="57">
        <f>IF(OR(K17="",M17="",N17=""),"",SUM(K17,M17,N17))</f>
        <v/>
      </c>
      <c r="P17" s="57">
        <f>IF(OR(O17="",Assumptions!$B$4="",Assumptions!$B$5="",Assumptions!$B$6=""),"",IFERROR(O17*(1+Assumptions!$B$4+Assumptions!$B$5+Assumptions!$B$6),""))</f>
        <v/>
      </c>
      <c r="Q17" s="34">
        <f>IF(COUNTA(A17:E17)=0,"",IF(A17="No","Excluded",IF(A17&lt;&gt;"Yes","Select include",IF(B17="","Enter zone",IF(C17="","Select item",IF(E17="","Enter quantity",IF(COUNTBLANK(Assumptions!$B$3:$B$6)&gt;0,"Review pricing inputs",IF(IFERROR(VLOOKUP(C17,Assumptions!$A$13:$H$112,8,FALSE),"Missing")="Missing","Review item",IF(IFERROR(VLOOKUP(C17,Assumptions!$A$13:$H$112,8,FALSE),"")&lt;&gt;"OK","Review catalog","OK")))))))))</f>
        <v/>
      </c>
    </row>
    <row r="18">
      <c r="A18" s="28" t="inlineStr">
        <is>
          <t>Yes</t>
        </is>
      </c>
      <c r="B18" s="24" t="inlineStr">
        <is>
          <t>Zone 1</t>
        </is>
      </c>
      <c r="C18" s="24" t="inlineStr">
        <is>
          <t>Spray head</t>
        </is>
      </c>
      <c r="D18" s="24" t="inlineStr">
        <is>
          <t>Sample small lawn coverage</t>
        </is>
      </c>
      <c r="E18" s="29" t="n">
        <v>24</v>
      </c>
      <c r="F18" s="35">
        <f>IF(C18="","",IF(IFERROR(VLOOKUP(C18,Assumptions!$A$13:$H$112,8,FALSE),"")&lt;&gt;"OK","",IFERROR(VLOOKUP(C18,Assumptions!$A$13:$H$112,3,FALSE),"")))</f>
        <v/>
      </c>
      <c r="G18" s="58">
        <f>IF(C18="","",IF(IFERROR(VLOOKUP(C18,Assumptions!$A$13:$H$112,8,FALSE),"")&lt;&gt;"OK","",IFERROR(VLOOKUP(C18,Assumptions!$A$13:$H$112,4,FALSE),"")))</f>
        <v/>
      </c>
      <c r="H18" s="37">
        <f>IF(C18="","",IF(IFERROR(VLOOKUP(C18,Assumptions!$A$13:$H$112,8,FALSE),"")&lt;&gt;"OK","",IFERROR(VLOOKUP(C18,Assumptions!$A$13:$H$112,7,FALSE),"")))</f>
        <v/>
      </c>
      <c r="I18" s="38">
        <f>IF(C18="","",IF(IFERROR(VLOOKUP(C18,Assumptions!$A$13:$H$112,8,FALSE),"")&lt;&gt;"OK","",IFERROR(VLOOKUP(C18,Assumptions!$A$13:$H$112,5,FALSE),"")))</f>
        <v/>
      </c>
      <c r="J18" s="58">
        <f>IF(C18="","",IF(IFERROR(VLOOKUP(C18,Assumptions!$A$13:$H$112,8,FALSE),"")&lt;&gt;"OK","",IFERROR(VLOOKUP(C18,Assumptions!$A$13:$H$112,6,FALSE),"")))</f>
        <v/>
      </c>
      <c r="K18" s="58">
        <f>IF(OR(A18&lt;&gt;"Yes",C18="",E18="",F18=""),"",IFERROR(E18*G18*(1+H18),""))</f>
        <v/>
      </c>
      <c r="L18" s="38">
        <f>IF(OR(A18&lt;&gt;"Yes",C18="",E18="",F18=""),"",IFERROR(E18*I18,""))</f>
        <v/>
      </c>
      <c r="M18" s="58">
        <f>IF(OR(L18="",Assumptions!$B$3=""),"",IFERROR(L18*Assumptions!$B$3,""))</f>
        <v/>
      </c>
      <c r="N18" s="58">
        <f>IF(OR(A18&lt;&gt;"Yes",C18="",E18="",F18=""),"",IFERROR(E18*J18,""))</f>
        <v/>
      </c>
      <c r="O18" s="58">
        <f>IF(OR(K18="",M18="",N18=""),"",SUM(K18,M18,N18))</f>
        <v/>
      </c>
      <c r="P18" s="58">
        <f>IF(OR(O18="",Assumptions!$B$4="",Assumptions!$B$5="",Assumptions!$B$6=""),"",IFERROR(O18*(1+Assumptions!$B$4+Assumptions!$B$5+Assumptions!$B$6),""))</f>
        <v/>
      </c>
      <c r="Q18" s="39">
        <f>IF(COUNTA(A18:E18)=0,"",IF(A18="No","Excluded",IF(A18&lt;&gt;"Yes","Select include",IF(B18="","Enter zone",IF(C18="","Select item",IF(E18="","Enter quantity",IF(COUNTBLANK(Assumptions!$B$3:$B$6)&gt;0,"Review pricing inputs",IF(IFERROR(VLOOKUP(C18,Assumptions!$A$13:$H$112,8,FALSE),"Missing")="Missing","Review item",IF(IFERROR(VLOOKUP(C18,Assumptions!$A$13:$H$112,8,FALSE),"")&lt;&gt;"OK","Review catalog","OK")))))))))</f>
        <v/>
      </c>
    </row>
    <row r="19">
      <c r="A19" s="28" t="inlineStr">
        <is>
          <t>Yes</t>
        </is>
      </c>
      <c r="B19" s="24" t="inlineStr">
        <is>
          <t>Zone 2</t>
        </is>
      </c>
      <c r="C19" s="24" t="inlineStr">
        <is>
          <t>Rotor head</t>
        </is>
      </c>
      <c r="D19" s="24" t="inlineStr">
        <is>
          <t>Sample larger lawn coverage</t>
        </is>
      </c>
      <c r="E19" s="29" t="n">
        <v>8</v>
      </c>
      <c r="F19" s="30">
        <f>IF(C19="","",IF(IFERROR(VLOOKUP(C19,Assumptions!$A$13:$H$112,8,FALSE),"")&lt;&gt;"OK","",IFERROR(VLOOKUP(C19,Assumptions!$A$13:$H$112,3,FALSE),"")))</f>
        <v/>
      </c>
      <c r="G19" s="57">
        <f>IF(C19="","",IF(IFERROR(VLOOKUP(C19,Assumptions!$A$13:$H$112,8,FALSE),"")&lt;&gt;"OK","",IFERROR(VLOOKUP(C19,Assumptions!$A$13:$H$112,4,FALSE),"")))</f>
        <v/>
      </c>
      <c r="H19" s="32">
        <f>IF(C19="","",IF(IFERROR(VLOOKUP(C19,Assumptions!$A$13:$H$112,8,FALSE),"")&lt;&gt;"OK","",IFERROR(VLOOKUP(C19,Assumptions!$A$13:$H$112,7,FALSE),"")))</f>
        <v/>
      </c>
      <c r="I19" s="33">
        <f>IF(C19="","",IF(IFERROR(VLOOKUP(C19,Assumptions!$A$13:$H$112,8,FALSE),"")&lt;&gt;"OK","",IFERROR(VLOOKUP(C19,Assumptions!$A$13:$H$112,5,FALSE),"")))</f>
        <v/>
      </c>
      <c r="J19" s="57">
        <f>IF(C19="","",IF(IFERROR(VLOOKUP(C19,Assumptions!$A$13:$H$112,8,FALSE),"")&lt;&gt;"OK","",IFERROR(VLOOKUP(C19,Assumptions!$A$13:$H$112,6,FALSE),"")))</f>
        <v/>
      </c>
      <c r="K19" s="57">
        <f>IF(OR(A19&lt;&gt;"Yes",C19="",E19="",F19=""),"",IFERROR(E19*G19*(1+H19),""))</f>
        <v/>
      </c>
      <c r="L19" s="33">
        <f>IF(OR(A19&lt;&gt;"Yes",C19="",E19="",F19=""),"",IFERROR(E19*I19,""))</f>
        <v/>
      </c>
      <c r="M19" s="57">
        <f>IF(OR(L19="",Assumptions!$B$3=""),"",IFERROR(L19*Assumptions!$B$3,""))</f>
        <v/>
      </c>
      <c r="N19" s="57">
        <f>IF(OR(A19&lt;&gt;"Yes",C19="",E19="",F19=""),"",IFERROR(E19*J19,""))</f>
        <v/>
      </c>
      <c r="O19" s="57">
        <f>IF(OR(K19="",M19="",N19=""),"",SUM(K19,M19,N19))</f>
        <v/>
      </c>
      <c r="P19" s="57">
        <f>IF(OR(O19="",Assumptions!$B$4="",Assumptions!$B$5="",Assumptions!$B$6=""),"",IFERROR(O19*(1+Assumptions!$B$4+Assumptions!$B$5+Assumptions!$B$6),""))</f>
        <v/>
      </c>
      <c r="Q19" s="34">
        <f>IF(COUNTA(A19:E19)=0,"",IF(A19="No","Excluded",IF(A19&lt;&gt;"Yes","Select include",IF(B19="","Enter zone",IF(C19="","Select item",IF(E19="","Enter quantity",IF(COUNTBLANK(Assumptions!$B$3:$B$6)&gt;0,"Review pricing inputs",IF(IFERROR(VLOOKUP(C19,Assumptions!$A$13:$H$112,8,FALSE),"Missing")="Missing","Review item",IF(IFERROR(VLOOKUP(C19,Assumptions!$A$13:$H$112,8,FALSE),"")&lt;&gt;"OK","Review catalog","OK")))))))))</f>
        <v/>
      </c>
    </row>
    <row r="20">
      <c r="A20" s="28" t="inlineStr">
        <is>
          <t>Yes</t>
        </is>
      </c>
      <c r="B20" s="24" t="inlineStr">
        <is>
          <t>Zone 3</t>
        </is>
      </c>
      <c r="C20" s="24" t="inlineStr">
        <is>
          <t>Dripline</t>
        </is>
      </c>
      <c r="D20" s="24" t="inlineStr">
        <is>
          <t>Sample planting bed distribution</t>
        </is>
      </c>
      <c r="E20" s="29" t="n">
        <v>600</v>
      </c>
      <c r="F20" s="35">
        <f>IF(C20="","",IF(IFERROR(VLOOKUP(C20,Assumptions!$A$13:$H$112,8,FALSE),"")&lt;&gt;"OK","",IFERROR(VLOOKUP(C20,Assumptions!$A$13:$H$112,3,FALSE),"")))</f>
        <v/>
      </c>
      <c r="G20" s="58">
        <f>IF(C20="","",IF(IFERROR(VLOOKUP(C20,Assumptions!$A$13:$H$112,8,FALSE),"")&lt;&gt;"OK","",IFERROR(VLOOKUP(C20,Assumptions!$A$13:$H$112,4,FALSE),"")))</f>
        <v/>
      </c>
      <c r="H20" s="37">
        <f>IF(C20="","",IF(IFERROR(VLOOKUP(C20,Assumptions!$A$13:$H$112,8,FALSE),"")&lt;&gt;"OK","",IFERROR(VLOOKUP(C20,Assumptions!$A$13:$H$112,7,FALSE),"")))</f>
        <v/>
      </c>
      <c r="I20" s="38">
        <f>IF(C20="","",IF(IFERROR(VLOOKUP(C20,Assumptions!$A$13:$H$112,8,FALSE),"")&lt;&gt;"OK","",IFERROR(VLOOKUP(C20,Assumptions!$A$13:$H$112,5,FALSE),"")))</f>
        <v/>
      </c>
      <c r="J20" s="58">
        <f>IF(C20="","",IF(IFERROR(VLOOKUP(C20,Assumptions!$A$13:$H$112,8,FALSE),"")&lt;&gt;"OK","",IFERROR(VLOOKUP(C20,Assumptions!$A$13:$H$112,6,FALSE),"")))</f>
        <v/>
      </c>
      <c r="K20" s="58">
        <f>IF(OR(A20&lt;&gt;"Yes",C20="",E20="",F20=""),"",IFERROR(E20*G20*(1+H20),""))</f>
        <v/>
      </c>
      <c r="L20" s="38">
        <f>IF(OR(A20&lt;&gt;"Yes",C20="",E20="",F20=""),"",IFERROR(E20*I20,""))</f>
        <v/>
      </c>
      <c r="M20" s="58">
        <f>IF(OR(L20="",Assumptions!$B$3=""),"",IFERROR(L20*Assumptions!$B$3,""))</f>
        <v/>
      </c>
      <c r="N20" s="58">
        <f>IF(OR(A20&lt;&gt;"Yes",C20="",E20="",F20=""),"",IFERROR(E20*J20,""))</f>
        <v/>
      </c>
      <c r="O20" s="58">
        <f>IF(OR(K20="",M20="",N20=""),"",SUM(K20,M20,N20))</f>
        <v/>
      </c>
      <c r="P20" s="58">
        <f>IF(OR(O20="",Assumptions!$B$4="",Assumptions!$B$5="",Assumptions!$B$6=""),"",IFERROR(O20*(1+Assumptions!$B$4+Assumptions!$B$5+Assumptions!$B$6),""))</f>
        <v/>
      </c>
      <c r="Q20" s="39">
        <f>IF(COUNTA(A20:E20)=0,"",IF(A20="No","Excluded",IF(A20&lt;&gt;"Yes","Select include",IF(B20="","Enter zone",IF(C20="","Select item",IF(E20="","Enter quantity",IF(COUNTBLANK(Assumptions!$B$3:$B$6)&gt;0,"Review pricing inputs",IF(IFERROR(VLOOKUP(C20,Assumptions!$A$13:$H$112,8,FALSE),"Missing")="Missing","Review item",IF(IFERROR(VLOOKUP(C20,Assumptions!$A$13:$H$112,8,FALSE),"")&lt;&gt;"OK","Review catalog","OK")))))))))</f>
        <v/>
      </c>
    </row>
    <row r="21">
      <c r="A21" s="28" t="inlineStr">
        <is>
          <t>Yes</t>
        </is>
      </c>
      <c r="B21" s="24" t="inlineStr">
        <is>
          <t>Zone 3</t>
        </is>
      </c>
      <c r="C21" s="24" t="inlineStr">
        <is>
          <t>Poly tubing</t>
        </is>
      </c>
      <c r="D21" s="24" t="inlineStr">
        <is>
          <t>Sample planting bed supply tubing</t>
        </is>
      </c>
      <c r="E21" s="29" t="n">
        <v>600</v>
      </c>
      <c r="F21" s="30">
        <f>IF(C21="","",IF(IFERROR(VLOOKUP(C21,Assumptions!$A$13:$H$112,8,FALSE),"")&lt;&gt;"OK","",IFERROR(VLOOKUP(C21,Assumptions!$A$13:$H$112,3,FALSE),"")))</f>
        <v/>
      </c>
      <c r="G21" s="57">
        <f>IF(C21="","",IF(IFERROR(VLOOKUP(C21,Assumptions!$A$13:$H$112,8,FALSE),"")&lt;&gt;"OK","",IFERROR(VLOOKUP(C21,Assumptions!$A$13:$H$112,4,FALSE),"")))</f>
        <v/>
      </c>
      <c r="H21" s="32">
        <f>IF(C21="","",IF(IFERROR(VLOOKUP(C21,Assumptions!$A$13:$H$112,8,FALSE),"")&lt;&gt;"OK","",IFERROR(VLOOKUP(C21,Assumptions!$A$13:$H$112,7,FALSE),"")))</f>
        <v/>
      </c>
      <c r="I21" s="33">
        <f>IF(C21="","",IF(IFERROR(VLOOKUP(C21,Assumptions!$A$13:$H$112,8,FALSE),"")&lt;&gt;"OK","",IFERROR(VLOOKUP(C21,Assumptions!$A$13:$H$112,5,FALSE),"")))</f>
        <v/>
      </c>
      <c r="J21" s="57">
        <f>IF(C21="","",IF(IFERROR(VLOOKUP(C21,Assumptions!$A$13:$H$112,8,FALSE),"")&lt;&gt;"OK","",IFERROR(VLOOKUP(C21,Assumptions!$A$13:$H$112,6,FALSE),"")))</f>
        <v/>
      </c>
      <c r="K21" s="57">
        <f>IF(OR(A21&lt;&gt;"Yes",C21="",E21="",F21=""),"",IFERROR(E21*G21*(1+H21),""))</f>
        <v/>
      </c>
      <c r="L21" s="33">
        <f>IF(OR(A21&lt;&gt;"Yes",C21="",E21="",F21=""),"",IFERROR(E21*I21,""))</f>
        <v/>
      </c>
      <c r="M21" s="57">
        <f>IF(OR(L21="",Assumptions!$B$3=""),"",IFERROR(L21*Assumptions!$B$3,""))</f>
        <v/>
      </c>
      <c r="N21" s="57">
        <f>IF(OR(A21&lt;&gt;"Yes",C21="",E21="",F21=""),"",IFERROR(E21*J21,""))</f>
        <v/>
      </c>
      <c r="O21" s="57">
        <f>IF(OR(K21="",M21="",N21=""),"",SUM(K21,M21,N21))</f>
        <v/>
      </c>
      <c r="P21" s="57">
        <f>IF(OR(O21="",Assumptions!$B$4="",Assumptions!$B$5="",Assumptions!$B$6=""),"",IFERROR(O21*(1+Assumptions!$B$4+Assumptions!$B$5+Assumptions!$B$6),""))</f>
        <v/>
      </c>
      <c r="Q21" s="34">
        <f>IF(COUNTA(A21:E21)=0,"",IF(A21="No","Excluded",IF(A21&lt;&gt;"Yes","Select include",IF(B21="","Enter zone",IF(C21="","Select item",IF(E21="","Enter quantity",IF(COUNTBLANK(Assumptions!$B$3:$B$6)&gt;0,"Review pricing inputs",IF(IFERROR(VLOOKUP(C21,Assumptions!$A$13:$H$112,8,FALSE),"Missing")="Missing","Review item",IF(IFERROR(VLOOKUP(C21,Assumptions!$A$13:$H$112,8,FALSE),"")&lt;&gt;"OK","Review catalog","OK")))))))))</f>
        <v/>
      </c>
    </row>
    <row r="22">
      <c r="A22" s="28" t="inlineStr">
        <is>
          <t>Yes</t>
        </is>
      </c>
      <c r="B22" s="24" t="inlineStr">
        <is>
          <t>Project-wide</t>
        </is>
      </c>
      <c r="C22" s="24" t="inlineStr">
        <is>
          <t>Wire run</t>
        </is>
      </c>
      <c r="D22" s="24" t="inlineStr">
        <is>
          <t>Sample controller and valve wiring</t>
        </is>
      </c>
      <c r="E22" s="29" t="n">
        <v>500</v>
      </c>
      <c r="F22" s="35">
        <f>IF(C22="","",IF(IFERROR(VLOOKUP(C22,Assumptions!$A$13:$H$112,8,FALSE),"")&lt;&gt;"OK","",IFERROR(VLOOKUP(C22,Assumptions!$A$13:$H$112,3,FALSE),"")))</f>
        <v/>
      </c>
      <c r="G22" s="58">
        <f>IF(C22="","",IF(IFERROR(VLOOKUP(C22,Assumptions!$A$13:$H$112,8,FALSE),"")&lt;&gt;"OK","",IFERROR(VLOOKUP(C22,Assumptions!$A$13:$H$112,4,FALSE),"")))</f>
        <v/>
      </c>
      <c r="H22" s="37">
        <f>IF(C22="","",IF(IFERROR(VLOOKUP(C22,Assumptions!$A$13:$H$112,8,FALSE),"")&lt;&gt;"OK","",IFERROR(VLOOKUP(C22,Assumptions!$A$13:$H$112,7,FALSE),"")))</f>
        <v/>
      </c>
      <c r="I22" s="38">
        <f>IF(C22="","",IF(IFERROR(VLOOKUP(C22,Assumptions!$A$13:$H$112,8,FALSE),"")&lt;&gt;"OK","",IFERROR(VLOOKUP(C22,Assumptions!$A$13:$H$112,5,FALSE),"")))</f>
        <v/>
      </c>
      <c r="J22" s="58">
        <f>IF(C22="","",IF(IFERROR(VLOOKUP(C22,Assumptions!$A$13:$H$112,8,FALSE),"")&lt;&gt;"OK","",IFERROR(VLOOKUP(C22,Assumptions!$A$13:$H$112,6,FALSE),"")))</f>
        <v/>
      </c>
      <c r="K22" s="58">
        <f>IF(OR(A22&lt;&gt;"Yes",C22="",E22="",F22=""),"",IFERROR(E22*G22*(1+H22),""))</f>
        <v/>
      </c>
      <c r="L22" s="38">
        <f>IF(OR(A22&lt;&gt;"Yes",C22="",E22="",F22=""),"",IFERROR(E22*I22,""))</f>
        <v/>
      </c>
      <c r="M22" s="58">
        <f>IF(OR(L22="",Assumptions!$B$3=""),"",IFERROR(L22*Assumptions!$B$3,""))</f>
        <v/>
      </c>
      <c r="N22" s="58">
        <f>IF(OR(A22&lt;&gt;"Yes",C22="",E22="",F22=""),"",IFERROR(E22*J22,""))</f>
        <v/>
      </c>
      <c r="O22" s="58">
        <f>IF(OR(K22="",M22="",N22=""),"",SUM(K22,M22,N22))</f>
        <v/>
      </c>
      <c r="P22" s="58">
        <f>IF(OR(O22="",Assumptions!$B$4="",Assumptions!$B$5="",Assumptions!$B$6=""),"",IFERROR(O22*(1+Assumptions!$B$4+Assumptions!$B$5+Assumptions!$B$6),""))</f>
        <v/>
      </c>
      <c r="Q22" s="39">
        <f>IF(COUNTA(A22:E22)=0,"",IF(A22="No","Excluded",IF(A22&lt;&gt;"Yes","Select include",IF(B22="","Enter zone",IF(C22="","Select item",IF(E22="","Enter quantity",IF(COUNTBLANK(Assumptions!$B$3:$B$6)&gt;0,"Review pricing inputs",IF(IFERROR(VLOOKUP(C22,Assumptions!$A$13:$H$112,8,FALSE),"Missing")="Missing","Review item",IF(IFERROR(VLOOKUP(C22,Assumptions!$A$13:$H$112,8,FALSE),"")&lt;&gt;"OK","Review catalog","OK")))))))))</f>
        <v/>
      </c>
    </row>
    <row r="23">
      <c r="A23" s="28" t="n"/>
      <c r="B23" s="24" t="n"/>
      <c r="C23" s="24" t="n"/>
      <c r="D23" s="24" t="n"/>
      <c r="E23" s="29" t="n"/>
      <c r="F23" s="30">
        <f>IF(C23="","",IF(IFERROR(VLOOKUP(C23,Assumptions!$A$13:$H$112,8,FALSE),"")&lt;&gt;"OK","",IFERROR(VLOOKUP(C23,Assumptions!$A$13:$H$112,3,FALSE),"")))</f>
        <v/>
      </c>
      <c r="G23" s="57">
        <f>IF(C23="","",IF(IFERROR(VLOOKUP(C23,Assumptions!$A$13:$H$112,8,FALSE),"")&lt;&gt;"OK","",IFERROR(VLOOKUP(C23,Assumptions!$A$13:$H$112,4,FALSE),"")))</f>
        <v/>
      </c>
      <c r="H23" s="32">
        <f>IF(C23="","",IF(IFERROR(VLOOKUP(C23,Assumptions!$A$13:$H$112,8,FALSE),"")&lt;&gt;"OK","",IFERROR(VLOOKUP(C23,Assumptions!$A$13:$H$112,7,FALSE),"")))</f>
        <v/>
      </c>
      <c r="I23" s="33">
        <f>IF(C23="","",IF(IFERROR(VLOOKUP(C23,Assumptions!$A$13:$H$112,8,FALSE),"")&lt;&gt;"OK","",IFERROR(VLOOKUP(C23,Assumptions!$A$13:$H$112,5,FALSE),"")))</f>
        <v/>
      </c>
      <c r="J23" s="57">
        <f>IF(C23="","",IF(IFERROR(VLOOKUP(C23,Assumptions!$A$13:$H$112,8,FALSE),"")&lt;&gt;"OK","",IFERROR(VLOOKUP(C23,Assumptions!$A$13:$H$112,6,FALSE),"")))</f>
        <v/>
      </c>
      <c r="K23" s="57">
        <f>IF(OR(A23&lt;&gt;"Yes",C23="",E23="",F23=""),"",IFERROR(E23*G23*(1+H23),""))</f>
        <v/>
      </c>
      <c r="L23" s="33">
        <f>IF(OR(A23&lt;&gt;"Yes",C23="",E23="",F23=""),"",IFERROR(E23*I23,""))</f>
        <v/>
      </c>
      <c r="M23" s="57">
        <f>IF(OR(L23="",Assumptions!$B$3=""),"",IFERROR(L23*Assumptions!$B$3,""))</f>
        <v/>
      </c>
      <c r="N23" s="57">
        <f>IF(OR(A23&lt;&gt;"Yes",C23="",E23="",F23=""),"",IFERROR(E23*J23,""))</f>
        <v/>
      </c>
      <c r="O23" s="57">
        <f>IF(OR(K23="",M23="",N23=""),"",SUM(K23,M23,N23))</f>
        <v/>
      </c>
      <c r="P23" s="57">
        <f>IF(OR(O23="",Assumptions!$B$4="",Assumptions!$B$5="",Assumptions!$B$6=""),"",IFERROR(O23*(1+Assumptions!$B$4+Assumptions!$B$5+Assumptions!$B$6),""))</f>
        <v/>
      </c>
      <c r="Q23" s="34">
        <f>IF(COUNTA(A23:E23)=0,"",IF(A23="No","Excluded",IF(A23&lt;&gt;"Yes","Select include",IF(B23="","Enter zone",IF(C23="","Select item",IF(E23="","Enter quantity",IF(COUNTBLANK(Assumptions!$B$3:$B$6)&gt;0,"Review pricing inputs",IF(IFERROR(VLOOKUP(C23,Assumptions!$A$13:$H$112,8,FALSE),"Missing")="Missing","Review item",IF(IFERROR(VLOOKUP(C23,Assumptions!$A$13:$H$112,8,FALSE),"")&lt;&gt;"OK","Review catalog","OK")))))))))</f>
        <v/>
      </c>
    </row>
    <row r="24">
      <c r="A24" s="28" t="n"/>
      <c r="B24" s="24" t="n"/>
      <c r="C24" s="24" t="n"/>
      <c r="D24" s="24" t="n"/>
      <c r="E24" s="29" t="n"/>
      <c r="F24" s="35">
        <f>IF(C24="","",IF(IFERROR(VLOOKUP(C24,Assumptions!$A$13:$H$112,8,FALSE),"")&lt;&gt;"OK","",IFERROR(VLOOKUP(C24,Assumptions!$A$13:$H$112,3,FALSE),"")))</f>
        <v/>
      </c>
      <c r="G24" s="58">
        <f>IF(C24="","",IF(IFERROR(VLOOKUP(C24,Assumptions!$A$13:$H$112,8,FALSE),"")&lt;&gt;"OK","",IFERROR(VLOOKUP(C24,Assumptions!$A$13:$H$112,4,FALSE),"")))</f>
        <v/>
      </c>
      <c r="H24" s="37">
        <f>IF(C24="","",IF(IFERROR(VLOOKUP(C24,Assumptions!$A$13:$H$112,8,FALSE),"")&lt;&gt;"OK","",IFERROR(VLOOKUP(C24,Assumptions!$A$13:$H$112,7,FALSE),"")))</f>
        <v/>
      </c>
      <c r="I24" s="38">
        <f>IF(C24="","",IF(IFERROR(VLOOKUP(C24,Assumptions!$A$13:$H$112,8,FALSE),"")&lt;&gt;"OK","",IFERROR(VLOOKUP(C24,Assumptions!$A$13:$H$112,5,FALSE),"")))</f>
        <v/>
      </c>
      <c r="J24" s="58">
        <f>IF(C24="","",IF(IFERROR(VLOOKUP(C24,Assumptions!$A$13:$H$112,8,FALSE),"")&lt;&gt;"OK","",IFERROR(VLOOKUP(C24,Assumptions!$A$13:$H$112,6,FALSE),"")))</f>
        <v/>
      </c>
      <c r="K24" s="58">
        <f>IF(OR(A24&lt;&gt;"Yes",C24="",E24="",F24=""),"",IFERROR(E24*G24*(1+H24),""))</f>
        <v/>
      </c>
      <c r="L24" s="38">
        <f>IF(OR(A24&lt;&gt;"Yes",C24="",E24="",F24=""),"",IFERROR(E24*I24,""))</f>
        <v/>
      </c>
      <c r="M24" s="58">
        <f>IF(OR(L24="",Assumptions!$B$3=""),"",IFERROR(L24*Assumptions!$B$3,""))</f>
        <v/>
      </c>
      <c r="N24" s="58">
        <f>IF(OR(A24&lt;&gt;"Yes",C24="",E24="",F24=""),"",IFERROR(E24*J24,""))</f>
        <v/>
      </c>
      <c r="O24" s="58">
        <f>IF(OR(K24="",M24="",N24=""),"",SUM(K24,M24,N24))</f>
        <v/>
      </c>
      <c r="P24" s="58">
        <f>IF(OR(O24="",Assumptions!$B$4="",Assumptions!$B$5="",Assumptions!$B$6=""),"",IFERROR(O24*(1+Assumptions!$B$4+Assumptions!$B$5+Assumptions!$B$6),""))</f>
        <v/>
      </c>
      <c r="Q24" s="39">
        <f>IF(COUNTA(A24:E24)=0,"",IF(A24="No","Excluded",IF(A24&lt;&gt;"Yes","Select include",IF(B24="","Enter zone",IF(C24="","Select item",IF(E24="","Enter quantity",IF(COUNTBLANK(Assumptions!$B$3:$B$6)&gt;0,"Review pricing inputs",IF(IFERROR(VLOOKUP(C24,Assumptions!$A$13:$H$112,8,FALSE),"Missing")="Missing","Review item",IF(IFERROR(VLOOKUP(C24,Assumptions!$A$13:$H$112,8,FALSE),"")&lt;&gt;"OK","Review catalog","OK")))))))))</f>
        <v/>
      </c>
    </row>
    <row r="25">
      <c r="A25" s="28" t="n"/>
      <c r="B25" s="24" t="n"/>
      <c r="C25" s="24" t="n"/>
      <c r="D25" s="24" t="n"/>
      <c r="E25" s="29" t="n"/>
      <c r="F25" s="30">
        <f>IF(C25="","",IF(IFERROR(VLOOKUP(C25,Assumptions!$A$13:$H$112,8,FALSE),"")&lt;&gt;"OK","",IFERROR(VLOOKUP(C25,Assumptions!$A$13:$H$112,3,FALSE),"")))</f>
        <v/>
      </c>
      <c r="G25" s="57">
        <f>IF(C25="","",IF(IFERROR(VLOOKUP(C25,Assumptions!$A$13:$H$112,8,FALSE),"")&lt;&gt;"OK","",IFERROR(VLOOKUP(C25,Assumptions!$A$13:$H$112,4,FALSE),"")))</f>
        <v/>
      </c>
      <c r="H25" s="32">
        <f>IF(C25="","",IF(IFERROR(VLOOKUP(C25,Assumptions!$A$13:$H$112,8,FALSE),"")&lt;&gt;"OK","",IFERROR(VLOOKUP(C25,Assumptions!$A$13:$H$112,7,FALSE),"")))</f>
        <v/>
      </c>
      <c r="I25" s="33">
        <f>IF(C25="","",IF(IFERROR(VLOOKUP(C25,Assumptions!$A$13:$H$112,8,FALSE),"")&lt;&gt;"OK","",IFERROR(VLOOKUP(C25,Assumptions!$A$13:$H$112,5,FALSE),"")))</f>
        <v/>
      </c>
      <c r="J25" s="57">
        <f>IF(C25="","",IF(IFERROR(VLOOKUP(C25,Assumptions!$A$13:$H$112,8,FALSE),"")&lt;&gt;"OK","",IFERROR(VLOOKUP(C25,Assumptions!$A$13:$H$112,6,FALSE),"")))</f>
        <v/>
      </c>
      <c r="K25" s="57">
        <f>IF(OR(A25&lt;&gt;"Yes",C25="",E25="",F25=""),"",IFERROR(E25*G25*(1+H25),""))</f>
        <v/>
      </c>
      <c r="L25" s="33">
        <f>IF(OR(A25&lt;&gt;"Yes",C25="",E25="",F25=""),"",IFERROR(E25*I25,""))</f>
        <v/>
      </c>
      <c r="M25" s="57">
        <f>IF(OR(L25="",Assumptions!$B$3=""),"",IFERROR(L25*Assumptions!$B$3,""))</f>
        <v/>
      </c>
      <c r="N25" s="57">
        <f>IF(OR(A25&lt;&gt;"Yes",C25="",E25="",F25=""),"",IFERROR(E25*J25,""))</f>
        <v/>
      </c>
      <c r="O25" s="57">
        <f>IF(OR(K25="",M25="",N25=""),"",SUM(K25,M25,N25))</f>
        <v/>
      </c>
      <c r="P25" s="57">
        <f>IF(OR(O25="",Assumptions!$B$4="",Assumptions!$B$5="",Assumptions!$B$6=""),"",IFERROR(O25*(1+Assumptions!$B$4+Assumptions!$B$5+Assumptions!$B$6),""))</f>
        <v/>
      </c>
      <c r="Q25" s="34">
        <f>IF(COUNTA(A25:E25)=0,"",IF(A25="No","Excluded",IF(A25&lt;&gt;"Yes","Select include",IF(B25="","Enter zone",IF(C25="","Select item",IF(E25="","Enter quantity",IF(COUNTBLANK(Assumptions!$B$3:$B$6)&gt;0,"Review pricing inputs",IF(IFERROR(VLOOKUP(C25,Assumptions!$A$13:$H$112,8,FALSE),"Missing")="Missing","Review item",IF(IFERROR(VLOOKUP(C25,Assumptions!$A$13:$H$112,8,FALSE),"")&lt;&gt;"OK","Review catalog","OK")))))))))</f>
        <v/>
      </c>
    </row>
    <row r="26">
      <c r="A26" s="28" t="n"/>
      <c r="B26" s="24" t="n"/>
      <c r="C26" s="24" t="n"/>
      <c r="D26" s="24" t="n"/>
      <c r="E26" s="29" t="n"/>
      <c r="F26" s="35">
        <f>IF(C26="","",IF(IFERROR(VLOOKUP(C26,Assumptions!$A$13:$H$112,8,FALSE),"")&lt;&gt;"OK","",IFERROR(VLOOKUP(C26,Assumptions!$A$13:$H$112,3,FALSE),"")))</f>
        <v/>
      </c>
      <c r="G26" s="58">
        <f>IF(C26="","",IF(IFERROR(VLOOKUP(C26,Assumptions!$A$13:$H$112,8,FALSE),"")&lt;&gt;"OK","",IFERROR(VLOOKUP(C26,Assumptions!$A$13:$H$112,4,FALSE),"")))</f>
        <v/>
      </c>
      <c r="H26" s="37">
        <f>IF(C26="","",IF(IFERROR(VLOOKUP(C26,Assumptions!$A$13:$H$112,8,FALSE),"")&lt;&gt;"OK","",IFERROR(VLOOKUP(C26,Assumptions!$A$13:$H$112,7,FALSE),"")))</f>
        <v/>
      </c>
      <c r="I26" s="38">
        <f>IF(C26="","",IF(IFERROR(VLOOKUP(C26,Assumptions!$A$13:$H$112,8,FALSE),"")&lt;&gt;"OK","",IFERROR(VLOOKUP(C26,Assumptions!$A$13:$H$112,5,FALSE),"")))</f>
        <v/>
      </c>
      <c r="J26" s="58">
        <f>IF(C26="","",IF(IFERROR(VLOOKUP(C26,Assumptions!$A$13:$H$112,8,FALSE),"")&lt;&gt;"OK","",IFERROR(VLOOKUP(C26,Assumptions!$A$13:$H$112,6,FALSE),"")))</f>
        <v/>
      </c>
      <c r="K26" s="58">
        <f>IF(OR(A26&lt;&gt;"Yes",C26="",E26="",F26=""),"",IFERROR(E26*G26*(1+H26),""))</f>
        <v/>
      </c>
      <c r="L26" s="38">
        <f>IF(OR(A26&lt;&gt;"Yes",C26="",E26="",F26=""),"",IFERROR(E26*I26,""))</f>
        <v/>
      </c>
      <c r="M26" s="58">
        <f>IF(OR(L26="",Assumptions!$B$3=""),"",IFERROR(L26*Assumptions!$B$3,""))</f>
        <v/>
      </c>
      <c r="N26" s="58">
        <f>IF(OR(A26&lt;&gt;"Yes",C26="",E26="",F26=""),"",IFERROR(E26*J26,""))</f>
        <v/>
      </c>
      <c r="O26" s="58">
        <f>IF(OR(K26="",M26="",N26=""),"",SUM(K26,M26,N26))</f>
        <v/>
      </c>
      <c r="P26" s="58">
        <f>IF(OR(O26="",Assumptions!$B$4="",Assumptions!$B$5="",Assumptions!$B$6=""),"",IFERROR(O26*(1+Assumptions!$B$4+Assumptions!$B$5+Assumptions!$B$6),""))</f>
        <v/>
      </c>
      <c r="Q26" s="39">
        <f>IF(COUNTA(A26:E26)=0,"",IF(A26="No","Excluded",IF(A26&lt;&gt;"Yes","Select include",IF(B26="","Enter zone",IF(C26="","Select item",IF(E26="","Enter quantity",IF(COUNTBLANK(Assumptions!$B$3:$B$6)&gt;0,"Review pricing inputs",IF(IFERROR(VLOOKUP(C26,Assumptions!$A$13:$H$112,8,FALSE),"Missing")="Missing","Review item",IF(IFERROR(VLOOKUP(C26,Assumptions!$A$13:$H$112,8,FALSE),"")&lt;&gt;"OK","Review catalog","OK")))))))))</f>
        <v/>
      </c>
    </row>
    <row r="27">
      <c r="A27" s="28" t="n"/>
      <c r="B27" s="24" t="n"/>
      <c r="C27" s="24" t="n"/>
      <c r="D27" s="24" t="n"/>
      <c r="E27" s="29" t="n"/>
      <c r="F27" s="30">
        <f>IF(C27="","",IF(IFERROR(VLOOKUP(C27,Assumptions!$A$13:$H$112,8,FALSE),"")&lt;&gt;"OK","",IFERROR(VLOOKUP(C27,Assumptions!$A$13:$H$112,3,FALSE),"")))</f>
        <v/>
      </c>
      <c r="G27" s="57">
        <f>IF(C27="","",IF(IFERROR(VLOOKUP(C27,Assumptions!$A$13:$H$112,8,FALSE),"")&lt;&gt;"OK","",IFERROR(VLOOKUP(C27,Assumptions!$A$13:$H$112,4,FALSE),"")))</f>
        <v/>
      </c>
      <c r="H27" s="32">
        <f>IF(C27="","",IF(IFERROR(VLOOKUP(C27,Assumptions!$A$13:$H$112,8,FALSE),"")&lt;&gt;"OK","",IFERROR(VLOOKUP(C27,Assumptions!$A$13:$H$112,7,FALSE),"")))</f>
        <v/>
      </c>
      <c r="I27" s="33">
        <f>IF(C27="","",IF(IFERROR(VLOOKUP(C27,Assumptions!$A$13:$H$112,8,FALSE),"")&lt;&gt;"OK","",IFERROR(VLOOKUP(C27,Assumptions!$A$13:$H$112,5,FALSE),"")))</f>
        <v/>
      </c>
      <c r="J27" s="57">
        <f>IF(C27="","",IF(IFERROR(VLOOKUP(C27,Assumptions!$A$13:$H$112,8,FALSE),"")&lt;&gt;"OK","",IFERROR(VLOOKUP(C27,Assumptions!$A$13:$H$112,6,FALSE),"")))</f>
        <v/>
      </c>
      <c r="K27" s="57">
        <f>IF(OR(A27&lt;&gt;"Yes",C27="",E27="",F27=""),"",IFERROR(E27*G27*(1+H27),""))</f>
        <v/>
      </c>
      <c r="L27" s="33">
        <f>IF(OR(A27&lt;&gt;"Yes",C27="",E27="",F27=""),"",IFERROR(E27*I27,""))</f>
        <v/>
      </c>
      <c r="M27" s="57">
        <f>IF(OR(L27="",Assumptions!$B$3=""),"",IFERROR(L27*Assumptions!$B$3,""))</f>
        <v/>
      </c>
      <c r="N27" s="57">
        <f>IF(OR(A27&lt;&gt;"Yes",C27="",E27="",F27=""),"",IFERROR(E27*J27,""))</f>
        <v/>
      </c>
      <c r="O27" s="57">
        <f>IF(OR(K27="",M27="",N27=""),"",SUM(K27,M27,N27))</f>
        <v/>
      </c>
      <c r="P27" s="57">
        <f>IF(OR(O27="",Assumptions!$B$4="",Assumptions!$B$5="",Assumptions!$B$6=""),"",IFERROR(O27*(1+Assumptions!$B$4+Assumptions!$B$5+Assumptions!$B$6),""))</f>
        <v/>
      </c>
      <c r="Q27" s="34">
        <f>IF(COUNTA(A27:E27)=0,"",IF(A27="No","Excluded",IF(A27&lt;&gt;"Yes","Select include",IF(B27="","Enter zone",IF(C27="","Select item",IF(E27="","Enter quantity",IF(COUNTBLANK(Assumptions!$B$3:$B$6)&gt;0,"Review pricing inputs",IF(IFERROR(VLOOKUP(C27,Assumptions!$A$13:$H$112,8,FALSE),"Missing")="Missing","Review item",IF(IFERROR(VLOOKUP(C27,Assumptions!$A$13:$H$112,8,FALSE),"")&lt;&gt;"OK","Review catalog","OK")))))))))</f>
        <v/>
      </c>
    </row>
    <row r="28">
      <c r="A28" s="28" t="n"/>
      <c r="B28" s="24" t="n"/>
      <c r="C28" s="24" t="n"/>
      <c r="D28" s="24" t="n"/>
      <c r="E28" s="29" t="n"/>
      <c r="F28" s="35">
        <f>IF(C28="","",IF(IFERROR(VLOOKUP(C28,Assumptions!$A$13:$H$112,8,FALSE),"")&lt;&gt;"OK","",IFERROR(VLOOKUP(C28,Assumptions!$A$13:$H$112,3,FALSE),"")))</f>
        <v/>
      </c>
      <c r="G28" s="58">
        <f>IF(C28="","",IF(IFERROR(VLOOKUP(C28,Assumptions!$A$13:$H$112,8,FALSE),"")&lt;&gt;"OK","",IFERROR(VLOOKUP(C28,Assumptions!$A$13:$H$112,4,FALSE),"")))</f>
        <v/>
      </c>
      <c r="H28" s="37">
        <f>IF(C28="","",IF(IFERROR(VLOOKUP(C28,Assumptions!$A$13:$H$112,8,FALSE),"")&lt;&gt;"OK","",IFERROR(VLOOKUP(C28,Assumptions!$A$13:$H$112,7,FALSE),"")))</f>
        <v/>
      </c>
      <c r="I28" s="38">
        <f>IF(C28="","",IF(IFERROR(VLOOKUP(C28,Assumptions!$A$13:$H$112,8,FALSE),"")&lt;&gt;"OK","",IFERROR(VLOOKUP(C28,Assumptions!$A$13:$H$112,5,FALSE),"")))</f>
        <v/>
      </c>
      <c r="J28" s="58">
        <f>IF(C28="","",IF(IFERROR(VLOOKUP(C28,Assumptions!$A$13:$H$112,8,FALSE),"")&lt;&gt;"OK","",IFERROR(VLOOKUP(C28,Assumptions!$A$13:$H$112,6,FALSE),"")))</f>
        <v/>
      </c>
      <c r="K28" s="58">
        <f>IF(OR(A28&lt;&gt;"Yes",C28="",E28="",F28=""),"",IFERROR(E28*G28*(1+H28),""))</f>
        <v/>
      </c>
      <c r="L28" s="38">
        <f>IF(OR(A28&lt;&gt;"Yes",C28="",E28="",F28=""),"",IFERROR(E28*I28,""))</f>
        <v/>
      </c>
      <c r="M28" s="58">
        <f>IF(OR(L28="",Assumptions!$B$3=""),"",IFERROR(L28*Assumptions!$B$3,""))</f>
        <v/>
      </c>
      <c r="N28" s="58">
        <f>IF(OR(A28&lt;&gt;"Yes",C28="",E28="",F28=""),"",IFERROR(E28*J28,""))</f>
        <v/>
      </c>
      <c r="O28" s="58">
        <f>IF(OR(K28="",M28="",N28=""),"",SUM(K28,M28,N28))</f>
        <v/>
      </c>
      <c r="P28" s="58">
        <f>IF(OR(O28="",Assumptions!$B$4="",Assumptions!$B$5="",Assumptions!$B$6=""),"",IFERROR(O28*(1+Assumptions!$B$4+Assumptions!$B$5+Assumptions!$B$6),""))</f>
        <v/>
      </c>
      <c r="Q28" s="39">
        <f>IF(COUNTA(A28:E28)=0,"",IF(A28="No","Excluded",IF(A28&lt;&gt;"Yes","Select include",IF(B28="","Enter zone",IF(C28="","Select item",IF(E28="","Enter quantity",IF(COUNTBLANK(Assumptions!$B$3:$B$6)&gt;0,"Review pricing inputs",IF(IFERROR(VLOOKUP(C28,Assumptions!$A$13:$H$112,8,FALSE),"Missing")="Missing","Review item",IF(IFERROR(VLOOKUP(C28,Assumptions!$A$13:$H$112,8,FALSE),"")&lt;&gt;"OK","Review catalog","OK")))))))))</f>
        <v/>
      </c>
    </row>
    <row r="29">
      <c r="A29" s="28" t="n"/>
      <c r="B29" s="24" t="n"/>
      <c r="C29" s="24" t="n"/>
      <c r="D29" s="24" t="n"/>
      <c r="E29" s="29" t="n"/>
      <c r="F29" s="30">
        <f>IF(C29="","",IF(IFERROR(VLOOKUP(C29,Assumptions!$A$13:$H$112,8,FALSE),"")&lt;&gt;"OK","",IFERROR(VLOOKUP(C29,Assumptions!$A$13:$H$112,3,FALSE),"")))</f>
        <v/>
      </c>
      <c r="G29" s="57">
        <f>IF(C29="","",IF(IFERROR(VLOOKUP(C29,Assumptions!$A$13:$H$112,8,FALSE),"")&lt;&gt;"OK","",IFERROR(VLOOKUP(C29,Assumptions!$A$13:$H$112,4,FALSE),"")))</f>
        <v/>
      </c>
      <c r="H29" s="32">
        <f>IF(C29="","",IF(IFERROR(VLOOKUP(C29,Assumptions!$A$13:$H$112,8,FALSE),"")&lt;&gt;"OK","",IFERROR(VLOOKUP(C29,Assumptions!$A$13:$H$112,7,FALSE),"")))</f>
        <v/>
      </c>
      <c r="I29" s="33">
        <f>IF(C29="","",IF(IFERROR(VLOOKUP(C29,Assumptions!$A$13:$H$112,8,FALSE),"")&lt;&gt;"OK","",IFERROR(VLOOKUP(C29,Assumptions!$A$13:$H$112,5,FALSE),"")))</f>
        <v/>
      </c>
      <c r="J29" s="57">
        <f>IF(C29="","",IF(IFERROR(VLOOKUP(C29,Assumptions!$A$13:$H$112,8,FALSE),"")&lt;&gt;"OK","",IFERROR(VLOOKUP(C29,Assumptions!$A$13:$H$112,6,FALSE),"")))</f>
        <v/>
      </c>
      <c r="K29" s="57">
        <f>IF(OR(A29&lt;&gt;"Yes",C29="",E29="",F29=""),"",IFERROR(E29*G29*(1+H29),""))</f>
        <v/>
      </c>
      <c r="L29" s="33">
        <f>IF(OR(A29&lt;&gt;"Yes",C29="",E29="",F29=""),"",IFERROR(E29*I29,""))</f>
        <v/>
      </c>
      <c r="M29" s="57">
        <f>IF(OR(L29="",Assumptions!$B$3=""),"",IFERROR(L29*Assumptions!$B$3,""))</f>
        <v/>
      </c>
      <c r="N29" s="57">
        <f>IF(OR(A29&lt;&gt;"Yes",C29="",E29="",F29=""),"",IFERROR(E29*J29,""))</f>
        <v/>
      </c>
      <c r="O29" s="57">
        <f>IF(OR(K29="",M29="",N29=""),"",SUM(K29,M29,N29))</f>
        <v/>
      </c>
      <c r="P29" s="57">
        <f>IF(OR(O29="",Assumptions!$B$4="",Assumptions!$B$5="",Assumptions!$B$6=""),"",IFERROR(O29*(1+Assumptions!$B$4+Assumptions!$B$5+Assumptions!$B$6),""))</f>
        <v/>
      </c>
      <c r="Q29" s="34">
        <f>IF(COUNTA(A29:E29)=0,"",IF(A29="No","Excluded",IF(A29&lt;&gt;"Yes","Select include",IF(B29="","Enter zone",IF(C29="","Select item",IF(E29="","Enter quantity",IF(COUNTBLANK(Assumptions!$B$3:$B$6)&gt;0,"Review pricing inputs",IF(IFERROR(VLOOKUP(C29,Assumptions!$A$13:$H$112,8,FALSE),"Missing")="Missing","Review item",IF(IFERROR(VLOOKUP(C29,Assumptions!$A$13:$H$112,8,FALSE),"")&lt;&gt;"OK","Review catalog","OK")))))))))</f>
        <v/>
      </c>
    </row>
    <row r="30">
      <c r="A30" s="28" t="n"/>
      <c r="B30" s="24" t="n"/>
      <c r="C30" s="24" t="n"/>
      <c r="D30" s="24" t="n"/>
      <c r="E30" s="29" t="n"/>
      <c r="F30" s="35">
        <f>IF(C30="","",IF(IFERROR(VLOOKUP(C30,Assumptions!$A$13:$H$112,8,FALSE),"")&lt;&gt;"OK","",IFERROR(VLOOKUP(C30,Assumptions!$A$13:$H$112,3,FALSE),"")))</f>
        <v/>
      </c>
      <c r="G30" s="58">
        <f>IF(C30="","",IF(IFERROR(VLOOKUP(C30,Assumptions!$A$13:$H$112,8,FALSE),"")&lt;&gt;"OK","",IFERROR(VLOOKUP(C30,Assumptions!$A$13:$H$112,4,FALSE),"")))</f>
        <v/>
      </c>
      <c r="H30" s="37">
        <f>IF(C30="","",IF(IFERROR(VLOOKUP(C30,Assumptions!$A$13:$H$112,8,FALSE),"")&lt;&gt;"OK","",IFERROR(VLOOKUP(C30,Assumptions!$A$13:$H$112,7,FALSE),"")))</f>
        <v/>
      </c>
      <c r="I30" s="38">
        <f>IF(C30="","",IF(IFERROR(VLOOKUP(C30,Assumptions!$A$13:$H$112,8,FALSE),"")&lt;&gt;"OK","",IFERROR(VLOOKUP(C30,Assumptions!$A$13:$H$112,5,FALSE),"")))</f>
        <v/>
      </c>
      <c r="J30" s="58">
        <f>IF(C30="","",IF(IFERROR(VLOOKUP(C30,Assumptions!$A$13:$H$112,8,FALSE),"")&lt;&gt;"OK","",IFERROR(VLOOKUP(C30,Assumptions!$A$13:$H$112,6,FALSE),"")))</f>
        <v/>
      </c>
      <c r="K30" s="58">
        <f>IF(OR(A30&lt;&gt;"Yes",C30="",E30="",F30=""),"",IFERROR(E30*G30*(1+H30),""))</f>
        <v/>
      </c>
      <c r="L30" s="38">
        <f>IF(OR(A30&lt;&gt;"Yes",C30="",E30="",F30=""),"",IFERROR(E30*I30,""))</f>
        <v/>
      </c>
      <c r="M30" s="58">
        <f>IF(OR(L30="",Assumptions!$B$3=""),"",IFERROR(L30*Assumptions!$B$3,""))</f>
        <v/>
      </c>
      <c r="N30" s="58">
        <f>IF(OR(A30&lt;&gt;"Yes",C30="",E30="",F30=""),"",IFERROR(E30*J30,""))</f>
        <v/>
      </c>
      <c r="O30" s="58">
        <f>IF(OR(K30="",M30="",N30=""),"",SUM(K30,M30,N30))</f>
        <v/>
      </c>
      <c r="P30" s="58">
        <f>IF(OR(O30="",Assumptions!$B$4="",Assumptions!$B$5="",Assumptions!$B$6=""),"",IFERROR(O30*(1+Assumptions!$B$4+Assumptions!$B$5+Assumptions!$B$6),""))</f>
        <v/>
      </c>
      <c r="Q30" s="39">
        <f>IF(COUNTA(A30:E30)=0,"",IF(A30="No","Excluded",IF(A30&lt;&gt;"Yes","Select include",IF(B30="","Enter zone",IF(C30="","Select item",IF(E30="","Enter quantity",IF(COUNTBLANK(Assumptions!$B$3:$B$6)&gt;0,"Review pricing inputs",IF(IFERROR(VLOOKUP(C30,Assumptions!$A$13:$H$112,8,FALSE),"Missing")="Missing","Review item",IF(IFERROR(VLOOKUP(C30,Assumptions!$A$13:$H$112,8,FALSE),"")&lt;&gt;"OK","Review catalog","OK")))))))))</f>
        <v/>
      </c>
    </row>
    <row r="31">
      <c r="A31" s="28" t="n"/>
      <c r="B31" s="24" t="n"/>
      <c r="C31" s="24" t="n"/>
      <c r="D31" s="24" t="n"/>
      <c r="E31" s="29" t="n"/>
      <c r="F31" s="30">
        <f>IF(C31="","",IF(IFERROR(VLOOKUP(C31,Assumptions!$A$13:$H$112,8,FALSE),"")&lt;&gt;"OK","",IFERROR(VLOOKUP(C31,Assumptions!$A$13:$H$112,3,FALSE),"")))</f>
        <v/>
      </c>
      <c r="G31" s="57">
        <f>IF(C31="","",IF(IFERROR(VLOOKUP(C31,Assumptions!$A$13:$H$112,8,FALSE),"")&lt;&gt;"OK","",IFERROR(VLOOKUP(C31,Assumptions!$A$13:$H$112,4,FALSE),"")))</f>
        <v/>
      </c>
      <c r="H31" s="32">
        <f>IF(C31="","",IF(IFERROR(VLOOKUP(C31,Assumptions!$A$13:$H$112,8,FALSE),"")&lt;&gt;"OK","",IFERROR(VLOOKUP(C31,Assumptions!$A$13:$H$112,7,FALSE),"")))</f>
        <v/>
      </c>
      <c r="I31" s="33">
        <f>IF(C31="","",IF(IFERROR(VLOOKUP(C31,Assumptions!$A$13:$H$112,8,FALSE),"")&lt;&gt;"OK","",IFERROR(VLOOKUP(C31,Assumptions!$A$13:$H$112,5,FALSE),"")))</f>
        <v/>
      </c>
      <c r="J31" s="57">
        <f>IF(C31="","",IF(IFERROR(VLOOKUP(C31,Assumptions!$A$13:$H$112,8,FALSE),"")&lt;&gt;"OK","",IFERROR(VLOOKUP(C31,Assumptions!$A$13:$H$112,6,FALSE),"")))</f>
        <v/>
      </c>
      <c r="K31" s="57">
        <f>IF(OR(A31&lt;&gt;"Yes",C31="",E31="",F31=""),"",IFERROR(E31*G31*(1+H31),""))</f>
        <v/>
      </c>
      <c r="L31" s="33">
        <f>IF(OR(A31&lt;&gt;"Yes",C31="",E31="",F31=""),"",IFERROR(E31*I31,""))</f>
        <v/>
      </c>
      <c r="M31" s="57">
        <f>IF(OR(L31="",Assumptions!$B$3=""),"",IFERROR(L31*Assumptions!$B$3,""))</f>
        <v/>
      </c>
      <c r="N31" s="57">
        <f>IF(OR(A31&lt;&gt;"Yes",C31="",E31="",F31=""),"",IFERROR(E31*J31,""))</f>
        <v/>
      </c>
      <c r="O31" s="57">
        <f>IF(OR(K31="",M31="",N31=""),"",SUM(K31,M31,N31))</f>
        <v/>
      </c>
      <c r="P31" s="57">
        <f>IF(OR(O31="",Assumptions!$B$4="",Assumptions!$B$5="",Assumptions!$B$6=""),"",IFERROR(O31*(1+Assumptions!$B$4+Assumptions!$B$5+Assumptions!$B$6),""))</f>
        <v/>
      </c>
      <c r="Q31" s="34">
        <f>IF(COUNTA(A31:E31)=0,"",IF(A31="No","Excluded",IF(A31&lt;&gt;"Yes","Select include",IF(B31="","Enter zone",IF(C31="","Select item",IF(E31="","Enter quantity",IF(COUNTBLANK(Assumptions!$B$3:$B$6)&gt;0,"Review pricing inputs",IF(IFERROR(VLOOKUP(C31,Assumptions!$A$13:$H$112,8,FALSE),"Missing")="Missing","Review item",IF(IFERROR(VLOOKUP(C31,Assumptions!$A$13:$H$112,8,FALSE),"")&lt;&gt;"OK","Review catalog","OK")))))))))</f>
        <v/>
      </c>
    </row>
    <row r="32">
      <c r="A32" s="28" t="n"/>
      <c r="B32" s="24" t="n"/>
      <c r="C32" s="24" t="n"/>
      <c r="D32" s="24" t="n"/>
      <c r="E32" s="29" t="n"/>
      <c r="F32" s="35">
        <f>IF(C32="","",IF(IFERROR(VLOOKUP(C32,Assumptions!$A$13:$H$112,8,FALSE),"")&lt;&gt;"OK","",IFERROR(VLOOKUP(C32,Assumptions!$A$13:$H$112,3,FALSE),"")))</f>
        <v/>
      </c>
      <c r="G32" s="58">
        <f>IF(C32="","",IF(IFERROR(VLOOKUP(C32,Assumptions!$A$13:$H$112,8,FALSE),"")&lt;&gt;"OK","",IFERROR(VLOOKUP(C32,Assumptions!$A$13:$H$112,4,FALSE),"")))</f>
        <v/>
      </c>
      <c r="H32" s="37">
        <f>IF(C32="","",IF(IFERROR(VLOOKUP(C32,Assumptions!$A$13:$H$112,8,FALSE),"")&lt;&gt;"OK","",IFERROR(VLOOKUP(C32,Assumptions!$A$13:$H$112,7,FALSE),"")))</f>
        <v/>
      </c>
      <c r="I32" s="38">
        <f>IF(C32="","",IF(IFERROR(VLOOKUP(C32,Assumptions!$A$13:$H$112,8,FALSE),"")&lt;&gt;"OK","",IFERROR(VLOOKUP(C32,Assumptions!$A$13:$H$112,5,FALSE),"")))</f>
        <v/>
      </c>
      <c r="J32" s="58">
        <f>IF(C32="","",IF(IFERROR(VLOOKUP(C32,Assumptions!$A$13:$H$112,8,FALSE),"")&lt;&gt;"OK","",IFERROR(VLOOKUP(C32,Assumptions!$A$13:$H$112,6,FALSE),"")))</f>
        <v/>
      </c>
      <c r="K32" s="58">
        <f>IF(OR(A32&lt;&gt;"Yes",C32="",E32="",F32=""),"",IFERROR(E32*G32*(1+H32),""))</f>
        <v/>
      </c>
      <c r="L32" s="38">
        <f>IF(OR(A32&lt;&gt;"Yes",C32="",E32="",F32=""),"",IFERROR(E32*I32,""))</f>
        <v/>
      </c>
      <c r="M32" s="58">
        <f>IF(OR(L32="",Assumptions!$B$3=""),"",IFERROR(L32*Assumptions!$B$3,""))</f>
        <v/>
      </c>
      <c r="N32" s="58">
        <f>IF(OR(A32&lt;&gt;"Yes",C32="",E32="",F32=""),"",IFERROR(E32*J32,""))</f>
        <v/>
      </c>
      <c r="O32" s="58">
        <f>IF(OR(K32="",M32="",N32=""),"",SUM(K32,M32,N32))</f>
        <v/>
      </c>
      <c r="P32" s="58">
        <f>IF(OR(O32="",Assumptions!$B$4="",Assumptions!$B$5="",Assumptions!$B$6=""),"",IFERROR(O32*(1+Assumptions!$B$4+Assumptions!$B$5+Assumptions!$B$6),""))</f>
        <v/>
      </c>
      <c r="Q32" s="39">
        <f>IF(COUNTA(A32:E32)=0,"",IF(A32="No","Excluded",IF(A32&lt;&gt;"Yes","Select include",IF(B32="","Enter zone",IF(C32="","Select item",IF(E32="","Enter quantity",IF(COUNTBLANK(Assumptions!$B$3:$B$6)&gt;0,"Review pricing inputs",IF(IFERROR(VLOOKUP(C32,Assumptions!$A$13:$H$112,8,FALSE),"Missing")="Missing","Review item",IF(IFERROR(VLOOKUP(C32,Assumptions!$A$13:$H$112,8,FALSE),"")&lt;&gt;"OK","Review catalog","OK")))))))))</f>
        <v/>
      </c>
    </row>
    <row r="33">
      <c r="A33" s="28" t="n"/>
      <c r="B33" s="24" t="n"/>
      <c r="C33" s="24" t="n"/>
      <c r="D33" s="24" t="n"/>
      <c r="E33" s="29" t="n"/>
      <c r="F33" s="30">
        <f>IF(C33="","",IF(IFERROR(VLOOKUP(C33,Assumptions!$A$13:$H$112,8,FALSE),"")&lt;&gt;"OK","",IFERROR(VLOOKUP(C33,Assumptions!$A$13:$H$112,3,FALSE),"")))</f>
        <v/>
      </c>
      <c r="G33" s="57">
        <f>IF(C33="","",IF(IFERROR(VLOOKUP(C33,Assumptions!$A$13:$H$112,8,FALSE),"")&lt;&gt;"OK","",IFERROR(VLOOKUP(C33,Assumptions!$A$13:$H$112,4,FALSE),"")))</f>
        <v/>
      </c>
      <c r="H33" s="32">
        <f>IF(C33="","",IF(IFERROR(VLOOKUP(C33,Assumptions!$A$13:$H$112,8,FALSE),"")&lt;&gt;"OK","",IFERROR(VLOOKUP(C33,Assumptions!$A$13:$H$112,7,FALSE),"")))</f>
        <v/>
      </c>
      <c r="I33" s="33">
        <f>IF(C33="","",IF(IFERROR(VLOOKUP(C33,Assumptions!$A$13:$H$112,8,FALSE),"")&lt;&gt;"OK","",IFERROR(VLOOKUP(C33,Assumptions!$A$13:$H$112,5,FALSE),"")))</f>
        <v/>
      </c>
      <c r="J33" s="57">
        <f>IF(C33="","",IF(IFERROR(VLOOKUP(C33,Assumptions!$A$13:$H$112,8,FALSE),"")&lt;&gt;"OK","",IFERROR(VLOOKUP(C33,Assumptions!$A$13:$H$112,6,FALSE),"")))</f>
        <v/>
      </c>
      <c r="K33" s="57">
        <f>IF(OR(A33&lt;&gt;"Yes",C33="",E33="",F33=""),"",IFERROR(E33*G33*(1+H33),""))</f>
        <v/>
      </c>
      <c r="L33" s="33">
        <f>IF(OR(A33&lt;&gt;"Yes",C33="",E33="",F33=""),"",IFERROR(E33*I33,""))</f>
        <v/>
      </c>
      <c r="M33" s="57">
        <f>IF(OR(L33="",Assumptions!$B$3=""),"",IFERROR(L33*Assumptions!$B$3,""))</f>
        <v/>
      </c>
      <c r="N33" s="57">
        <f>IF(OR(A33&lt;&gt;"Yes",C33="",E33="",F33=""),"",IFERROR(E33*J33,""))</f>
        <v/>
      </c>
      <c r="O33" s="57">
        <f>IF(OR(K33="",M33="",N33=""),"",SUM(K33,M33,N33))</f>
        <v/>
      </c>
      <c r="P33" s="57">
        <f>IF(OR(O33="",Assumptions!$B$4="",Assumptions!$B$5="",Assumptions!$B$6=""),"",IFERROR(O33*(1+Assumptions!$B$4+Assumptions!$B$5+Assumptions!$B$6),""))</f>
        <v/>
      </c>
      <c r="Q33" s="34">
        <f>IF(COUNTA(A33:E33)=0,"",IF(A33="No","Excluded",IF(A33&lt;&gt;"Yes","Select include",IF(B33="","Enter zone",IF(C33="","Select item",IF(E33="","Enter quantity",IF(COUNTBLANK(Assumptions!$B$3:$B$6)&gt;0,"Review pricing inputs",IF(IFERROR(VLOOKUP(C33,Assumptions!$A$13:$H$112,8,FALSE),"Missing")="Missing","Review item",IF(IFERROR(VLOOKUP(C33,Assumptions!$A$13:$H$112,8,FALSE),"")&lt;&gt;"OK","Review catalog","OK")))))))))</f>
        <v/>
      </c>
    </row>
    <row r="34">
      <c r="A34" s="28" t="n"/>
      <c r="B34" s="24" t="n"/>
      <c r="C34" s="24" t="n"/>
      <c r="D34" s="24" t="n"/>
      <c r="E34" s="29" t="n"/>
      <c r="F34" s="35">
        <f>IF(C34="","",IF(IFERROR(VLOOKUP(C34,Assumptions!$A$13:$H$112,8,FALSE),"")&lt;&gt;"OK","",IFERROR(VLOOKUP(C34,Assumptions!$A$13:$H$112,3,FALSE),"")))</f>
        <v/>
      </c>
      <c r="G34" s="58">
        <f>IF(C34="","",IF(IFERROR(VLOOKUP(C34,Assumptions!$A$13:$H$112,8,FALSE),"")&lt;&gt;"OK","",IFERROR(VLOOKUP(C34,Assumptions!$A$13:$H$112,4,FALSE),"")))</f>
        <v/>
      </c>
      <c r="H34" s="37">
        <f>IF(C34="","",IF(IFERROR(VLOOKUP(C34,Assumptions!$A$13:$H$112,8,FALSE),"")&lt;&gt;"OK","",IFERROR(VLOOKUP(C34,Assumptions!$A$13:$H$112,7,FALSE),"")))</f>
        <v/>
      </c>
      <c r="I34" s="38">
        <f>IF(C34="","",IF(IFERROR(VLOOKUP(C34,Assumptions!$A$13:$H$112,8,FALSE),"")&lt;&gt;"OK","",IFERROR(VLOOKUP(C34,Assumptions!$A$13:$H$112,5,FALSE),"")))</f>
        <v/>
      </c>
      <c r="J34" s="58">
        <f>IF(C34="","",IF(IFERROR(VLOOKUP(C34,Assumptions!$A$13:$H$112,8,FALSE),"")&lt;&gt;"OK","",IFERROR(VLOOKUP(C34,Assumptions!$A$13:$H$112,6,FALSE),"")))</f>
        <v/>
      </c>
      <c r="K34" s="58">
        <f>IF(OR(A34&lt;&gt;"Yes",C34="",E34="",F34=""),"",IFERROR(E34*G34*(1+H34),""))</f>
        <v/>
      </c>
      <c r="L34" s="38">
        <f>IF(OR(A34&lt;&gt;"Yes",C34="",E34="",F34=""),"",IFERROR(E34*I34,""))</f>
        <v/>
      </c>
      <c r="M34" s="58">
        <f>IF(OR(L34="",Assumptions!$B$3=""),"",IFERROR(L34*Assumptions!$B$3,""))</f>
        <v/>
      </c>
      <c r="N34" s="58">
        <f>IF(OR(A34&lt;&gt;"Yes",C34="",E34="",F34=""),"",IFERROR(E34*J34,""))</f>
        <v/>
      </c>
      <c r="O34" s="58">
        <f>IF(OR(K34="",M34="",N34=""),"",SUM(K34,M34,N34))</f>
        <v/>
      </c>
      <c r="P34" s="58">
        <f>IF(OR(O34="",Assumptions!$B$4="",Assumptions!$B$5="",Assumptions!$B$6=""),"",IFERROR(O34*(1+Assumptions!$B$4+Assumptions!$B$5+Assumptions!$B$6),""))</f>
        <v/>
      </c>
      <c r="Q34" s="39">
        <f>IF(COUNTA(A34:E34)=0,"",IF(A34="No","Excluded",IF(A34&lt;&gt;"Yes","Select include",IF(B34="","Enter zone",IF(C34="","Select item",IF(E34="","Enter quantity",IF(COUNTBLANK(Assumptions!$B$3:$B$6)&gt;0,"Review pricing inputs",IF(IFERROR(VLOOKUP(C34,Assumptions!$A$13:$H$112,8,FALSE),"Missing")="Missing","Review item",IF(IFERROR(VLOOKUP(C34,Assumptions!$A$13:$H$112,8,FALSE),"")&lt;&gt;"OK","Review catalog","OK")))))))))</f>
        <v/>
      </c>
    </row>
    <row r="35">
      <c r="A35" s="28" t="n"/>
      <c r="B35" s="24" t="n"/>
      <c r="C35" s="24" t="n"/>
      <c r="D35" s="24" t="n"/>
      <c r="E35" s="29" t="n"/>
      <c r="F35" s="30">
        <f>IF(C35="","",IF(IFERROR(VLOOKUP(C35,Assumptions!$A$13:$H$112,8,FALSE),"")&lt;&gt;"OK","",IFERROR(VLOOKUP(C35,Assumptions!$A$13:$H$112,3,FALSE),"")))</f>
        <v/>
      </c>
      <c r="G35" s="57">
        <f>IF(C35="","",IF(IFERROR(VLOOKUP(C35,Assumptions!$A$13:$H$112,8,FALSE),"")&lt;&gt;"OK","",IFERROR(VLOOKUP(C35,Assumptions!$A$13:$H$112,4,FALSE),"")))</f>
        <v/>
      </c>
      <c r="H35" s="32">
        <f>IF(C35="","",IF(IFERROR(VLOOKUP(C35,Assumptions!$A$13:$H$112,8,FALSE),"")&lt;&gt;"OK","",IFERROR(VLOOKUP(C35,Assumptions!$A$13:$H$112,7,FALSE),"")))</f>
        <v/>
      </c>
      <c r="I35" s="33">
        <f>IF(C35="","",IF(IFERROR(VLOOKUP(C35,Assumptions!$A$13:$H$112,8,FALSE),"")&lt;&gt;"OK","",IFERROR(VLOOKUP(C35,Assumptions!$A$13:$H$112,5,FALSE),"")))</f>
        <v/>
      </c>
      <c r="J35" s="57">
        <f>IF(C35="","",IF(IFERROR(VLOOKUP(C35,Assumptions!$A$13:$H$112,8,FALSE),"")&lt;&gt;"OK","",IFERROR(VLOOKUP(C35,Assumptions!$A$13:$H$112,6,FALSE),"")))</f>
        <v/>
      </c>
      <c r="K35" s="57">
        <f>IF(OR(A35&lt;&gt;"Yes",C35="",E35="",F35=""),"",IFERROR(E35*G35*(1+H35),""))</f>
        <v/>
      </c>
      <c r="L35" s="33">
        <f>IF(OR(A35&lt;&gt;"Yes",C35="",E35="",F35=""),"",IFERROR(E35*I35,""))</f>
        <v/>
      </c>
      <c r="M35" s="57">
        <f>IF(OR(L35="",Assumptions!$B$3=""),"",IFERROR(L35*Assumptions!$B$3,""))</f>
        <v/>
      </c>
      <c r="N35" s="57">
        <f>IF(OR(A35&lt;&gt;"Yes",C35="",E35="",F35=""),"",IFERROR(E35*J35,""))</f>
        <v/>
      </c>
      <c r="O35" s="57">
        <f>IF(OR(K35="",M35="",N35=""),"",SUM(K35,M35,N35))</f>
        <v/>
      </c>
      <c r="P35" s="57">
        <f>IF(OR(O35="",Assumptions!$B$4="",Assumptions!$B$5="",Assumptions!$B$6=""),"",IFERROR(O35*(1+Assumptions!$B$4+Assumptions!$B$5+Assumptions!$B$6),""))</f>
        <v/>
      </c>
      <c r="Q35" s="34">
        <f>IF(COUNTA(A35:E35)=0,"",IF(A35="No","Excluded",IF(A35&lt;&gt;"Yes","Select include",IF(B35="","Enter zone",IF(C35="","Select item",IF(E35="","Enter quantity",IF(COUNTBLANK(Assumptions!$B$3:$B$6)&gt;0,"Review pricing inputs",IF(IFERROR(VLOOKUP(C35,Assumptions!$A$13:$H$112,8,FALSE),"Missing")="Missing","Review item",IF(IFERROR(VLOOKUP(C35,Assumptions!$A$13:$H$112,8,FALSE),"")&lt;&gt;"OK","Review catalog","OK")))))))))</f>
        <v/>
      </c>
    </row>
    <row r="36">
      <c r="A36" s="28" t="n"/>
      <c r="B36" s="24" t="n"/>
      <c r="C36" s="24" t="n"/>
      <c r="D36" s="24" t="n"/>
      <c r="E36" s="29" t="n"/>
      <c r="F36" s="35">
        <f>IF(C36="","",IF(IFERROR(VLOOKUP(C36,Assumptions!$A$13:$H$112,8,FALSE),"")&lt;&gt;"OK","",IFERROR(VLOOKUP(C36,Assumptions!$A$13:$H$112,3,FALSE),"")))</f>
        <v/>
      </c>
      <c r="G36" s="58">
        <f>IF(C36="","",IF(IFERROR(VLOOKUP(C36,Assumptions!$A$13:$H$112,8,FALSE),"")&lt;&gt;"OK","",IFERROR(VLOOKUP(C36,Assumptions!$A$13:$H$112,4,FALSE),"")))</f>
        <v/>
      </c>
      <c r="H36" s="37">
        <f>IF(C36="","",IF(IFERROR(VLOOKUP(C36,Assumptions!$A$13:$H$112,8,FALSE),"")&lt;&gt;"OK","",IFERROR(VLOOKUP(C36,Assumptions!$A$13:$H$112,7,FALSE),"")))</f>
        <v/>
      </c>
      <c r="I36" s="38">
        <f>IF(C36="","",IF(IFERROR(VLOOKUP(C36,Assumptions!$A$13:$H$112,8,FALSE),"")&lt;&gt;"OK","",IFERROR(VLOOKUP(C36,Assumptions!$A$13:$H$112,5,FALSE),"")))</f>
        <v/>
      </c>
      <c r="J36" s="58">
        <f>IF(C36="","",IF(IFERROR(VLOOKUP(C36,Assumptions!$A$13:$H$112,8,FALSE),"")&lt;&gt;"OK","",IFERROR(VLOOKUP(C36,Assumptions!$A$13:$H$112,6,FALSE),"")))</f>
        <v/>
      </c>
      <c r="K36" s="58">
        <f>IF(OR(A36&lt;&gt;"Yes",C36="",E36="",F36=""),"",IFERROR(E36*G36*(1+H36),""))</f>
        <v/>
      </c>
      <c r="L36" s="38">
        <f>IF(OR(A36&lt;&gt;"Yes",C36="",E36="",F36=""),"",IFERROR(E36*I36,""))</f>
        <v/>
      </c>
      <c r="M36" s="58">
        <f>IF(OR(L36="",Assumptions!$B$3=""),"",IFERROR(L36*Assumptions!$B$3,""))</f>
        <v/>
      </c>
      <c r="N36" s="58">
        <f>IF(OR(A36&lt;&gt;"Yes",C36="",E36="",F36=""),"",IFERROR(E36*J36,""))</f>
        <v/>
      </c>
      <c r="O36" s="58">
        <f>IF(OR(K36="",M36="",N36=""),"",SUM(K36,M36,N36))</f>
        <v/>
      </c>
      <c r="P36" s="58">
        <f>IF(OR(O36="",Assumptions!$B$4="",Assumptions!$B$5="",Assumptions!$B$6=""),"",IFERROR(O36*(1+Assumptions!$B$4+Assumptions!$B$5+Assumptions!$B$6),""))</f>
        <v/>
      </c>
      <c r="Q36" s="39">
        <f>IF(COUNTA(A36:E36)=0,"",IF(A36="No","Excluded",IF(A36&lt;&gt;"Yes","Select include",IF(B36="","Enter zone",IF(C36="","Select item",IF(E36="","Enter quantity",IF(COUNTBLANK(Assumptions!$B$3:$B$6)&gt;0,"Review pricing inputs",IF(IFERROR(VLOOKUP(C36,Assumptions!$A$13:$H$112,8,FALSE),"Missing")="Missing","Review item",IF(IFERROR(VLOOKUP(C36,Assumptions!$A$13:$H$112,8,FALSE),"")&lt;&gt;"OK","Review catalog","OK")))))))))</f>
        <v/>
      </c>
    </row>
    <row r="37">
      <c r="A37" s="28" t="n"/>
      <c r="B37" s="24" t="n"/>
      <c r="C37" s="24" t="n"/>
      <c r="D37" s="24" t="n"/>
      <c r="E37" s="29" t="n"/>
      <c r="F37" s="30">
        <f>IF(C37="","",IF(IFERROR(VLOOKUP(C37,Assumptions!$A$13:$H$112,8,FALSE),"")&lt;&gt;"OK","",IFERROR(VLOOKUP(C37,Assumptions!$A$13:$H$112,3,FALSE),"")))</f>
        <v/>
      </c>
      <c r="G37" s="57">
        <f>IF(C37="","",IF(IFERROR(VLOOKUP(C37,Assumptions!$A$13:$H$112,8,FALSE),"")&lt;&gt;"OK","",IFERROR(VLOOKUP(C37,Assumptions!$A$13:$H$112,4,FALSE),"")))</f>
        <v/>
      </c>
      <c r="H37" s="32">
        <f>IF(C37="","",IF(IFERROR(VLOOKUP(C37,Assumptions!$A$13:$H$112,8,FALSE),"")&lt;&gt;"OK","",IFERROR(VLOOKUP(C37,Assumptions!$A$13:$H$112,7,FALSE),"")))</f>
        <v/>
      </c>
      <c r="I37" s="33">
        <f>IF(C37="","",IF(IFERROR(VLOOKUP(C37,Assumptions!$A$13:$H$112,8,FALSE),"")&lt;&gt;"OK","",IFERROR(VLOOKUP(C37,Assumptions!$A$13:$H$112,5,FALSE),"")))</f>
        <v/>
      </c>
      <c r="J37" s="57">
        <f>IF(C37="","",IF(IFERROR(VLOOKUP(C37,Assumptions!$A$13:$H$112,8,FALSE),"")&lt;&gt;"OK","",IFERROR(VLOOKUP(C37,Assumptions!$A$13:$H$112,6,FALSE),"")))</f>
        <v/>
      </c>
      <c r="K37" s="57">
        <f>IF(OR(A37&lt;&gt;"Yes",C37="",E37="",F37=""),"",IFERROR(E37*G37*(1+H37),""))</f>
        <v/>
      </c>
      <c r="L37" s="33">
        <f>IF(OR(A37&lt;&gt;"Yes",C37="",E37="",F37=""),"",IFERROR(E37*I37,""))</f>
        <v/>
      </c>
      <c r="M37" s="57">
        <f>IF(OR(L37="",Assumptions!$B$3=""),"",IFERROR(L37*Assumptions!$B$3,""))</f>
        <v/>
      </c>
      <c r="N37" s="57">
        <f>IF(OR(A37&lt;&gt;"Yes",C37="",E37="",F37=""),"",IFERROR(E37*J37,""))</f>
        <v/>
      </c>
      <c r="O37" s="57">
        <f>IF(OR(K37="",M37="",N37=""),"",SUM(K37,M37,N37))</f>
        <v/>
      </c>
      <c r="P37" s="57">
        <f>IF(OR(O37="",Assumptions!$B$4="",Assumptions!$B$5="",Assumptions!$B$6=""),"",IFERROR(O37*(1+Assumptions!$B$4+Assumptions!$B$5+Assumptions!$B$6),""))</f>
        <v/>
      </c>
      <c r="Q37" s="34">
        <f>IF(COUNTA(A37:E37)=0,"",IF(A37="No","Excluded",IF(A37&lt;&gt;"Yes","Select include",IF(B37="","Enter zone",IF(C37="","Select item",IF(E37="","Enter quantity",IF(COUNTBLANK(Assumptions!$B$3:$B$6)&gt;0,"Review pricing inputs",IF(IFERROR(VLOOKUP(C37,Assumptions!$A$13:$H$112,8,FALSE),"Missing")="Missing","Review item",IF(IFERROR(VLOOKUP(C37,Assumptions!$A$13:$H$112,8,FALSE),"")&lt;&gt;"OK","Review catalog","OK")))))))))</f>
        <v/>
      </c>
    </row>
    <row r="38">
      <c r="A38" s="28" t="n"/>
      <c r="B38" s="24" t="n"/>
      <c r="C38" s="24" t="n"/>
      <c r="D38" s="24" t="n"/>
      <c r="E38" s="29" t="n"/>
      <c r="F38" s="35">
        <f>IF(C38="","",IF(IFERROR(VLOOKUP(C38,Assumptions!$A$13:$H$112,8,FALSE),"")&lt;&gt;"OK","",IFERROR(VLOOKUP(C38,Assumptions!$A$13:$H$112,3,FALSE),"")))</f>
        <v/>
      </c>
      <c r="G38" s="58">
        <f>IF(C38="","",IF(IFERROR(VLOOKUP(C38,Assumptions!$A$13:$H$112,8,FALSE),"")&lt;&gt;"OK","",IFERROR(VLOOKUP(C38,Assumptions!$A$13:$H$112,4,FALSE),"")))</f>
        <v/>
      </c>
      <c r="H38" s="37">
        <f>IF(C38="","",IF(IFERROR(VLOOKUP(C38,Assumptions!$A$13:$H$112,8,FALSE),"")&lt;&gt;"OK","",IFERROR(VLOOKUP(C38,Assumptions!$A$13:$H$112,7,FALSE),"")))</f>
        <v/>
      </c>
      <c r="I38" s="38">
        <f>IF(C38="","",IF(IFERROR(VLOOKUP(C38,Assumptions!$A$13:$H$112,8,FALSE),"")&lt;&gt;"OK","",IFERROR(VLOOKUP(C38,Assumptions!$A$13:$H$112,5,FALSE),"")))</f>
        <v/>
      </c>
      <c r="J38" s="58">
        <f>IF(C38="","",IF(IFERROR(VLOOKUP(C38,Assumptions!$A$13:$H$112,8,FALSE),"")&lt;&gt;"OK","",IFERROR(VLOOKUP(C38,Assumptions!$A$13:$H$112,6,FALSE),"")))</f>
        <v/>
      </c>
      <c r="K38" s="58">
        <f>IF(OR(A38&lt;&gt;"Yes",C38="",E38="",F38=""),"",IFERROR(E38*G38*(1+H38),""))</f>
        <v/>
      </c>
      <c r="L38" s="38">
        <f>IF(OR(A38&lt;&gt;"Yes",C38="",E38="",F38=""),"",IFERROR(E38*I38,""))</f>
        <v/>
      </c>
      <c r="M38" s="58">
        <f>IF(OR(L38="",Assumptions!$B$3=""),"",IFERROR(L38*Assumptions!$B$3,""))</f>
        <v/>
      </c>
      <c r="N38" s="58">
        <f>IF(OR(A38&lt;&gt;"Yes",C38="",E38="",F38=""),"",IFERROR(E38*J38,""))</f>
        <v/>
      </c>
      <c r="O38" s="58">
        <f>IF(OR(K38="",M38="",N38=""),"",SUM(K38,M38,N38))</f>
        <v/>
      </c>
      <c r="P38" s="58">
        <f>IF(OR(O38="",Assumptions!$B$4="",Assumptions!$B$5="",Assumptions!$B$6=""),"",IFERROR(O38*(1+Assumptions!$B$4+Assumptions!$B$5+Assumptions!$B$6),""))</f>
        <v/>
      </c>
      <c r="Q38" s="39">
        <f>IF(COUNTA(A38:E38)=0,"",IF(A38="No","Excluded",IF(A38&lt;&gt;"Yes","Select include",IF(B38="","Enter zone",IF(C38="","Select item",IF(E38="","Enter quantity",IF(COUNTBLANK(Assumptions!$B$3:$B$6)&gt;0,"Review pricing inputs",IF(IFERROR(VLOOKUP(C38,Assumptions!$A$13:$H$112,8,FALSE),"Missing")="Missing","Review item",IF(IFERROR(VLOOKUP(C38,Assumptions!$A$13:$H$112,8,FALSE),"")&lt;&gt;"OK","Review catalog","OK")))))))))</f>
        <v/>
      </c>
    </row>
    <row r="39">
      <c r="A39" s="28" t="n"/>
      <c r="B39" s="24" t="n"/>
      <c r="C39" s="24" t="n"/>
      <c r="D39" s="24" t="n"/>
      <c r="E39" s="29" t="n"/>
      <c r="F39" s="30">
        <f>IF(C39="","",IF(IFERROR(VLOOKUP(C39,Assumptions!$A$13:$H$112,8,FALSE),"")&lt;&gt;"OK","",IFERROR(VLOOKUP(C39,Assumptions!$A$13:$H$112,3,FALSE),"")))</f>
        <v/>
      </c>
      <c r="G39" s="57">
        <f>IF(C39="","",IF(IFERROR(VLOOKUP(C39,Assumptions!$A$13:$H$112,8,FALSE),"")&lt;&gt;"OK","",IFERROR(VLOOKUP(C39,Assumptions!$A$13:$H$112,4,FALSE),"")))</f>
        <v/>
      </c>
      <c r="H39" s="32">
        <f>IF(C39="","",IF(IFERROR(VLOOKUP(C39,Assumptions!$A$13:$H$112,8,FALSE),"")&lt;&gt;"OK","",IFERROR(VLOOKUP(C39,Assumptions!$A$13:$H$112,7,FALSE),"")))</f>
        <v/>
      </c>
      <c r="I39" s="33">
        <f>IF(C39="","",IF(IFERROR(VLOOKUP(C39,Assumptions!$A$13:$H$112,8,FALSE),"")&lt;&gt;"OK","",IFERROR(VLOOKUP(C39,Assumptions!$A$13:$H$112,5,FALSE),"")))</f>
        <v/>
      </c>
      <c r="J39" s="57">
        <f>IF(C39="","",IF(IFERROR(VLOOKUP(C39,Assumptions!$A$13:$H$112,8,FALSE),"")&lt;&gt;"OK","",IFERROR(VLOOKUP(C39,Assumptions!$A$13:$H$112,6,FALSE),"")))</f>
        <v/>
      </c>
      <c r="K39" s="57">
        <f>IF(OR(A39&lt;&gt;"Yes",C39="",E39="",F39=""),"",IFERROR(E39*G39*(1+H39),""))</f>
        <v/>
      </c>
      <c r="L39" s="33">
        <f>IF(OR(A39&lt;&gt;"Yes",C39="",E39="",F39=""),"",IFERROR(E39*I39,""))</f>
        <v/>
      </c>
      <c r="M39" s="57">
        <f>IF(OR(L39="",Assumptions!$B$3=""),"",IFERROR(L39*Assumptions!$B$3,""))</f>
        <v/>
      </c>
      <c r="N39" s="57">
        <f>IF(OR(A39&lt;&gt;"Yes",C39="",E39="",F39=""),"",IFERROR(E39*J39,""))</f>
        <v/>
      </c>
      <c r="O39" s="57">
        <f>IF(OR(K39="",M39="",N39=""),"",SUM(K39,M39,N39))</f>
        <v/>
      </c>
      <c r="P39" s="57">
        <f>IF(OR(O39="",Assumptions!$B$4="",Assumptions!$B$5="",Assumptions!$B$6=""),"",IFERROR(O39*(1+Assumptions!$B$4+Assumptions!$B$5+Assumptions!$B$6),""))</f>
        <v/>
      </c>
      <c r="Q39" s="34">
        <f>IF(COUNTA(A39:E39)=0,"",IF(A39="No","Excluded",IF(A39&lt;&gt;"Yes","Select include",IF(B39="","Enter zone",IF(C39="","Select item",IF(E39="","Enter quantity",IF(COUNTBLANK(Assumptions!$B$3:$B$6)&gt;0,"Review pricing inputs",IF(IFERROR(VLOOKUP(C39,Assumptions!$A$13:$H$112,8,FALSE),"Missing")="Missing","Review item",IF(IFERROR(VLOOKUP(C39,Assumptions!$A$13:$H$112,8,FALSE),"")&lt;&gt;"OK","Review catalog","OK")))))))))</f>
        <v/>
      </c>
    </row>
    <row r="40">
      <c r="A40" s="28" t="n"/>
      <c r="B40" s="24" t="n"/>
      <c r="C40" s="24" t="n"/>
      <c r="D40" s="24" t="n"/>
      <c r="E40" s="29" t="n"/>
      <c r="F40" s="35">
        <f>IF(C40="","",IF(IFERROR(VLOOKUP(C40,Assumptions!$A$13:$H$112,8,FALSE),"")&lt;&gt;"OK","",IFERROR(VLOOKUP(C40,Assumptions!$A$13:$H$112,3,FALSE),"")))</f>
        <v/>
      </c>
      <c r="G40" s="58">
        <f>IF(C40="","",IF(IFERROR(VLOOKUP(C40,Assumptions!$A$13:$H$112,8,FALSE),"")&lt;&gt;"OK","",IFERROR(VLOOKUP(C40,Assumptions!$A$13:$H$112,4,FALSE),"")))</f>
        <v/>
      </c>
      <c r="H40" s="37">
        <f>IF(C40="","",IF(IFERROR(VLOOKUP(C40,Assumptions!$A$13:$H$112,8,FALSE),"")&lt;&gt;"OK","",IFERROR(VLOOKUP(C40,Assumptions!$A$13:$H$112,7,FALSE),"")))</f>
        <v/>
      </c>
      <c r="I40" s="38">
        <f>IF(C40="","",IF(IFERROR(VLOOKUP(C40,Assumptions!$A$13:$H$112,8,FALSE),"")&lt;&gt;"OK","",IFERROR(VLOOKUP(C40,Assumptions!$A$13:$H$112,5,FALSE),"")))</f>
        <v/>
      </c>
      <c r="J40" s="58">
        <f>IF(C40="","",IF(IFERROR(VLOOKUP(C40,Assumptions!$A$13:$H$112,8,FALSE),"")&lt;&gt;"OK","",IFERROR(VLOOKUP(C40,Assumptions!$A$13:$H$112,6,FALSE),"")))</f>
        <v/>
      </c>
      <c r="K40" s="58">
        <f>IF(OR(A40&lt;&gt;"Yes",C40="",E40="",F40=""),"",IFERROR(E40*G40*(1+H40),""))</f>
        <v/>
      </c>
      <c r="L40" s="38">
        <f>IF(OR(A40&lt;&gt;"Yes",C40="",E40="",F40=""),"",IFERROR(E40*I40,""))</f>
        <v/>
      </c>
      <c r="M40" s="58">
        <f>IF(OR(L40="",Assumptions!$B$3=""),"",IFERROR(L40*Assumptions!$B$3,""))</f>
        <v/>
      </c>
      <c r="N40" s="58">
        <f>IF(OR(A40&lt;&gt;"Yes",C40="",E40="",F40=""),"",IFERROR(E40*J40,""))</f>
        <v/>
      </c>
      <c r="O40" s="58">
        <f>IF(OR(K40="",M40="",N40=""),"",SUM(K40,M40,N40))</f>
        <v/>
      </c>
      <c r="P40" s="58">
        <f>IF(OR(O40="",Assumptions!$B$4="",Assumptions!$B$5="",Assumptions!$B$6=""),"",IFERROR(O40*(1+Assumptions!$B$4+Assumptions!$B$5+Assumptions!$B$6),""))</f>
        <v/>
      </c>
      <c r="Q40" s="39">
        <f>IF(COUNTA(A40:E40)=0,"",IF(A40="No","Excluded",IF(A40&lt;&gt;"Yes","Select include",IF(B40="","Enter zone",IF(C40="","Select item",IF(E40="","Enter quantity",IF(COUNTBLANK(Assumptions!$B$3:$B$6)&gt;0,"Review pricing inputs",IF(IFERROR(VLOOKUP(C40,Assumptions!$A$13:$H$112,8,FALSE),"Missing")="Missing","Review item",IF(IFERROR(VLOOKUP(C40,Assumptions!$A$13:$H$112,8,FALSE),"")&lt;&gt;"OK","Review catalog","OK")))))))))</f>
        <v/>
      </c>
    </row>
    <row r="41">
      <c r="A41" s="28" t="n"/>
      <c r="B41" s="24" t="n"/>
      <c r="C41" s="24" t="n"/>
      <c r="D41" s="24" t="n"/>
      <c r="E41" s="29" t="n"/>
      <c r="F41" s="30">
        <f>IF(C41="","",IF(IFERROR(VLOOKUP(C41,Assumptions!$A$13:$H$112,8,FALSE),"")&lt;&gt;"OK","",IFERROR(VLOOKUP(C41,Assumptions!$A$13:$H$112,3,FALSE),"")))</f>
        <v/>
      </c>
      <c r="G41" s="57">
        <f>IF(C41="","",IF(IFERROR(VLOOKUP(C41,Assumptions!$A$13:$H$112,8,FALSE),"")&lt;&gt;"OK","",IFERROR(VLOOKUP(C41,Assumptions!$A$13:$H$112,4,FALSE),"")))</f>
        <v/>
      </c>
      <c r="H41" s="32">
        <f>IF(C41="","",IF(IFERROR(VLOOKUP(C41,Assumptions!$A$13:$H$112,8,FALSE),"")&lt;&gt;"OK","",IFERROR(VLOOKUP(C41,Assumptions!$A$13:$H$112,7,FALSE),"")))</f>
        <v/>
      </c>
      <c r="I41" s="33">
        <f>IF(C41="","",IF(IFERROR(VLOOKUP(C41,Assumptions!$A$13:$H$112,8,FALSE),"")&lt;&gt;"OK","",IFERROR(VLOOKUP(C41,Assumptions!$A$13:$H$112,5,FALSE),"")))</f>
        <v/>
      </c>
      <c r="J41" s="57">
        <f>IF(C41="","",IF(IFERROR(VLOOKUP(C41,Assumptions!$A$13:$H$112,8,FALSE),"")&lt;&gt;"OK","",IFERROR(VLOOKUP(C41,Assumptions!$A$13:$H$112,6,FALSE),"")))</f>
        <v/>
      </c>
      <c r="K41" s="57">
        <f>IF(OR(A41&lt;&gt;"Yes",C41="",E41="",F41=""),"",IFERROR(E41*G41*(1+H41),""))</f>
        <v/>
      </c>
      <c r="L41" s="33">
        <f>IF(OR(A41&lt;&gt;"Yes",C41="",E41="",F41=""),"",IFERROR(E41*I41,""))</f>
        <v/>
      </c>
      <c r="M41" s="57">
        <f>IF(OR(L41="",Assumptions!$B$3=""),"",IFERROR(L41*Assumptions!$B$3,""))</f>
        <v/>
      </c>
      <c r="N41" s="57">
        <f>IF(OR(A41&lt;&gt;"Yes",C41="",E41="",F41=""),"",IFERROR(E41*J41,""))</f>
        <v/>
      </c>
      <c r="O41" s="57">
        <f>IF(OR(K41="",M41="",N41=""),"",SUM(K41,M41,N41))</f>
        <v/>
      </c>
      <c r="P41" s="57">
        <f>IF(OR(O41="",Assumptions!$B$4="",Assumptions!$B$5="",Assumptions!$B$6=""),"",IFERROR(O41*(1+Assumptions!$B$4+Assumptions!$B$5+Assumptions!$B$6),""))</f>
        <v/>
      </c>
      <c r="Q41" s="34">
        <f>IF(COUNTA(A41:E41)=0,"",IF(A41="No","Excluded",IF(A41&lt;&gt;"Yes","Select include",IF(B41="","Enter zone",IF(C41="","Select item",IF(E41="","Enter quantity",IF(COUNTBLANK(Assumptions!$B$3:$B$6)&gt;0,"Review pricing inputs",IF(IFERROR(VLOOKUP(C41,Assumptions!$A$13:$H$112,8,FALSE),"Missing")="Missing","Review item",IF(IFERROR(VLOOKUP(C41,Assumptions!$A$13:$H$112,8,FALSE),"")&lt;&gt;"OK","Review catalog","OK")))))))))</f>
        <v/>
      </c>
    </row>
    <row r="42">
      <c r="A42" s="28" t="n"/>
      <c r="B42" s="24" t="n"/>
      <c r="C42" s="24" t="n"/>
      <c r="D42" s="24" t="n"/>
      <c r="E42" s="29" t="n"/>
      <c r="F42" s="35">
        <f>IF(C42="","",IF(IFERROR(VLOOKUP(C42,Assumptions!$A$13:$H$112,8,FALSE),"")&lt;&gt;"OK","",IFERROR(VLOOKUP(C42,Assumptions!$A$13:$H$112,3,FALSE),"")))</f>
        <v/>
      </c>
      <c r="G42" s="58">
        <f>IF(C42="","",IF(IFERROR(VLOOKUP(C42,Assumptions!$A$13:$H$112,8,FALSE),"")&lt;&gt;"OK","",IFERROR(VLOOKUP(C42,Assumptions!$A$13:$H$112,4,FALSE),"")))</f>
        <v/>
      </c>
      <c r="H42" s="37">
        <f>IF(C42="","",IF(IFERROR(VLOOKUP(C42,Assumptions!$A$13:$H$112,8,FALSE),"")&lt;&gt;"OK","",IFERROR(VLOOKUP(C42,Assumptions!$A$13:$H$112,7,FALSE),"")))</f>
        <v/>
      </c>
      <c r="I42" s="38">
        <f>IF(C42="","",IF(IFERROR(VLOOKUP(C42,Assumptions!$A$13:$H$112,8,FALSE),"")&lt;&gt;"OK","",IFERROR(VLOOKUP(C42,Assumptions!$A$13:$H$112,5,FALSE),"")))</f>
        <v/>
      </c>
      <c r="J42" s="58">
        <f>IF(C42="","",IF(IFERROR(VLOOKUP(C42,Assumptions!$A$13:$H$112,8,FALSE),"")&lt;&gt;"OK","",IFERROR(VLOOKUP(C42,Assumptions!$A$13:$H$112,6,FALSE),"")))</f>
        <v/>
      </c>
      <c r="K42" s="58">
        <f>IF(OR(A42&lt;&gt;"Yes",C42="",E42="",F42=""),"",IFERROR(E42*G42*(1+H42),""))</f>
        <v/>
      </c>
      <c r="L42" s="38">
        <f>IF(OR(A42&lt;&gt;"Yes",C42="",E42="",F42=""),"",IFERROR(E42*I42,""))</f>
        <v/>
      </c>
      <c r="M42" s="58">
        <f>IF(OR(L42="",Assumptions!$B$3=""),"",IFERROR(L42*Assumptions!$B$3,""))</f>
        <v/>
      </c>
      <c r="N42" s="58">
        <f>IF(OR(A42&lt;&gt;"Yes",C42="",E42="",F42=""),"",IFERROR(E42*J42,""))</f>
        <v/>
      </c>
      <c r="O42" s="58">
        <f>IF(OR(K42="",M42="",N42=""),"",SUM(K42,M42,N42))</f>
        <v/>
      </c>
      <c r="P42" s="58">
        <f>IF(OR(O42="",Assumptions!$B$4="",Assumptions!$B$5="",Assumptions!$B$6=""),"",IFERROR(O42*(1+Assumptions!$B$4+Assumptions!$B$5+Assumptions!$B$6),""))</f>
        <v/>
      </c>
      <c r="Q42" s="39">
        <f>IF(COUNTA(A42:E42)=0,"",IF(A42="No","Excluded",IF(A42&lt;&gt;"Yes","Select include",IF(B42="","Enter zone",IF(C42="","Select item",IF(E42="","Enter quantity",IF(COUNTBLANK(Assumptions!$B$3:$B$6)&gt;0,"Review pricing inputs",IF(IFERROR(VLOOKUP(C42,Assumptions!$A$13:$H$112,8,FALSE),"Missing")="Missing","Review item",IF(IFERROR(VLOOKUP(C42,Assumptions!$A$13:$H$112,8,FALSE),"")&lt;&gt;"OK","Review catalog","OK")))))))))</f>
        <v/>
      </c>
    </row>
    <row r="43">
      <c r="A43" s="28" t="n"/>
      <c r="B43" s="24" t="n"/>
      <c r="C43" s="24" t="n"/>
      <c r="D43" s="24" t="n"/>
      <c r="E43" s="29" t="n"/>
      <c r="F43" s="30">
        <f>IF(C43="","",IF(IFERROR(VLOOKUP(C43,Assumptions!$A$13:$H$112,8,FALSE),"")&lt;&gt;"OK","",IFERROR(VLOOKUP(C43,Assumptions!$A$13:$H$112,3,FALSE),"")))</f>
        <v/>
      </c>
      <c r="G43" s="57">
        <f>IF(C43="","",IF(IFERROR(VLOOKUP(C43,Assumptions!$A$13:$H$112,8,FALSE),"")&lt;&gt;"OK","",IFERROR(VLOOKUP(C43,Assumptions!$A$13:$H$112,4,FALSE),"")))</f>
        <v/>
      </c>
      <c r="H43" s="32">
        <f>IF(C43="","",IF(IFERROR(VLOOKUP(C43,Assumptions!$A$13:$H$112,8,FALSE),"")&lt;&gt;"OK","",IFERROR(VLOOKUP(C43,Assumptions!$A$13:$H$112,7,FALSE),"")))</f>
        <v/>
      </c>
      <c r="I43" s="33">
        <f>IF(C43="","",IF(IFERROR(VLOOKUP(C43,Assumptions!$A$13:$H$112,8,FALSE),"")&lt;&gt;"OK","",IFERROR(VLOOKUP(C43,Assumptions!$A$13:$H$112,5,FALSE),"")))</f>
        <v/>
      </c>
      <c r="J43" s="57">
        <f>IF(C43="","",IF(IFERROR(VLOOKUP(C43,Assumptions!$A$13:$H$112,8,FALSE),"")&lt;&gt;"OK","",IFERROR(VLOOKUP(C43,Assumptions!$A$13:$H$112,6,FALSE),"")))</f>
        <v/>
      </c>
      <c r="K43" s="57">
        <f>IF(OR(A43&lt;&gt;"Yes",C43="",E43="",F43=""),"",IFERROR(E43*G43*(1+H43),""))</f>
        <v/>
      </c>
      <c r="L43" s="33">
        <f>IF(OR(A43&lt;&gt;"Yes",C43="",E43="",F43=""),"",IFERROR(E43*I43,""))</f>
        <v/>
      </c>
      <c r="M43" s="57">
        <f>IF(OR(L43="",Assumptions!$B$3=""),"",IFERROR(L43*Assumptions!$B$3,""))</f>
        <v/>
      </c>
      <c r="N43" s="57">
        <f>IF(OR(A43&lt;&gt;"Yes",C43="",E43="",F43=""),"",IFERROR(E43*J43,""))</f>
        <v/>
      </c>
      <c r="O43" s="57">
        <f>IF(OR(K43="",M43="",N43=""),"",SUM(K43,M43,N43))</f>
        <v/>
      </c>
      <c r="P43" s="57">
        <f>IF(OR(O43="",Assumptions!$B$4="",Assumptions!$B$5="",Assumptions!$B$6=""),"",IFERROR(O43*(1+Assumptions!$B$4+Assumptions!$B$5+Assumptions!$B$6),""))</f>
        <v/>
      </c>
      <c r="Q43" s="34">
        <f>IF(COUNTA(A43:E43)=0,"",IF(A43="No","Excluded",IF(A43&lt;&gt;"Yes","Select include",IF(B43="","Enter zone",IF(C43="","Select item",IF(E43="","Enter quantity",IF(COUNTBLANK(Assumptions!$B$3:$B$6)&gt;0,"Review pricing inputs",IF(IFERROR(VLOOKUP(C43,Assumptions!$A$13:$H$112,8,FALSE),"Missing")="Missing","Review item",IF(IFERROR(VLOOKUP(C43,Assumptions!$A$13:$H$112,8,FALSE),"")&lt;&gt;"OK","Review catalog","OK")))))))))</f>
        <v/>
      </c>
    </row>
    <row r="44">
      <c r="A44" s="28" t="n"/>
      <c r="B44" s="24" t="n"/>
      <c r="C44" s="24" t="n"/>
      <c r="D44" s="24" t="n"/>
      <c r="E44" s="29" t="n"/>
      <c r="F44" s="35">
        <f>IF(C44="","",IF(IFERROR(VLOOKUP(C44,Assumptions!$A$13:$H$112,8,FALSE),"")&lt;&gt;"OK","",IFERROR(VLOOKUP(C44,Assumptions!$A$13:$H$112,3,FALSE),"")))</f>
        <v/>
      </c>
      <c r="G44" s="58">
        <f>IF(C44="","",IF(IFERROR(VLOOKUP(C44,Assumptions!$A$13:$H$112,8,FALSE),"")&lt;&gt;"OK","",IFERROR(VLOOKUP(C44,Assumptions!$A$13:$H$112,4,FALSE),"")))</f>
        <v/>
      </c>
      <c r="H44" s="37">
        <f>IF(C44="","",IF(IFERROR(VLOOKUP(C44,Assumptions!$A$13:$H$112,8,FALSE),"")&lt;&gt;"OK","",IFERROR(VLOOKUP(C44,Assumptions!$A$13:$H$112,7,FALSE),"")))</f>
        <v/>
      </c>
      <c r="I44" s="38">
        <f>IF(C44="","",IF(IFERROR(VLOOKUP(C44,Assumptions!$A$13:$H$112,8,FALSE),"")&lt;&gt;"OK","",IFERROR(VLOOKUP(C44,Assumptions!$A$13:$H$112,5,FALSE),"")))</f>
        <v/>
      </c>
      <c r="J44" s="58">
        <f>IF(C44="","",IF(IFERROR(VLOOKUP(C44,Assumptions!$A$13:$H$112,8,FALSE),"")&lt;&gt;"OK","",IFERROR(VLOOKUP(C44,Assumptions!$A$13:$H$112,6,FALSE),"")))</f>
        <v/>
      </c>
      <c r="K44" s="58">
        <f>IF(OR(A44&lt;&gt;"Yes",C44="",E44="",F44=""),"",IFERROR(E44*G44*(1+H44),""))</f>
        <v/>
      </c>
      <c r="L44" s="38">
        <f>IF(OR(A44&lt;&gt;"Yes",C44="",E44="",F44=""),"",IFERROR(E44*I44,""))</f>
        <v/>
      </c>
      <c r="M44" s="58">
        <f>IF(OR(L44="",Assumptions!$B$3=""),"",IFERROR(L44*Assumptions!$B$3,""))</f>
        <v/>
      </c>
      <c r="N44" s="58">
        <f>IF(OR(A44&lt;&gt;"Yes",C44="",E44="",F44=""),"",IFERROR(E44*J44,""))</f>
        <v/>
      </c>
      <c r="O44" s="58">
        <f>IF(OR(K44="",M44="",N44=""),"",SUM(K44,M44,N44))</f>
        <v/>
      </c>
      <c r="P44" s="58">
        <f>IF(OR(O44="",Assumptions!$B$4="",Assumptions!$B$5="",Assumptions!$B$6=""),"",IFERROR(O44*(1+Assumptions!$B$4+Assumptions!$B$5+Assumptions!$B$6),""))</f>
        <v/>
      </c>
      <c r="Q44" s="39">
        <f>IF(COUNTA(A44:E44)=0,"",IF(A44="No","Excluded",IF(A44&lt;&gt;"Yes","Select include",IF(B44="","Enter zone",IF(C44="","Select item",IF(E44="","Enter quantity",IF(COUNTBLANK(Assumptions!$B$3:$B$6)&gt;0,"Review pricing inputs",IF(IFERROR(VLOOKUP(C44,Assumptions!$A$13:$H$112,8,FALSE),"Missing")="Missing","Review item",IF(IFERROR(VLOOKUP(C44,Assumptions!$A$13:$H$112,8,FALSE),"")&lt;&gt;"OK","Review catalog","OK")))))))))</f>
        <v/>
      </c>
    </row>
    <row r="45">
      <c r="A45" s="28" t="n"/>
      <c r="B45" s="24" t="n"/>
      <c r="C45" s="24" t="n"/>
      <c r="D45" s="24" t="n"/>
      <c r="E45" s="29" t="n"/>
      <c r="F45" s="30">
        <f>IF(C45="","",IF(IFERROR(VLOOKUP(C45,Assumptions!$A$13:$H$112,8,FALSE),"")&lt;&gt;"OK","",IFERROR(VLOOKUP(C45,Assumptions!$A$13:$H$112,3,FALSE),"")))</f>
        <v/>
      </c>
      <c r="G45" s="57">
        <f>IF(C45="","",IF(IFERROR(VLOOKUP(C45,Assumptions!$A$13:$H$112,8,FALSE),"")&lt;&gt;"OK","",IFERROR(VLOOKUP(C45,Assumptions!$A$13:$H$112,4,FALSE),"")))</f>
        <v/>
      </c>
      <c r="H45" s="32">
        <f>IF(C45="","",IF(IFERROR(VLOOKUP(C45,Assumptions!$A$13:$H$112,8,FALSE),"")&lt;&gt;"OK","",IFERROR(VLOOKUP(C45,Assumptions!$A$13:$H$112,7,FALSE),"")))</f>
        <v/>
      </c>
      <c r="I45" s="33">
        <f>IF(C45="","",IF(IFERROR(VLOOKUP(C45,Assumptions!$A$13:$H$112,8,FALSE),"")&lt;&gt;"OK","",IFERROR(VLOOKUP(C45,Assumptions!$A$13:$H$112,5,FALSE),"")))</f>
        <v/>
      </c>
      <c r="J45" s="57">
        <f>IF(C45="","",IF(IFERROR(VLOOKUP(C45,Assumptions!$A$13:$H$112,8,FALSE),"")&lt;&gt;"OK","",IFERROR(VLOOKUP(C45,Assumptions!$A$13:$H$112,6,FALSE),"")))</f>
        <v/>
      </c>
      <c r="K45" s="57">
        <f>IF(OR(A45&lt;&gt;"Yes",C45="",E45="",F45=""),"",IFERROR(E45*G45*(1+H45),""))</f>
        <v/>
      </c>
      <c r="L45" s="33">
        <f>IF(OR(A45&lt;&gt;"Yes",C45="",E45="",F45=""),"",IFERROR(E45*I45,""))</f>
        <v/>
      </c>
      <c r="M45" s="57">
        <f>IF(OR(L45="",Assumptions!$B$3=""),"",IFERROR(L45*Assumptions!$B$3,""))</f>
        <v/>
      </c>
      <c r="N45" s="57">
        <f>IF(OR(A45&lt;&gt;"Yes",C45="",E45="",F45=""),"",IFERROR(E45*J45,""))</f>
        <v/>
      </c>
      <c r="O45" s="57">
        <f>IF(OR(K45="",M45="",N45=""),"",SUM(K45,M45,N45))</f>
        <v/>
      </c>
      <c r="P45" s="57">
        <f>IF(OR(O45="",Assumptions!$B$4="",Assumptions!$B$5="",Assumptions!$B$6=""),"",IFERROR(O45*(1+Assumptions!$B$4+Assumptions!$B$5+Assumptions!$B$6),""))</f>
        <v/>
      </c>
      <c r="Q45" s="34">
        <f>IF(COUNTA(A45:E45)=0,"",IF(A45="No","Excluded",IF(A45&lt;&gt;"Yes","Select include",IF(B45="","Enter zone",IF(C45="","Select item",IF(E45="","Enter quantity",IF(COUNTBLANK(Assumptions!$B$3:$B$6)&gt;0,"Review pricing inputs",IF(IFERROR(VLOOKUP(C45,Assumptions!$A$13:$H$112,8,FALSE),"Missing")="Missing","Review item",IF(IFERROR(VLOOKUP(C45,Assumptions!$A$13:$H$112,8,FALSE),"")&lt;&gt;"OK","Review catalog","OK")))))))))</f>
        <v/>
      </c>
    </row>
    <row r="46">
      <c r="A46" s="28" t="n"/>
      <c r="B46" s="24" t="n"/>
      <c r="C46" s="24" t="n"/>
      <c r="D46" s="24" t="n"/>
      <c r="E46" s="29" t="n"/>
      <c r="F46" s="35">
        <f>IF(C46="","",IF(IFERROR(VLOOKUP(C46,Assumptions!$A$13:$H$112,8,FALSE),"")&lt;&gt;"OK","",IFERROR(VLOOKUP(C46,Assumptions!$A$13:$H$112,3,FALSE),"")))</f>
        <v/>
      </c>
      <c r="G46" s="58">
        <f>IF(C46="","",IF(IFERROR(VLOOKUP(C46,Assumptions!$A$13:$H$112,8,FALSE),"")&lt;&gt;"OK","",IFERROR(VLOOKUP(C46,Assumptions!$A$13:$H$112,4,FALSE),"")))</f>
        <v/>
      </c>
      <c r="H46" s="37">
        <f>IF(C46="","",IF(IFERROR(VLOOKUP(C46,Assumptions!$A$13:$H$112,8,FALSE),"")&lt;&gt;"OK","",IFERROR(VLOOKUP(C46,Assumptions!$A$13:$H$112,7,FALSE),"")))</f>
        <v/>
      </c>
      <c r="I46" s="38">
        <f>IF(C46="","",IF(IFERROR(VLOOKUP(C46,Assumptions!$A$13:$H$112,8,FALSE),"")&lt;&gt;"OK","",IFERROR(VLOOKUP(C46,Assumptions!$A$13:$H$112,5,FALSE),"")))</f>
        <v/>
      </c>
      <c r="J46" s="58">
        <f>IF(C46="","",IF(IFERROR(VLOOKUP(C46,Assumptions!$A$13:$H$112,8,FALSE),"")&lt;&gt;"OK","",IFERROR(VLOOKUP(C46,Assumptions!$A$13:$H$112,6,FALSE),"")))</f>
        <v/>
      </c>
      <c r="K46" s="58">
        <f>IF(OR(A46&lt;&gt;"Yes",C46="",E46="",F46=""),"",IFERROR(E46*G46*(1+H46),""))</f>
        <v/>
      </c>
      <c r="L46" s="38">
        <f>IF(OR(A46&lt;&gt;"Yes",C46="",E46="",F46=""),"",IFERROR(E46*I46,""))</f>
        <v/>
      </c>
      <c r="M46" s="58">
        <f>IF(OR(L46="",Assumptions!$B$3=""),"",IFERROR(L46*Assumptions!$B$3,""))</f>
        <v/>
      </c>
      <c r="N46" s="58">
        <f>IF(OR(A46&lt;&gt;"Yes",C46="",E46="",F46=""),"",IFERROR(E46*J46,""))</f>
        <v/>
      </c>
      <c r="O46" s="58">
        <f>IF(OR(K46="",M46="",N46=""),"",SUM(K46,M46,N46))</f>
        <v/>
      </c>
      <c r="P46" s="58">
        <f>IF(OR(O46="",Assumptions!$B$4="",Assumptions!$B$5="",Assumptions!$B$6=""),"",IFERROR(O46*(1+Assumptions!$B$4+Assumptions!$B$5+Assumptions!$B$6),""))</f>
        <v/>
      </c>
      <c r="Q46" s="39">
        <f>IF(COUNTA(A46:E46)=0,"",IF(A46="No","Excluded",IF(A46&lt;&gt;"Yes","Select include",IF(B46="","Enter zone",IF(C46="","Select item",IF(E46="","Enter quantity",IF(COUNTBLANK(Assumptions!$B$3:$B$6)&gt;0,"Review pricing inputs",IF(IFERROR(VLOOKUP(C46,Assumptions!$A$13:$H$112,8,FALSE),"Missing")="Missing","Review item",IF(IFERROR(VLOOKUP(C46,Assumptions!$A$13:$H$112,8,FALSE),"")&lt;&gt;"OK","Review catalog","OK")))))))))</f>
        <v/>
      </c>
    </row>
    <row r="47">
      <c r="A47" s="28" t="n"/>
      <c r="B47" s="24" t="n"/>
      <c r="C47" s="24" t="n"/>
      <c r="D47" s="24" t="n"/>
      <c r="E47" s="29" t="n"/>
      <c r="F47" s="30">
        <f>IF(C47="","",IF(IFERROR(VLOOKUP(C47,Assumptions!$A$13:$H$112,8,FALSE),"")&lt;&gt;"OK","",IFERROR(VLOOKUP(C47,Assumptions!$A$13:$H$112,3,FALSE),"")))</f>
        <v/>
      </c>
      <c r="G47" s="57">
        <f>IF(C47="","",IF(IFERROR(VLOOKUP(C47,Assumptions!$A$13:$H$112,8,FALSE),"")&lt;&gt;"OK","",IFERROR(VLOOKUP(C47,Assumptions!$A$13:$H$112,4,FALSE),"")))</f>
        <v/>
      </c>
      <c r="H47" s="32">
        <f>IF(C47="","",IF(IFERROR(VLOOKUP(C47,Assumptions!$A$13:$H$112,8,FALSE),"")&lt;&gt;"OK","",IFERROR(VLOOKUP(C47,Assumptions!$A$13:$H$112,7,FALSE),"")))</f>
        <v/>
      </c>
      <c r="I47" s="33">
        <f>IF(C47="","",IF(IFERROR(VLOOKUP(C47,Assumptions!$A$13:$H$112,8,FALSE),"")&lt;&gt;"OK","",IFERROR(VLOOKUP(C47,Assumptions!$A$13:$H$112,5,FALSE),"")))</f>
        <v/>
      </c>
      <c r="J47" s="57">
        <f>IF(C47="","",IF(IFERROR(VLOOKUP(C47,Assumptions!$A$13:$H$112,8,FALSE),"")&lt;&gt;"OK","",IFERROR(VLOOKUP(C47,Assumptions!$A$13:$H$112,6,FALSE),"")))</f>
        <v/>
      </c>
      <c r="K47" s="57">
        <f>IF(OR(A47&lt;&gt;"Yes",C47="",E47="",F47=""),"",IFERROR(E47*G47*(1+H47),""))</f>
        <v/>
      </c>
      <c r="L47" s="33">
        <f>IF(OR(A47&lt;&gt;"Yes",C47="",E47="",F47=""),"",IFERROR(E47*I47,""))</f>
        <v/>
      </c>
      <c r="M47" s="57">
        <f>IF(OR(L47="",Assumptions!$B$3=""),"",IFERROR(L47*Assumptions!$B$3,""))</f>
        <v/>
      </c>
      <c r="N47" s="57">
        <f>IF(OR(A47&lt;&gt;"Yes",C47="",E47="",F47=""),"",IFERROR(E47*J47,""))</f>
        <v/>
      </c>
      <c r="O47" s="57">
        <f>IF(OR(K47="",M47="",N47=""),"",SUM(K47,M47,N47))</f>
        <v/>
      </c>
      <c r="P47" s="57">
        <f>IF(OR(O47="",Assumptions!$B$4="",Assumptions!$B$5="",Assumptions!$B$6=""),"",IFERROR(O47*(1+Assumptions!$B$4+Assumptions!$B$5+Assumptions!$B$6),""))</f>
        <v/>
      </c>
      <c r="Q47" s="34">
        <f>IF(COUNTA(A47:E47)=0,"",IF(A47="No","Excluded",IF(A47&lt;&gt;"Yes","Select include",IF(B47="","Enter zone",IF(C47="","Select item",IF(E47="","Enter quantity",IF(COUNTBLANK(Assumptions!$B$3:$B$6)&gt;0,"Review pricing inputs",IF(IFERROR(VLOOKUP(C47,Assumptions!$A$13:$H$112,8,FALSE),"Missing")="Missing","Review item",IF(IFERROR(VLOOKUP(C47,Assumptions!$A$13:$H$112,8,FALSE),"")&lt;&gt;"OK","Review catalog","OK")))))))))</f>
        <v/>
      </c>
    </row>
    <row r="48">
      <c r="A48" s="28" t="n"/>
      <c r="B48" s="24" t="n"/>
      <c r="C48" s="24" t="n"/>
      <c r="D48" s="24" t="n"/>
      <c r="E48" s="29" t="n"/>
      <c r="F48" s="35">
        <f>IF(C48="","",IF(IFERROR(VLOOKUP(C48,Assumptions!$A$13:$H$112,8,FALSE),"")&lt;&gt;"OK","",IFERROR(VLOOKUP(C48,Assumptions!$A$13:$H$112,3,FALSE),"")))</f>
        <v/>
      </c>
      <c r="G48" s="58">
        <f>IF(C48="","",IF(IFERROR(VLOOKUP(C48,Assumptions!$A$13:$H$112,8,FALSE),"")&lt;&gt;"OK","",IFERROR(VLOOKUP(C48,Assumptions!$A$13:$H$112,4,FALSE),"")))</f>
        <v/>
      </c>
      <c r="H48" s="37">
        <f>IF(C48="","",IF(IFERROR(VLOOKUP(C48,Assumptions!$A$13:$H$112,8,FALSE),"")&lt;&gt;"OK","",IFERROR(VLOOKUP(C48,Assumptions!$A$13:$H$112,7,FALSE),"")))</f>
        <v/>
      </c>
      <c r="I48" s="38">
        <f>IF(C48="","",IF(IFERROR(VLOOKUP(C48,Assumptions!$A$13:$H$112,8,FALSE),"")&lt;&gt;"OK","",IFERROR(VLOOKUP(C48,Assumptions!$A$13:$H$112,5,FALSE),"")))</f>
        <v/>
      </c>
      <c r="J48" s="58">
        <f>IF(C48="","",IF(IFERROR(VLOOKUP(C48,Assumptions!$A$13:$H$112,8,FALSE),"")&lt;&gt;"OK","",IFERROR(VLOOKUP(C48,Assumptions!$A$13:$H$112,6,FALSE),"")))</f>
        <v/>
      </c>
      <c r="K48" s="58">
        <f>IF(OR(A48&lt;&gt;"Yes",C48="",E48="",F48=""),"",IFERROR(E48*G48*(1+H48),""))</f>
        <v/>
      </c>
      <c r="L48" s="38">
        <f>IF(OR(A48&lt;&gt;"Yes",C48="",E48="",F48=""),"",IFERROR(E48*I48,""))</f>
        <v/>
      </c>
      <c r="M48" s="58">
        <f>IF(OR(L48="",Assumptions!$B$3=""),"",IFERROR(L48*Assumptions!$B$3,""))</f>
        <v/>
      </c>
      <c r="N48" s="58">
        <f>IF(OR(A48&lt;&gt;"Yes",C48="",E48="",F48=""),"",IFERROR(E48*J48,""))</f>
        <v/>
      </c>
      <c r="O48" s="58">
        <f>IF(OR(K48="",M48="",N48=""),"",SUM(K48,M48,N48))</f>
        <v/>
      </c>
      <c r="P48" s="58">
        <f>IF(OR(O48="",Assumptions!$B$4="",Assumptions!$B$5="",Assumptions!$B$6=""),"",IFERROR(O48*(1+Assumptions!$B$4+Assumptions!$B$5+Assumptions!$B$6),""))</f>
        <v/>
      </c>
      <c r="Q48" s="39">
        <f>IF(COUNTA(A48:E48)=0,"",IF(A48="No","Excluded",IF(A48&lt;&gt;"Yes","Select include",IF(B48="","Enter zone",IF(C48="","Select item",IF(E48="","Enter quantity",IF(COUNTBLANK(Assumptions!$B$3:$B$6)&gt;0,"Review pricing inputs",IF(IFERROR(VLOOKUP(C48,Assumptions!$A$13:$H$112,8,FALSE),"Missing")="Missing","Review item",IF(IFERROR(VLOOKUP(C48,Assumptions!$A$13:$H$112,8,FALSE),"")&lt;&gt;"OK","Review catalog","OK")))))))))</f>
        <v/>
      </c>
    </row>
    <row r="49">
      <c r="A49" s="28" t="n"/>
      <c r="B49" s="24" t="n"/>
      <c r="C49" s="24" t="n"/>
      <c r="D49" s="24" t="n"/>
      <c r="E49" s="29" t="n"/>
      <c r="F49" s="30">
        <f>IF(C49="","",IF(IFERROR(VLOOKUP(C49,Assumptions!$A$13:$H$112,8,FALSE),"")&lt;&gt;"OK","",IFERROR(VLOOKUP(C49,Assumptions!$A$13:$H$112,3,FALSE),"")))</f>
        <v/>
      </c>
      <c r="G49" s="57">
        <f>IF(C49="","",IF(IFERROR(VLOOKUP(C49,Assumptions!$A$13:$H$112,8,FALSE),"")&lt;&gt;"OK","",IFERROR(VLOOKUP(C49,Assumptions!$A$13:$H$112,4,FALSE),"")))</f>
        <v/>
      </c>
      <c r="H49" s="32">
        <f>IF(C49="","",IF(IFERROR(VLOOKUP(C49,Assumptions!$A$13:$H$112,8,FALSE),"")&lt;&gt;"OK","",IFERROR(VLOOKUP(C49,Assumptions!$A$13:$H$112,7,FALSE),"")))</f>
        <v/>
      </c>
      <c r="I49" s="33">
        <f>IF(C49="","",IF(IFERROR(VLOOKUP(C49,Assumptions!$A$13:$H$112,8,FALSE),"")&lt;&gt;"OK","",IFERROR(VLOOKUP(C49,Assumptions!$A$13:$H$112,5,FALSE),"")))</f>
        <v/>
      </c>
      <c r="J49" s="57">
        <f>IF(C49="","",IF(IFERROR(VLOOKUP(C49,Assumptions!$A$13:$H$112,8,FALSE),"")&lt;&gt;"OK","",IFERROR(VLOOKUP(C49,Assumptions!$A$13:$H$112,6,FALSE),"")))</f>
        <v/>
      </c>
      <c r="K49" s="57">
        <f>IF(OR(A49&lt;&gt;"Yes",C49="",E49="",F49=""),"",IFERROR(E49*G49*(1+H49),""))</f>
        <v/>
      </c>
      <c r="L49" s="33">
        <f>IF(OR(A49&lt;&gt;"Yes",C49="",E49="",F49=""),"",IFERROR(E49*I49,""))</f>
        <v/>
      </c>
      <c r="M49" s="57">
        <f>IF(OR(L49="",Assumptions!$B$3=""),"",IFERROR(L49*Assumptions!$B$3,""))</f>
        <v/>
      </c>
      <c r="N49" s="57">
        <f>IF(OR(A49&lt;&gt;"Yes",C49="",E49="",F49=""),"",IFERROR(E49*J49,""))</f>
        <v/>
      </c>
      <c r="O49" s="57">
        <f>IF(OR(K49="",M49="",N49=""),"",SUM(K49,M49,N49))</f>
        <v/>
      </c>
      <c r="P49" s="57">
        <f>IF(OR(O49="",Assumptions!$B$4="",Assumptions!$B$5="",Assumptions!$B$6=""),"",IFERROR(O49*(1+Assumptions!$B$4+Assumptions!$B$5+Assumptions!$B$6),""))</f>
        <v/>
      </c>
      <c r="Q49" s="34">
        <f>IF(COUNTA(A49:E49)=0,"",IF(A49="No","Excluded",IF(A49&lt;&gt;"Yes","Select include",IF(B49="","Enter zone",IF(C49="","Select item",IF(E49="","Enter quantity",IF(COUNTBLANK(Assumptions!$B$3:$B$6)&gt;0,"Review pricing inputs",IF(IFERROR(VLOOKUP(C49,Assumptions!$A$13:$H$112,8,FALSE),"Missing")="Missing","Review item",IF(IFERROR(VLOOKUP(C49,Assumptions!$A$13:$H$112,8,FALSE),"")&lt;&gt;"OK","Review catalog","OK")))))))))</f>
        <v/>
      </c>
    </row>
    <row r="50">
      <c r="A50" s="28" t="n"/>
      <c r="B50" s="24" t="n"/>
      <c r="C50" s="24" t="n"/>
      <c r="D50" s="24" t="n"/>
      <c r="E50" s="29" t="n"/>
      <c r="F50" s="35">
        <f>IF(C50="","",IF(IFERROR(VLOOKUP(C50,Assumptions!$A$13:$H$112,8,FALSE),"")&lt;&gt;"OK","",IFERROR(VLOOKUP(C50,Assumptions!$A$13:$H$112,3,FALSE),"")))</f>
        <v/>
      </c>
      <c r="G50" s="58">
        <f>IF(C50="","",IF(IFERROR(VLOOKUP(C50,Assumptions!$A$13:$H$112,8,FALSE),"")&lt;&gt;"OK","",IFERROR(VLOOKUP(C50,Assumptions!$A$13:$H$112,4,FALSE),"")))</f>
        <v/>
      </c>
      <c r="H50" s="37">
        <f>IF(C50="","",IF(IFERROR(VLOOKUP(C50,Assumptions!$A$13:$H$112,8,FALSE),"")&lt;&gt;"OK","",IFERROR(VLOOKUP(C50,Assumptions!$A$13:$H$112,7,FALSE),"")))</f>
        <v/>
      </c>
      <c r="I50" s="38">
        <f>IF(C50="","",IF(IFERROR(VLOOKUP(C50,Assumptions!$A$13:$H$112,8,FALSE),"")&lt;&gt;"OK","",IFERROR(VLOOKUP(C50,Assumptions!$A$13:$H$112,5,FALSE),"")))</f>
        <v/>
      </c>
      <c r="J50" s="58">
        <f>IF(C50="","",IF(IFERROR(VLOOKUP(C50,Assumptions!$A$13:$H$112,8,FALSE),"")&lt;&gt;"OK","",IFERROR(VLOOKUP(C50,Assumptions!$A$13:$H$112,6,FALSE),"")))</f>
        <v/>
      </c>
      <c r="K50" s="58">
        <f>IF(OR(A50&lt;&gt;"Yes",C50="",E50="",F50=""),"",IFERROR(E50*G50*(1+H50),""))</f>
        <v/>
      </c>
      <c r="L50" s="38">
        <f>IF(OR(A50&lt;&gt;"Yes",C50="",E50="",F50=""),"",IFERROR(E50*I50,""))</f>
        <v/>
      </c>
      <c r="M50" s="58">
        <f>IF(OR(L50="",Assumptions!$B$3=""),"",IFERROR(L50*Assumptions!$B$3,""))</f>
        <v/>
      </c>
      <c r="N50" s="58">
        <f>IF(OR(A50&lt;&gt;"Yes",C50="",E50="",F50=""),"",IFERROR(E50*J50,""))</f>
        <v/>
      </c>
      <c r="O50" s="58">
        <f>IF(OR(K50="",M50="",N50=""),"",SUM(K50,M50,N50))</f>
        <v/>
      </c>
      <c r="P50" s="58">
        <f>IF(OR(O50="",Assumptions!$B$4="",Assumptions!$B$5="",Assumptions!$B$6=""),"",IFERROR(O50*(1+Assumptions!$B$4+Assumptions!$B$5+Assumptions!$B$6),""))</f>
        <v/>
      </c>
      <c r="Q50" s="39">
        <f>IF(COUNTA(A50:E50)=0,"",IF(A50="No","Excluded",IF(A50&lt;&gt;"Yes","Select include",IF(B50="","Enter zone",IF(C50="","Select item",IF(E50="","Enter quantity",IF(COUNTBLANK(Assumptions!$B$3:$B$6)&gt;0,"Review pricing inputs",IF(IFERROR(VLOOKUP(C50,Assumptions!$A$13:$H$112,8,FALSE),"Missing")="Missing","Review item",IF(IFERROR(VLOOKUP(C50,Assumptions!$A$13:$H$112,8,FALSE),"")&lt;&gt;"OK","Review catalog","OK")))))))))</f>
        <v/>
      </c>
    </row>
    <row r="51">
      <c r="A51" s="28" t="n"/>
      <c r="B51" s="24" t="n"/>
      <c r="C51" s="24" t="n"/>
      <c r="D51" s="24" t="n"/>
      <c r="E51" s="29" t="n"/>
      <c r="F51" s="30">
        <f>IF(C51="","",IF(IFERROR(VLOOKUP(C51,Assumptions!$A$13:$H$112,8,FALSE),"")&lt;&gt;"OK","",IFERROR(VLOOKUP(C51,Assumptions!$A$13:$H$112,3,FALSE),"")))</f>
        <v/>
      </c>
      <c r="G51" s="57">
        <f>IF(C51="","",IF(IFERROR(VLOOKUP(C51,Assumptions!$A$13:$H$112,8,FALSE),"")&lt;&gt;"OK","",IFERROR(VLOOKUP(C51,Assumptions!$A$13:$H$112,4,FALSE),"")))</f>
        <v/>
      </c>
      <c r="H51" s="32">
        <f>IF(C51="","",IF(IFERROR(VLOOKUP(C51,Assumptions!$A$13:$H$112,8,FALSE),"")&lt;&gt;"OK","",IFERROR(VLOOKUP(C51,Assumptions!$A$13:$H$112,7,FALSE),"")))</f>
        <v/>
      </c>
      <c r="I51" s="33">
        <f>IF(C51="","",IF(IFERROR(VLOOKUP(C51,Assumptions!$A$13:$H$112,8,FALSE),"")&lt;&gt;"OK","",IFERROR(VLOOKUP(C51,Assumptions!$A$13:$H$112,5,FALSE),"")))</f>
        <v/>
      </c>
      <c r="J51" s="57">
        <f>IF(C51="","",IF(IFERROR(VLOOKUP(C51,Assumptions!$A$13:$H$112,8,FALSE),"")&lt;&gt;"OK","",IFERROR(VLOOKUP(C51,Assumptions!$A$13:$H$112,6,FALSE),"")))</f>
        <v/>
      </c>
      <c r="K51" s="57">
        <f>IF(OR(A51&lt;&gt;"Yes",C51="",E51="",F51=""),"",IFERROR(E51*G51*(1+H51),""))</f>
        <v/>
      </c>
      <c r="L51" s="33">
        <f>IF(OR(A51&lt;&gt;"Yes",C51="",E51="",F51=""),"",IFERROR(E51*I51,""))</f>
        <v/>
      </c>
      <c r="M51" s="57">
        <f>IF(OR(L51="",Assumptions!$B$3=""),"",IFERROR(L51*Assumptions!$B$3,""))</f>
        <v/>
      </c>
      <c r="N51" s="57">
        <f>IF(OR(A51&lt;&gt;"Yes",C51="",E51="",F51=""),"",IFERROR(E51*J51,""))</f>
        <v/>
      </c>
      <c r="O51" s="57">
        <f>IF(OR(K51="",M51="",N51=""),"",SUM(K51,M51,N51))</f>
        <v/>
      </c>
      <c r="P51" s="57">
        <f>IF(OR(O51="",Assumptions!$B$4="",Assumptions!$B$5="",Assumptions!$B$6=""),"",IFERROR(O51*(1+Assumptions!$B$4+Assumptions!$B$5+Assumptions!$B$6),""))</f>
        <v/>
      </c>
      <c r="Q51" s="34">
        <f>IF(COUNTA(A51:E51)=0,"",IF(A51="No","Excluded",IF(A51&lt;&gt;"Yes","Select include",IF(B51="","Enter zone",IF(C51="","Select item",IF(E51="","Enter quantity",IF(COUNTBLANK(Assumptions!$B$3:$B$6)&gt;0,"Review pricing inputs",IF(IFERROR(VLOOKUP(C51,Assumptions!$A$13:$H$112,8,FALSE),"Missing")="Missing","Review item",IF(IFERROR(VLOOKUP(C51,Assumptions!$A$13:$H$112,8,FALSE),"")&lt;&gt;"OK","Review catalog","OK")))))))))</f>
        <v/>
      </c>
    </row>
    <row r="52">
      <c r="A52" s="28" t="n"/>
      <c r="B52" s="24" t="n"/>
      <c r="C52" s="24" t="n"/>
      <c r="D52" s="24" t="n"/>
      <c r="E52" s="29" t="n"/>
      <c r="F52" s="35">
        <f>IF(C52="","",IF(IFERROR(VLOOKUP(C52,Assumptions!$A$13:$H$112,8,FALSE),"")&lt;&gt;"OK","",IFERROR(VLOOKUP(C52,Assumptions!$A$13:$H$112,3,FALSE),"")))</f>
        <v/>
      </c>
      <c r="G52" s="58">
        <f>IF(C52="","",IF(IFERROR(VLOOKUP(C52,Assumptions!$A$13:$H$112,8,FALSE),"")&lt;&gt;"OK","",IFERROR(VLOOKUP(C52,Assumptions!$A$13:$H$112,4,FALSE),"")))</f>
        <v/>
      </c>
      <c r="H52" s="37">
        <f>IF(C52="","",IF(IFERROR(VLOOKUP(C52,Assumptions!$A$13:$H$112,8,FALSE),"")&lt;&gt;"OK","",IFERROR(VLOOKUP(C52,Assumptions!$A$13:$H$112,7,FALSE),"")))</f>
        <v/>
      </c>
      <c r="I52" s="38">
        <f>IF(C52="","",IF(IFERROR(VLOOKUP(C52,Assumptions!$A$13:$H$112,8,FALSE),"")&lt;&gt;"OK","",IFERROR(VLOOKUP(C52,Assumptions!$A$13:$H$112,5,FALSE),"")))</f>
        <v/>
      </c>
      <c r="J52" s="58">
        <f>IF(C52="","",IF(IFERROR(VLOOKUP(C52,Assumptions!$A$13:$H$112,8,FALSE),"")&lt;&gt;"OK","",IFERROR(VLOOKUP(C52,Assumptions!$A$13:$H$112,6,FALSE),"")))</f>
        <v/>
      </c>
      <c r="K52" s="58">
        <f>IF(OR(A52&lt;&gt;"Yes",C52="",E52="",F52=""),"",IFERROR(E52*G52*(1+H52),""))</f>
        <v/>
      </c>
      <c r="L52" s="38">
        <f>IF(OR(A52&lt;&gt;"Yes",C52="",E52="",F52=""),"",IFERROR(E52*I52,""))</f>
        <v/>
      </c>
      <c r="M52" s="58">
        <f>IF(OR(L52="",Assumptions!$B$3=""),"",IFERROR(L52*Assumptions!$B$3,""))</f>
        <v/>
      </c>
      <c r="N52" s="58">
        <f>IF(OR(A52&lt;&gt;"Yes",C52="",E52="",F52=""),"",IFERROR(E52*J52,""))</f>
        <v/>
      </c>
      <c r="O52" s="58">
        <f>IF(OR(K52="",M52="",N52=""),"",SUM(K52,M52,N52))</f>
        <v/>
      </c>
      <c r="P52" s="58">
        <f>IF(OR(O52="",Assumptions!$B$4="",Assumptions!$B$5="",Assumptions!$B$6=""),"",IFERROR(O52*(1+Assumptions!$B$4+Assumptions!$B$5+Assumptions!$B$6),""))</f>
        <v/>
      </c>
      <c r="Q52" s="39">
        <f>IF(COUNTA(A52:E52)=0,"",IF(A52="No","Excluded",IF(A52&lt;&gt;"Yes","Select include",IF(B52="","Enter zone",IF(C52="","Select item",IF(E52="","Enter quantity",IF(COUNTBLANK(Assumptions!$B$3:$B$6)&gt;0,"Review pricing inputs",IF(IFERROR(VLOOKUP(C52,Assumptions!$A$13:$H$112,8,FALSE),"Missing")="Missing","Review item",IF(IFERROR(VLOOKUP(C52,Assumptions!$A$13:$H$112,8,FALSE),"")&lt;&gt;"OK","Review catalog","OK")))))))))</f>
        <v/>
      </c>
    </row>
    <row r="53">
      <c r="A53" s="28" t="n"/>
      <c r="B53" s="24" t="n"/>
      <c r="C53" s="24" t="n"/>
      <c r="D53" s="24" t="n"/>
      <c r="E53" s="29" t="n"/>
      <c r="F53" s="30">
        <f>IF(C53="","",IF(IFERROR(VLOOKUP(C53,Assumptions!$A$13:$H$112,8,FALSE),"")&lt;&gt;"OK","",IFERROR(VLOOKUP(C53,Assumptions!$A$13:$H$112,3,FALSE),"")))</f>
        <v/>
      </c>
      <c r="G53" s="57">
        <f>IF(C53="","",IF(IFERROR(VLOOKUP(C53,Assumptions!$A$13:$H$112,8,FALSE),"")&lt;&gt;"OK","",IFERROR(VLOOKUP(C53,Assumptions!$A$13:$H$112,4,FALSE),"")))</f>
        <v/>
      </c>
      <c r="H53" s="32">
        <f>IF(C53="","",IF(IFERROR(VLOOKUP(C53,Assumptions!$A$13:$H$112,8,FALSE),"")&lt;&gt;"OK","",IFERROR(VLOOKUP(C53,Assumptions!$A$13:$H$112,7,FALSE),"")))</f>
        <v/>
      </c>
      <c r="I53" s="33">
        <f>IF(C53="","",IF(IFERROR(VLOOKUP(C53,Assumptions!$A$13:$H$112,8,FALSE),"")&lt;&gt;"OK","",IFERROR(VLOOKUP(C53,Assumptions!$A$13:$H$112,5,FALSE),"")))</f>
        <v/>
      </c>
      <c r="J53" s="57">
        <f>IF(C53="","",IF(IFERROR(VLOOKUP(C53,Assumptions!$A$13:$H$112,8,FALSE),"")&lt;&gt;"OK","",IFERROR(VLOOKUP(C53,Assumptions!$A$13:$H$112,6,FALSE),"")))</f>
        <v/>
      </c>
      <c r="K53" s="57">
        <f>IF(OR(A53&lt;&gt;"Yes",C53="",E53="",F53=""),"",IFERROR(E53*G53*(1+H53),""))</f>
        <v/>
      </c>
      <c r="L53" s="33">
        <f>IF(OR(A53&lt;&gt;"Yes",C53="",E53="",F53=""),"",IFERROR(E53*I53,""))</f>
        <v/>
      </c>
      <c r="M53" s="57">
        <f>IF(OR(L53="",Assumptions!$B$3=""),"",IFERROR(L53*Assumptions!$B$3,""))</f>
        <v/>
      </c>
      <c r="N53" s="57">
        <f>IF(OR(A53&lt;&gt;"Yes",C53="",E53="",F53=""),"",IFERROR(E53*J53,""))</f>
        <v/>
      </c>
      <c r="O53" s="57">
        <f>IF(OR(K53="",M53="",N53=""),"",SUM(K53,M53,N53))</f>
        <v/>
      </c>
      <c r="P53" s="57">
        <f>IF(OR(O53="",Assumptions!$B$4="",Assumptions!$B$5="",Assumptions!$B$6=""),"",IFERROR(O53*(1+Assumptions!$B$4+Assumptions!$B$5+Assumptions!$B$6),""))</f>
        <v/>
      </c>
      <c r="Q53" s="34">
        <f>IF(COUNTA(A53:E53)=0,"",IF(A53="No","Excluded",IF(A53&lt;&gt;"Yes","Select include",IF(B53="","Enter zone",IF(C53="","Select item",IF(E53="","Enter quantity",IF(COUNTBLANK(Assumptions!$B$3:$B$6)&gt;0,"Review pricing inputs",IF(IFERROR(VLOOKUP(C53,Assumptions!$A$13:$H$112,8,FALSE),"Missing")="Missing","Review item",IF(IFERROR(VLOOKUP(C53,Assumptions!$A$13:$H$112,8,FALSE),"")&lt;&gt;"OK","Review catalog","OK")))))))))</f>
        <v/>
      </c>
    </row>
    <row r="54">
      <c r="A54" s="28" t="n"/>
      <c r="B54" s="24" t="n"/>
      <c r="C54" s="24" t="n"/>
      <c r="D54" s="24" t="n"/>
      <c r="E54" s="29" t="n"/>
      <c r="F54" s="35">
        <f>IF(C54="","",IF(IFERROR(VLOOKUP(C54,Assumptions!$A$13:$H$112,8,FALSE),"")&lt;&gt;"OK","",IFERROR(VLOOKUP(C54,Assumptions!$A$13:$H$112,3,FALSE),"")))</f>
        <v/>
      </c>
      <c r="G54" s="58">
        <f>IF(C54="","",IF(IFERROR(VLOOKUP(C54,Assumptions!$A$13:$H$112,8,FALSE),"")&lt;&gt;"OK","",IFERROR(VLOOKUP(C54,Assumptions!$A$13:$H$112,4,FALSE),"")))</f>
        <v/>
      </c>
      <c r="H54" s="37">
        <f>IF(C54="","",IF(IFERROR(VLOOKUP(C54,Assumptions!$A$13:$H$112,8,FALSE),"")&lt;&gt;"OK","",IFERROR(VLOOKUP(C54,Assumptions!$A$13:$H$112,7,FALSE),"")))</f>
        <v/>
      </c>
      <c r="I54" s="38">
        <f>IF(C54="","",IF(IFERROR(VLOOKUP(C54,Assumptions!$A$13:$H$112,8,FALSE),"")&lt;&gt;"OK","",IFERROR(VLOOKUP(C54,Assumptions!$A$13:$H$112,5,FALSE),"")))</f>
        <v/>
      </c>
      <c r="J54" s="58">
        <f>IF(C54="","",IF(IFERROR(VLOOKUP(C54,Assumptions!$A$13:$H$112,8,FALSE),"")&lt;&gt;"OK","",IFERROR(VLOOKUP(C54,Assumptions!$A$13:$H$112,6,FALSE),"")))</f>
        <v/>
      </c>
      <c r="K54" s="58">
        <f>IF(OR(A54&lt;&gt;"Yes",C54="",E54="",F54=""),"",IFERROR(E54*G54*(1+H54),""))</f>
        <v/>
      </c>
      <c r="L54" s="38">
        <f>IF(OR(A54&lt;&gt;"Yes",C54="",E54="",F54=""),"",IFERROR(E54*I54,""))</f>
        <v/>
      </c>
      <c r="M54" s="58">
        <f>IF(OR(L54="",Assumptions!$B$3=""),"",IFERROR(L54*Assumptions!$B$3,""))</f>
        <v/>
      </c>
      <c r="N54" s="58">
        <f>IF(OR(A54&lt;&gt;"Yes",C54="",E54="",F54=""),"",IFERROR(E54*J54,""))</f>
        <v/>
      </c>
      <c r="O54" s="58">
        <f>IF(OR(K54="",M54="",N54=""),"",SUM(K54,M54,N54))</f>
        <v/>
      </c>
      <c r="P54" s="58">
        <f>IF(OR(O54="",Assumptions!$B$4="",Assumptions!$B$5="",Assumptions!$B$6=""),"",IFERROR(O54*(1+Assumptions!$B$4+Assumptions!$B$5+Assumptions!$B$6),""))</f>
        <v/>
      </c>
      <c r="Q54" s="39">
        <f>IF(COUNTA(A54:E54)=0,"",IF(A54="No","Excluded",IF(A54&lt;&gt;"Yes","Select include",IF(B54="","Enter zone",IF(C54="","Select item",IF(E54="","Enter quantity",IF(COUNTBLANK(Assumptions!$B$3:$B$6)&gt;0,"Review pricing inputs",IF(IFERROR(VLOOKUP(C54,Assumptions!$A$13:$H$112,8,FALSE),"Missing")="Missing","Review item",IF(IFERROR(VLOOKUP(C54,Assumptions!$A$13:$H$112,8,FALSE),"")&lt;&gt;"OK","Review catalog","OK")))))))))</f>
        <v/>
      </c>
    </row>
    <row r="55">
      <c r="A55" s="28" t="n"/>
      <c r="B55" s="24" t="n"/>
      <c r="C55" s="24" t="n"/>
      <c r="D55" s="24" t="n"/>
      <c r="E55" s="29" t="n"/>
      <c r="F55" s="30">
        <f>IF(C55="","",IF(IFERROR(VLOOKUP(C55,Assumptions!$A$13:$H$112,8,FALSE),"")&lt;&gt;"OK","",IFERROR(VLOOKUP(C55,Assumptions!$A$13:$H$112,3,FALSE),"")))</f>
        <v/>
      </c>
      <c r="G55" s="57">
        <f>IF(C55="","",IF(IFERROR(VLOOKUP(C55,Assumptions!$A$13:$H$112,8,FALSE),"")&lt;&gt;"OK","",IFERROR(VLOOKUP(C55,Assumptions!$A$13:$H$112,4,FALSE),"")))</f>
        <v/>
      </c>
      <c r="H55" s="32">
        <f>IF(C55="","",IF(IFERROR(VLOOKUP(C55,Assumptions!$A$13:$H$112,8,FALSE),"")&lt;&gt;"OK","",IFERROR(VLOOKUP(C55,Assumptions!$A$13:$H$112,7,FALSE),"")))</f>
        <v/>
      </c>
      <c r="I55" s="33">
        <f>IF(C55="","",IF(IFERROR(VLOOKUP(C55,Assumptions!$A$13:$H$112,8,FALSE),"")&lt;&gt;"OK","",IFERROR(VLOOKUP(C55,Assumptions!$A$13:$H$112,5,FALSE),"")))</f>
        <v/>
      </c>
      <c r="J55" s="57">
        <f>IF(C55="","",IF(IFERROR(VLOOKUP(C55,Assumptions!$A$13:$H$112,8,FALSE),"")&lt;&gt;"OK","",IFERROR(VLOOKUP(C55,Assumptions!$A$13:$H$112,6,FALSE),"")))</f>
        <v/>
      </c>
      <c r="K55" s="57">
        <f>IF(OR(A55&lt;&gt;"Yes",C55="",E55="",F55=""),"",IFERROR(E55*G55*(1+H55),""))</f>
        <v/>
      </c>
      <c r="L55" s="33">
        <f>IF(OR(A55&lt;&gt;"Yes",C55="",E55="",F55=""),"",IFERROR(E55*I55,""))</f>
        <v/>
      </c>
      <c r="M55" s="57">
        <f>IF(OR(L55="",Assumptions!$B$3=""),"",IFERROR(L55*Assumptions!$B$3,""))</f>
        <v/>
      </c>
      <c r="N55" s="57">
        <f>IF(OR(A55&lt;&gt;"Yes",C55="",E55="",F55=""),"",IFERROR(E55*J55,""))</f>
        <v/>
      </c>
      <c r="O55" s="57">
        <f>IF(OR(K55="",M55="",N55=""),"",SUM(K55,M55,N55))</f>
        <v/>
      </c>
      <c r="P55" s="57">
        <f>IF(OR(O55="",Assumptions!$B$4="",Assumptions!$B$5="",Assumptions!$B$6=""),"",IFERROR(O55*(1+Assumptions!$B$4+Assumptions!$B$5+Assumptions!$B$6),""))</f>
        <v/>
      </c>
      <c r="Q55" s="34">
        <f>IF(COUNTA(A55:E55)=0,"",IF(A55="No","Excluded",IF(A55&lt;&gt;"Yes","Select include",IF(B55="","Enter zone",IF(C55="","Select item",IF(E55="","Enter quantity",IF(COUNTBLANK(Assumptions!$B$3:$B$6)&gt;0,"Review pricing inputs",IF(IFERROR(VLOOKUP(C55,Assumptions!$A$13:$H$112,8,FALSE),"Missing")="Missing","Review item",IF(IFERROR(VLOOKUP(C55,Assumptions!$A$13:$H$112,8,FALSE),"")&lt;&gt;"OK","Review catalog","OK")))))))))</f>
        <v/>
      </c>
    </row>
    <row r="56">
      <c r="A56" s="28" t="n"/>
      <c r="B56" s="24" t="n"/>
      <c r="C56" s="24" t="n"/>
      <c r="D56" s="24" t="n"/>
      <c r="E56" s="29" t="n"/>
      <c r="F56" s="35">
        <f>IF(C56="","",IF(IFERROR(VLOOKUP(C56,Assumptions!$A$13:$H$112,8,FALSE),"")&lt;&gt;"OK","",IFERROR(VLOOKUP(C56,Assumptions!$A$13:$H$112,3,FALSE),"")))</f>
        <v/>
      </c>
      <c r="G56" s="58">
        <f>IF(C56="","",IF(IFERROR(VLOOKUP(C56,Assumptions!$A$13:$H$112,8,FALSE),"")&lt;&gt;"OK","",IFERROR(VLOOKUP(C56,Assumptions!$A$13:$H$112,4,FALSE),"")))</f>
        <v/>
      </c>
      <c r="H56" s="37">
        <f>IF(C56="","",IF(IFERROR(VLOOKUP(C56,Assumptions!$A$13:$H$112,8,FALSE),"")&lt;&gt;"OK","",IFERROR(VLOOKUP(C56,Assumptions!$A$13:$H$112,7,FALSE),"")))</f>
        <v/>
      </c>
      <c r="I56" s="38">
        <f>IF(C56="","",IF(IFERROR(VLOOKUP(C56,Assumptions!$A$13:$H$112,8,FALSE),"")&lt;&gt;"OK","",IFERROR(VLOOKUP(C56,Assumptions!$A$13:$H$112,5,FALSE),"")))</f>
        <v/>
      </c>
      <c r="J56" s="58">
        <f>IF(C56="","",IF(IFERROR(VLOOKUP(C56,Assumptions!$A$13:$H$112,8,FALSE),"")&lt;&gt;"OK","",IFERROR(VLOOKUP(C56,Assumptions!$A$13:$H$112,6,FALSE),"")))</f>
        <v/>
      </c>
      <c r="K56" s="58">
        <f>IF(OR(A56&lt;&gt;"Yes",C56="",E56="",F56=""),"",IFERROR(E56*G56*(1+H56),""))</f>
        <v/>
      </c>
      <c r="L56" s="38">
        <f>IF(OR(A56&lt;&gt;"Yes",C56="",E56="",F56=""),"",IFERROR(E56*I56,""))</f>
        <v/>
      </c>
      <c r="M56" s="58">
        <f>IF(OR(L56="",Assumptions!$B$3=""),"",IFERROR(L56*Assumptions!$B$3,""))</f>
        <v/>
      </c>
      <c r="N56" s="58">
        <f>IF(OR(A56&lt;&gt;"Yes",C56="",E56="",F56=""),"",IFERROR(E56*J56,""))</f>
        <v/>
      </c>
      <c r="O56" s="58">
        <f>IF(OR(K56="",M56="",N56=""),"",SUM(K56,M56,N56))</f>
        <v/>
      </c>
      <c r="P56" s="58">
        <f>IF(OR(O56="",Assumptions!$B$4="",Assumptions!$B$5="",Assumptions!$B$6=""),"",IFERROR(O56*(1+Assumptions!$B$4+Assumptions!$B$5+Assumptions!$B$6),""))</f>
        <v/>
      </c>
      <c r="Q56" s="39">
        <f>IF(COUNTA(A56:E56)=0,"",IF(A56="No","Excluded",IF(A56&lt;&gt;"Yes","Select include",IF(B56="","Enter zone",IF(C56="","Select item",IF(E56="","Enter quantity",IF(COUNTBLANK(Assumptions!$B$3:$B$6)&gt;0,"Review pricing inputs",IF(IFERROR(VLOOKUP(C56,Assumptions!$A$13:$H$112,8,FALSE),"Missing")="Missing","Review item",IF(IFERROR(VLOOKUP(C56,Assumptions!$A$13:$H$112,8,FALSE),"")&lt;&gt;"OK","Review catalog","OK")))))))))</f>
        <v/>
      </c>
    </row>
    <row r="57">
      <c r="A57" s="28" t="n"/>
      <c r="B57" s="24" t="n"/>
      <c r="C57" s="24" t="n"/>
      <c r="D57" s="24" t="n"/>
      <c r="E57" s="29" t="n"/>
      <c r="F57" s="30">
        <f>IF(C57="","",IF(IFERROR(VLOOKUP(C57,Assumptions!$A$13:$H$112,8,FALSE),"")&lt;&gt;"OK","",IFERROR(VLOOKUP(C57,Assumptions!$A$13:$H$112,3,FALSE),"")))</f>
        <v/>
      </c>
      <c r="G57" s="57">
        <f>IF(C57="","",IF(IFERROR(VLOOKUP(C57,Assumptions!$A$13:$H$112,8,FALSE),"")&lt;&gt;"OK","",IFERROR(VLOOKUP(C57,Assumptions!$A$13:$H$112,4,FALSE),"")))</f>
        <v/>
      </c>
      <c r="H57" s="32">
        <f>IF(C57="","",IF(IFERROR(VLOOKUP(C57,Assumptions!$A$13:$H$112,8,FALSE),"")&lt;&gt;"OK","",IFERROR(VLOOKUP(C57,Assumptions!$A$13:$H$112,7,FALSE),"")))</f>
        <v/>
      </c>
      <c r="I57" s="33">
        <f>IF(C57="","",IF(IFERROR(VLOOKUP(C57,Assumptions!$A$13:$H$112,8,FALSE),"")&lt;&gt;"OK","",IFERROR(VLOOKUP(C57,Assumptions!$A$13:$H$112,5,FALSE),"")))</f>
        <v/>
      </c>
      <c r="J57" s="57">
        <f>IF(C57="","",IF(IFERROR(VLOOKUP(C57,Assumptions!$A$13:$H$112,8,FALSE),"")&lt;&gt;"OK","",IFERROR(VLOOKUP(C57,Assumptions!$A$13:$H$112,6,FALSE),"")))</f>
        <v/>
      </c>
      <c r="K57" s="57">
        <f>IF(OR(A57&lt;&gt;"Yes",C57="",E57="",F57=""),"",IFERROR(E57*G57*(1+H57),""))</f>
        <v/>
      </c>
      <c r="L57" s="33">
        <f>IF(OR(A57&lt;&gt;"Yes",C57="",E57="",F57=""),"",IFERROR(E57*I57,""))</f>
        <v/>
      </c>
      <c r="M57" s="57">
        <f>IF(OR(L57="",Assumptions!$B$3=""),"",IFERROR(L57*Assumptions!$B$3,""))</f>
        <v/>
      </c>
      <c r="N57" s="57">
        <f>IF(OR(A57&lt;&gt;"Yes",C57="",E57="",F57=""),"",IFERROR(E57*J57,""))</f>
        <v/>
      </c>
      <c r="O57" s="57">
        <f>IF(OR(K57="",M57="",N57=""),"",SUM(K57,M57,N57))</f>
        <v/>
      </c>
      <c r="P57" s="57">
        <f>IF(OR(O57="",Assumptions!$B$4="",Assumptions!$B$5="",Assumptions!$B$6=""),"",IFERROR(O57*(1+Assumptions!$B$4+Assumptions!$B$5+Assumptions!$B$6),""))</f>
        <v/>
      </c>
      <c r="Q57" s="34">
        <f>IF(COUNTA(A57:E57)=0,"",IF(A57="No","Excluded",IF(A57&lt;&gt;"Yes","Select include",IF(B57="","Enter zone",IF(C57="","Select item",IF(E57="","Enter quantity",IF(COUNTBLANK(Assumptions!$B$3:$B$6)&gt;0,"Review pricing inputs",IF(IFERROR(VLOOKUP(C57,Assumptions!$A$13:$H$112,8,FALSE),"Missing")="Missing","Review item",IF(IFERROR(VLOOKUP(C57,Assumptions!$A$13:$H$112,8,FALSE),"")&lt;&gt;"OK","Review catalog","OK")))))))))</f>
        <v/>
      </c>
    </row>
    <row r="58">
      <c r="A58" s="28" t="n"/>
      <c r="B58" s="24" t="n"/>
      <c r="C58" s="24" t="n"/>
      <c r="D58" s="24" t="n"/>
      <c r="E58" s="29" t="n"/>
      <c r="F58" s="35">
        <f>IF(C58="","",IF(IFERROR(VLOOKUP(C58,Assumptions!$A$13:$H$112,8,FALSE),"")&lt;&gt;"OK","",IFERROR(VLOOKUP(C58,Assumptions!$A$13:$H$112,3,FALSE),"")))</f>
        <v/>
      </c>
      <c r="G58" s="58">
        <f>IF(C58="","",IF(IFERROR(VLOOKUP(C58,Assumptions!$A$13:$H$112,8,FALSE),"")&lt;&gt;"OK","",IFERROR(VLOOKUP(C58,Assumptions!$A$13:$H$112,4,FALSE),"")))</f>
        <v/>
      </c>
      <c r="H58" s="37">
        <f>IF(C58="","",IF(IFERROR(VLOOKUP(C58,Assumptions!$A$13:$H$112,8,FALSE),"")&lt;&gt;"OK","",IFERROR(VLOOKUP(C58,Assumptions!$A$13:$H$112,7,FALSE),"")))</f>
        <v/>
      </c>
      <c r="I58" s="38">
        <f>IF(C58="","",IF(IFERROR(VLOOKUP(C58,Assumptions!$A$13:$H$112,8,FALSE),"")&lt;&gt;"OK","",IFERROR(VLOOKUP(C58,Assumptions!$A$13:$H$112,5,FALSE),"")))</f>
        <v/>
      </c>
      <c r="J58" s="58">
        <f>IF(C58="","",IF(IFERROR(VLOOKUP(C58,Assumptions!$A$13:$H$112,8,FALSE),"")&lt;&gt;"OK","",IFERROR(VLOOKUP(C58,Assumptions!$A$13:$H$112,6,FALSE),"")))</f>
        <v/>
      </c>
      <c r="K58" s="58">
        <f>IF(OR(A58&lt;&gt;"Yes",C58="",E58="",F58=""),"",IFERROR(E58*G58*(1+H58),""))</f>
        <v/>
      </c>
      <c r="L58" s="38">
        <f>IF(OR(A58&lt;&gt;"Yes",C58="",E58="",F58=""),"",IFERROR(E58*I58,""))</f>
        <v/>
      </c>
      <c r="M58" s="58">
        <f>IF(OR(L58="",Assumptions!$B$3=""),"",IFERROR(L58*Assumptions!$B$3,""))</f>
        <v/>
      </c>
      <c r="N58" s="58">
        <f>IF(OR(A58&lt;&gt;"Yes",C58="",E58="",F58=""),"",IFERROR(E58*J58,""))</f>
        <v/>
      </c>
      <c r="O58" s="58">
        <f>IF(OR(K58="",M58="",N58=""),"",SUM(K58,M58,N58))</f>
        <v/>
      </c>
      <c r="P58" s="58">
        <f>IF(OR(O58="",Assumptions!$B$4="",Assumptions!$B$5="",Assumptions!$B$6=""),"",IFERROR(O58*(1+Assumptions!$B$4+Assumptions!$B$5+Assumptions!$B$6),""))</f>
        <v/>
      </c>
      <c r="Q58" s="39">
        <f>IF(COUNTA(A58:E58)=0,"",IF(A58="No","Excluded",IF(A58&lt;&gt;"Yes","Select include",IF(B58="","Enter zone",IF(C58="","Select item",IF(E58="","Enter quantity",IF(COUNTBLANK(Assumptions!$B$3:$B$6)&gt;0,"Review pricing inputs",IF(IFERROR(VLOOKUP(C58,Assumptions!$A$13:$H$112,8,FALSE),"Missing")="Missing","Review item",IF(IFERROR(VLOOKUP(C58,Assumptions!$A$13:$H$112,8,FALSE),"")&lt;&gt;"OK","Review catalog","OK")))))))))</f>
        <v/>
      </c>
    </row>
    <row r="59">
      <c r="A59" s="28" t="n"/>
      <c r="B59" s="24" t="n"/>
      <c r="C59" s="24" t="n"/>
      <c r="D59" s="24" t="n"/>
      <c r="E59" s="29" t="n"/>
      <c r="F59" s="30">
        <f>IF(C59="","",IF(IFERROR(VLOOKUP(C59,Assumptions!$A$13:$H$112,8,FALSE),"")&lt;&gt;"OK","",IFERROR(VLOOKUP(C59,Assumptions!$A$13:$H$112,3,FALSE),"")))</f>
        <v/>
      </c>
      <c r="G59" s="57">
        <f>IF(C59="","",IF(IFERROR(VLOOKUP(C59,Assumptions!$A$13:$H$112,8,FALSE),"")&lt;&gt;"OK","",IFERROR(VLOOKUP(C59,Assumptions!$A$13:$H$112,4,FALSE),"")))</f>
        <v/>
      </c>
      <c r="H59" s="32">
        <f>IF(C59="","",IF(IFERROR(VLOOKUP(C59,Assumptions!$A$13:$H$112,8,FALSE),"")&lt;&gt;"OK","",IFERROR(VLOOKUP(C59,Assumptions!$A$13:$H$112,7,FALSE),"")))</f>
        <v/>
      </c>
      <c r="I59" s="33">
        <f>IF(C59="","",IF(IFERROR(VLOOKUP(C59,Assumptions!$A$13:$H$112,8,FALSE),"")&lt;&gt;"OK","",IFERROR(VLOOKUP(C59,Assumptions!$A$13:$H$112,5,FALSE),"")))</f>
        <v/>
      </c>
      <c r="J59" s="57">
        <f>IF(C59="","",IF(IFERROR(VLOOKUP(C59,Assumptions!$A$13:$H$112,8,FALSE),"")&lt;&gt;"OK","",IFERROR(VLOOKUP(C59,Assumptions!$A$13:$H$112,6,FALSE),"")))</f>
        <v/>
      </c>
      <c r="K59" s="57">
        <f>IF(OR(A59&lt;&gt;"Yes",C59="",E59="",F59=""),"",IFERROR(E59*G59*(1+H59),""))</f>
        <v/>
      </c>
      <c r="L59" s="33">
        <f>IF(OR(A59&lt;&gt;"Yes",C59="",E59="",F59=""),"",IFERROR(E59*I59,""))</f>
        <v/>
      </c>
      <c r="M59" s="57">
        <f>IF(OR(L59="",Assumptions!$B$3=""),"",IFERROR(L59*Assumptions!$B$3,""))</f>
        <v/>
      </c>
      <c r="N59" s="57">
        <f>IF(OR(A59&lt;&gt;"Yes",C59="",E59="",F59=""),"",IFERROR(E59*J59,""))</f>
        <v/>
      </c>
      <c r="O59" s="57">
        <f>IF(OR(K59="",M59="",N59=""),"",SUM(K59,M59,N59))</f>
        <v/>
      </c>
      <c r="P59" s="57">
        <f>IF(OR(O59="",Assumptions!$B$4="",Assumptions!$B$5="",Assumptions!$B$6=""),"",IFERROR(O59*(1+Assumptions!$B$4+Assumptions!$B$5+Assumptions!$B$6),""))</f>
        <v/>
      </c>
      <c r="Q59" s="34">
        <f>IF(COUNTA(A59:E59)=0,"",IF(A59="No","Excluded",IF(A59&lt;&gt;"Yes","Select include",IF(B59="","Enter zone",IF(C59="","Select item",IF(E59="","Enter quantity",IF(COUNTBLANK(Assumptions!$B$3:$B$6)&gt;0,"Review pricing inputs",IF(IFERROR(VLOOKUP(C59,Assumptions!$A$13:$H$112,8,FALSE),"Missing")="Missing","Review item",IF(IFERROR(VLOOKUP(C59,Assumptions!$A$13:$H$112,8,FALSE),"")&lt;&gt;"OK","Review catalog","OK")))))))))</f>
        <v/>
      </c>
    </row>
    <row r="60">
      <c r="A60" s="28" t="n"/>
      <c r="B60" s="24" t="n"/>
      <c r="C60" s="24" t="n"/>
      <c r="D60" s="24" t="n"/>
      <c r="E60" s="29" t="n"/>
      <c r="F60" s="35">
        <f>IF(C60="","",IF(IFERROR(VLOOKUP(C60,Assumptions!$A$13:$H$112,8,FALSE),"")&lt;&gt;"OK","",IFERROR(VLOOKUP(C60,Assumptions!$A$13:$H$112,3,FALSE),"")))</f>
        <v/>
      </c>
      <c r="G60" s="58">
        <f>IF(C60="","",IF(IFERROR(VLOOKUP(C60,Assumptions!$A$13:$H$112,8,FALSE),"")&lt;&gt;"OK","",IFERROR(VLOOKUP(C60,Assumptions!$A$13:$H$112,4,FALSE),"")))</f>
        <v/>
      </c>
      <c r="H60" s="37">
        <f>IF(C60="","",IF(IFERROR(VLOOKUP(C60,Assumptions!$A$13:$H$112,8,FALSE),"")&lt;&gt;"OK","",IFERROR(VLOOKUP(C60,Assumptions!$A$13:$H$112,7,FALSE),"")))</f>
        <v/>
      </c>
      <c r="I60" s="38">
        <f>IF(C60="","",IF(IFERROR(VLOOKUP(C60,Assumptions!$A$13:$H$112,8,FALSE),"")&lt;&gt;"OK","",IFERROR(VLOOKUP(C60,Assumptions!$A$13:$H$112,5,FALSE),"")))</f>
        <v/>
      </c>
      <c r="J60" s="58">
        <f>IF(C60="","",IF(IFERROR(VLOOKUP(C60,Assumptions!$A$13:$H$112,8,FALSE),"")&lt;&gt;"OK","",IFERROR(VLOOKUP(C60,Assumptions!$A$13:$H$112,6,FALSE),"")))</f>
        <v/>
      </c>
      <c r="K60" s="58">
        <f>IF(OR(A60&lt;&gt;"Yes",C60="",E60="",F60=""),"",IFERROR(E60*G60*(1+H60),""))</f>
        <v/>
      </c>
      <c r="L60" s="38">
        <f>IF(OR(A60&lt;&gt;"Yes",C60="",E60="",F60=""),"",IFERROR(E60*I60,""))</f>
        <v/>
      </c>
      <c r="M60" s="58">
        <f>IF(OR(L60="",Assumptions!$B$3=""),"",IFERROR(L60*Assumptions!$B$3,""))</f>
        <v/>
      </c>
      <c r="N60" s="58">
        <f>IF(OR(A60&lt;&gt;"Yes",C60="",E60="",F60=""),"",IFERROR(E60*J60,""))</f>
        <v/>
      </c>
      <c r="O60" s="58">
        <f>IF(OR(K60="",M60="",N60=""),"",SUM(K60,M60,N60))</f>
        <v/>
      </c>
      <c r="P60" s="58">
        <f>IF(OR(O60="",Assumptions!$B$4="",Assumptions!$B$5="",Assumptions!$B$6=""),"",IFERROR(O60*(1+Assumptions!$B$4+Assumptions!$B$5+Assumptions!$B$6),""))</f>
        <v/>
      </c>
      <c r="Q60" s="39">
        <f>IF(COUNTA(A60:E60)=0,"",IF(A60="No","Excluded",IF(A60&lt;&gt;"Yes","Select include",IF(B60="","Enter zone",IF(C60="","Select item",IF(E60="","Enter quantity",IF(COUNTBLANK(Assumptions!$B$3:$B$6)&gt;0,"Review pricing inputs",IF(IFERROR(VLOOKUP(C60,Assumptions!$A$13:$H$112,8,FALSE),"Missing")="Missing","Review item",IF(IFERROR(VLOOKUP(C60,Assumptions!$A$13:$H$112,8,FALSE),"")&lt;&gt;"OK","Review catalog","OK")))))))))</f>
        <v/>
      </c>
    </row>
    <row r="61">
      <c r="A61" s="28" t="n"/>
      <c r="B61" s="24" t="n"/>
      <c r="C61" s="24" t="n"/>
      <c r="D61" s="24" t="n"/>
      <c r="E61" s="29" t="n"/>
      <c r="F61" s="30">
        <f>IF(C61="","",IF(IFERROR(VLOOKUP(C61,Assumptions!$A$13:$H$112,8,FALSE),"")&lt;&gt;"OK","",IFERROR(VLOOKUP(C61,Assumptions!$A$13:$H$112,3,FALSE),"")))</f>
        <v/>
      </c>
      <c r="G61" s="57">
        <f>IF(C61="","",IF(IFERROR(VLOOKUP(C61,Assumptions!$A$13:$H$112,8,FALSE),"")&lt;&gt;"OK","",IFERROR(VLOOKUP(C61,Assumptions!$A$13:$H$112,4,FALSE),"")))</f>
        <v/>
      </c>
      <c r="H61" s="32">
        <f>IF(C61="","",IF(IFERROR(VLOOKUP(C61,Assumptions!$A$13:$H$112,8,FALSE),"")&lt;&gt;"OK","",IFERROR(VLOOKUP(C61,Assumptions!$A$13:$H$112,7,FALSE),"")))</f>
        <v/>
      </c>
      <c r="I61" s="33">
        <f>IF(C61="","",IF(IFERROR(VLOOKUP(C61,Assumptions!$A$13:$H$112,8,FALSE),"")&lt;&gt;"OK","",IFERROR(VLOOKUP(C61,Assumptions!$A$13:$H$112,5,FALSE),"")))</f>
        <v/>
      </c>
      <c r="J61" s="57">
        <f>IF(C61="","",IF(IFERROR(VLOOKUP(C61,Assumptions!$A$13:$H$112,8,FALSE),"")&lt;&gt;"OK","",IFERROR(VLOOKUP(C61,Assumptions!$A$13:$H$112,6,FALSE),"")))</f>
        <v/>
      </c>
      <c r="K61" s="57">
        <f>IF(OR(A61&lt;&gt;"Yes",C61="",E61="",F61=""),"",IFERROR(E61*G61*(1+H61),""))</f>
        <v/>
      </c>
      <c r="L61" s="33">
        <f>IF(OR(A61&lt;&gt;"Yes",C61="",E61="",F61=""),"",IFERROR(E61*I61,""))</f>
        <v/>
      </c>
      <c r="M61" s="57">
        <f>IF(OR(L61="",Assumptions!$B$3=""),"",IFERROR(L61*Assumptions!$B$3,""))</f>
        <v/>
      </c>
      <c r="N61" s="57">
        <f>IF(OR(A61&lt;&gt;"Yes",C61="",E61="",F61=""),"",IFERROR(E61*J61,""))</f>
        <v/>
      </c>
      <c r="O61" s="57">
        <f>IF(OR(K61="",M61="",N61=""),"",SUM(K61,M61,N61))</f>
        <v/>
      </c>
      <c r="P61" s="57">
        <f>IF(OR(O61="",Assumptions!$B$4="",Assumptions!$B$5="",Assumptions!$B$6=""),"",IFERROR(O61*(1+Assumptions!$B$4+Assumptions!$B$5+Assumptions!$B$6),""))</f>
        <v/>
      </c>
      <c r="Q61" s="34">
        <f>IF(COUNTA(A61:E61)=0,"",IF(A61="No","Excluded",IF(A61&lt;&gt;"Yes","Select include",IF(B61="","Enter zone",IF(C61="","Select item",IF(E61="","Enter quantity",IF(COUNTBLANK(Assumptions!$B$3:$B$6)&gt;0,"Review pricing inputs",IF(IFERROR(VLOOKUP(C61,Assumptions!$A$13:$H$112,8,FALSE),"Missing")="Missing","Review item",IF(IFERROR(VLOOKUP(C61,Assumptions!$A$13:$H$112,8,FALSE),"")&lt;&gt;"OK","Review catalog","OK")))))))))</f>
        <v/>
      </c>
    </row>
    <row r="62">
      <c r="A62" s="28" t="n"/>
      <c r="B62" s="24" t="n"/>
      <c r="C62" s="24" t="n"/>
      <c r="D62" s="24" t="n"/>
      <c r="E62" s="29" t="n"/>
      <c r="F62" s="35">
        <f>IF(C62="","",IF(IFERROR(VLOOKUP(C62,Assumptions!$A$13:$H$112,8,FALSE),"")&lt;&gt;"OK","",IFERROR(VLOOKUP(C62,Assumptions!$A$13:$H$112,3,FALSE),"")))</f>
        <v/>
      </c>
      <c r="G62" s="58">
        <f>IF(C62="","",IF(IFERROR(VLOOKUP(C62,Assumptions!$A$13:$H$112,8,FALSE),"")&lt;&gt;"OK","",IFERROR(VLOOKUP(C62,Assumptions!$A$13:$H$112,4,FALSE),"")))</f>
        <v/>
      </c>
      <c r="H62" s="37">
        <f>IF(C62="","",IF(IFERROR(VLOOKUP(C62,Assumptions!$A$13:$H$112,8,FALSE),"")&lt;&gt;"OK","",IFERROR(VLOOKUP(C62,Assumptions!$A$13:$H$112,7,FALSE),"")))</f>
        <v/>
      </c>
      <c r="I62" s="38">
        <f>IF(C62="","",IF(IFERROR(VLOOKUP(C62,Assumptions!$A$13:$H$112,8,FALSE),"")&lt;&gt;"OK","",IFERROR(VLOOKUP(C62,Assumptions!$A$13:$H$112,5,FALSE),"")))</f>
        <v/>
      </c>
      <c r="J62" s="58">
        <f>IF(C62="","",IF(IFERROR(VLOOKUP(C62,Assumptions!$A$13:$H$112,8,FALSE),"")&lt;&gt;"OK","",IFERROR(VLOOKUP(C62,Assumptions!$A$13:$H$112,6,FALSE),"")))</f>
        <v/>
      </c>
      <c r="K62" s="58">
        <f>IF(OR(A62&lt;&gt;"Yes",C62="",E62="",F62=""),"",IFERROR(E62*G62*(1+H62),""))</f>
        <v/>
      </c>
      <c r="L62" s="38">
        <f>IF(OR(A62&lt;&gt;"Yes",C62="",E62="",F62=""),"",IFERROR(E62*I62,""))</f>
        <v/>
      </c>
      <c r="M62" s="58">
        <f>IF(OR(L62="",Assumptions!$B$3=""),"",IFERROR(L62*Assumptions!$B$3,""))</f>
        <v/>
      </c>
      <c r="N62" s="58">
        <f>IF(OR(A62&lt;&gt;"Yes",C62="",E62="",F62=""),"",IFERROR(E62*J62,""))</f>
        <v/>
      </c>
      <c r="O62" s="58">
        <f>IF(OR(K62="",M62="",N62=""),"",SUM(K62,M62,N62))</f>
        <v/>
      </c>
      <c r="P62" s="58">
        <f>IF(OR(O62="",Assumptions!$B$4="",Assumptions!$B$5="",Assumptions!$B$6=""),"",IFERROR(O62*(1+Assumptions!$B$4+Assumptions!$B$5+Assumptions!$B$6),""))</f>
        <v/>
      </c>
      <c r="Q62" s="39">
        <f>IF(COUNTA(A62:E62)=0,"",IF(A62="No","Excluded",IF(A62&lt;&gt;"Yes","Select include",IF(B62="","Enter zone",IF(C62="","Select item",IF(E62="","Enter quantity",IF(COUNTBLANK(Assumptions!$B$3:$B$6)&gt;0,"Review pricing inputs",IF(IFERROR(VLOOKUP(C62,Assumptions!$A$13:$H$112,8,FALSE),"Missing")="Missing","Review item",IF(IFERROR(VLOOKUP(C62,Assumptions!$A$13:$H$112,8,FALSE),"")&lt;&gt;"OK","Review catalog","OK")))))))))</f>
        <v/>
      </c>
    </row>
    <row r="63">
      <c r="A63" s="28" t="n"/>
      <c r="B63" s="24" t="n"/>
      <c r="C63" s="24" t="n"/>
      <c r="D63" s="24" t="n"/>
      <c r="E63" s="29" t="n"/>
      <c r="F63" s="30">
        <f>IF(C63="","",IF(IFERROR(VLOOKUP(C63,Assumptions!$A$13:$H$112,8,FALSE),"")&lt;&gt;"OK","",IFERROR(VLOOKUP(C63,Assumptions!$A$13:$H$112,3,FALSE),"")))</f>
        <v/>
      </c>
      <c r="G63" s="57">
        <f>IF(C63="","",IF(IFERROR(VLOOKUP(C63,Assumptions!$A$13:$H$112,8,FALSE),"")&lt;&gt;"OK","",IFERROR(VLOOKUP(C63,Assumptions!$A$13:$H$112,4,FALSE),"")))</f>
        <v/>
      </c>
      <c r="H63" s="32">
        <f>IF(C63="","",IF(IFERROR(VLOOKUP(C63,Assumptions!$A$13:$H$112,8,FALSE),"")&lt;&gt;"OK","",IFERROR(VLOOKUP(C63,Assumptions!$A$13:$H$112,7,FALSE),"")))</f>
        <v/>
      </c>
      <c r="I63" s="33">
        <f>IF(C63="","",IF(IFERROR(VLOOKUP(C63,Assumptions!$A$13:$H$112,8,FALSE),"")&lt;&gt;"OK","",IFERROR(VLOOKUP(C63,Assumptions!$A$13:$H$112,5,FALSE),"")))</f>
        <v/>
      </c>
      <c r="J63" s="57">
        <f>IF(C63="","",IF(IFERROR(VLOOKUP(C63,Assumptions!$A$13:$H$112,8,FALSE),"")&lt;&gt;"OK","",IFERROR(VLOOKUP(C63,Assumptions!$A$13:$H$112,6,FALSE),"")))</f>
        <v/>
      </c>
      <c r="K63" s="57">
        <f>IF(OR(A63&lt;&gt;"Yes",C63="",E63="",F63=""),"",IFERROR(E63*G63*(1+H63),""))</f>
        <v/>
      </c>
      <c r="L63" s="33">
        <f>IF(OR(A63&lt;&gt;"Yes",C63="",E63="",F63=""),"",IFERROR(E63*I63,""))</f>
        <v/>
      </c>
      <c r="M63" s="57">
        <f>IF(OR(L63="",Assumptions!$B$3=""),"",IFERROR(L63*Assumptions!$B$3,""))</f>
        <v/>
      </c>
      <c r="N63" s="57">
        <f>IF(OR(A63&lt;&gt;"Yes",C63="",E63="",F63=""),"",IFERROR(E63*J63,""))</f>
        <v/>
      </c>
      <c r="O63" s="57">
        <f>IF(OR(K63="",M63="",N63=""),"",SUM(K63,M63,N63))</f>
        <v/>
      </c>
      <c r="P63" s="57">
        <f>IF(OR(O63="",Assumptions!$B$4="",Assumptions!$B$5="",Assumptions!$B$6=""),"",IFERROR(O63*(1+Assumptions!$B$4+Assumptions!$B$5+Assumptions!$B$6),""))</f>
        <v/>
      </c>
      <c r="Q63" s="34">
        <f>IF(COUNTA(A63:E63)=0,"",IF(A63="No","Excluded",IF(A63&lt;&gt;"Yes","Select include",IF(B63="","Enter zone",IF(C63="","Select item",IF(E63="","Enter quantity",IF(COUNTBLANK(Assumptions!$B$3:$B$6)&gt;0,"Review pricing inputs",IF(IFERROR(VLOOKUP(C63,Assumptions!$A$13:$H$112,8,FALSE),"Missing")="Missing","Review item",IF(IFERROR(VLOOKUP(C63,Assumptions!$A$13:$H$112,8,FALSE),"")&lt;&gt;"OK","Review catalog","OK")))))))))</f>
        <v/>
      </c>
    </row>
    <row r="64">
      <c r="A64" s="28" t="n"/>
      <c r="B64" s="24" t="n"/>
      <c r="C64" s="24" t="n"/>
      <c r="D64" s="24" t="n"/>
      <c r="E64" s="29" t="n"/>
      <c r="F64" s="35">
        <f>IF(C64="","",IF(IFERROR(VLOOKUP(C64,Assumptions!$A$13:$H$112,8,FALSE),"")&lt;&gt;"OK","",IFERROR(VLOOKUP(C64,Assumptions!$A$13:$H$112,3,FALSE),"")))</f>
        <v/>
      </c>
      <c r="G64" s="58">
        <f>IF(C64="","",IF(IFERROR(VLOOKUP(C64,Assumptions!$A$13:$H$112,8,FALSE),"")&lt;&gt;"OK","",IFERROR(VLOOKUP(C64,Assumptions!$A$13:$H$112,4,FALSE),"")))</f>
        <v/>
      </c>
      <c r="H64" s="37">
        <f>IF(C64="","",IF(IFERROR(VLOOKUP(C64,Assumptions!$A$13:$H$112,8,FALSE),"")&lt;&gt;"OK","",IFERROR(VLOOKUP(C64,Assumptions!$A$13:$H$112,7,FALSE),"")))</f>
        <v/>
      </c>
      <c r="I64" s="38">
        <f>IF(C64="","",IF(IFERROR(VLOOKUP(C64,Assumptions!$A$13:$H$112,8,FALSE),"")&lt;&gt;"OK","",IFERROR(VLOOKUP(C64,Assumptions!$A$13:$H$112,5,FALSE),"")))</f>
        <v/>
      </c>
      <c r="J64" s="58">
        <f>IF(C64="","",IF(IFERROR(VLOOKUP(C64,Assumptions!$A$13:$H$112,8,FALSE),"")&lt;&gt;"OK","",IFERROR(VLOOKUP(C64,Assumptions!$A$13:$H$112,6,FALSE),"")))</f>
        <v/>
      </c>
      <c r="K64" s="58">
        <f>IF(OR(A64&lt;&gt;"Yes",C64="",E64="",F64=""),"",IFERROR(E64*G64*(1+H64),""))</f>
        <v/>
      </c>
      <c r="L64" s="38">
        <f>IF(OR(A64&lt;&gt;"Yes",C64="",E64="",F64=""),"",IFERROR(E64*I64,""))</f>
        <v/>
      </c>
      <c r="M64" s="58">
        <f>IF(OR(L64="",Assumptions!$B$3=""),"",IFERROR(L64*Assumptions!$B$3,""))</f>
        <v/>
      </c>
      <c r="N64" s="58">
        <f>IF(OR(A64&lt;&gt;"Yes",C64="",E64="",F64=""),"",IFERROR(E64*J64,""))</f>
        <v/>
      </c>
      <c r="O64" s="58">
        <f>IF(OR(K64="",M64="",N64=""),"",SUM(K64,M64,N64))</f>
        <v/>
      </c>
      <c r="P64" s="58">
        <f>IF(OR(O64="",Assumptions!$B$4="",Assumptions!$B$5="",Assumptions!$B$6=""),"",IFERROR(O64*(1+Assumptions!$B$4+Assumptions!$B$5+Assumptions!$B$6),""))</f>
        <v/>
      </c>
      <c r="Q64" s="39">
        <f>IF(COUNTA(A64:E64)=0,"",IF(A64="No","Excluded",IF(A64&lt;&gt;"Yes","Select include",IF(B64="","Enter zone",IF(C64="","Select item",IF(E64="","Enter quantity",IF(COUNTBLANK(Assumptions!$B$3:$B$6)&gt;0,"Review pricing inputs",IF(IFERROR(VLOOKUP(C64,Assumptions!$A$13:$H$112,8,FALSE),"Missing")="Missing","Review item",IF(IFERROR(VLOOKUP(C64,Assumptions!$A$13:$H$112,8,FALSE),"")&lt;&gt;"OK","Review catalog","OK")))))))))</f>
        <v/>
      </c>
    </row>
    <row r="65">
      <c r="A65" s="28" t="n"/>
      <c r="B65" s="24" t="n"/>
      <c r="C65" s="24" t="n"/>
      <c r="D65" s="24" t="n"/>
      <c r="E65" s="29" t="n"/>
      <c r="F65" s="30">
        <f>IF(C65="","",IF(IFERROR(VLOOKUP(C65,Assumptions!$A$13:$H$112,8,FALSE),"")&lt;&gt;"OK","",IFERROR(VLOOKUP(C65,Assumptions!$A$13:$H$112,3,FALSE),"")))</f>
        <v/>
      </c>
      <c r="G65" s="57">
        <f>IF(C65="","",IF(IFERROR(VLOOKUP(C65,Assumptions!$A$13:$H$112,8,FALSE),"")&lt;&gt;"OK","",IFERROR(VLOOKUP(C65,Assumptions!$A$13:$H$112,4,FALSE),"")))</f>
        <v/>
      </c>
      <c r="H65" s="32">
        <f>IF(C65="","",IF(IFERROR(VLOOKUP(C65,Assumptions!$A$13:$H$112,8,FALSE),"")&lt;&gt;"OK","",IFERROR(VLOOKUP(C65,Assumptions!$A$13:$H$112,7,FALSE),"")))</f>
        <v/>
      </c>
      <c r="I65" s="33">
        <f>IF(C65="","",IF(IFERROR(VLOOKUP(C65,Assumptions!$A$13:$H$112,8,FALSE),"")&lt;&gt;"OK","",IFERROR(VLOOKUP(C65,Assumptions!$A$13:$H$112,5,FALSE),"")))</f>
        <v/>
      </c>
      <c r="J65" s="57">
        <f>IF(C65="","",IF(IFERROR(VLOOKUP(C65,Assumptions!$A$13:$H$112,8,FALSE),"")&lt;&gt;"OK","",IFERROR(VLOOKUP(C65,Assumptions!$A$13:$H$112,6,FALSE),"")))</f>
        <v/>
      </c>
      <c r="K65" s="57">
        <f>IF(OR(A65&lt;&gt;"Yes",C65="",E65="",F65=""),"",IFERROR(E65*G65*(1+H65),""))</f>
        <v/>
      </c>
      <c r="L65" s="33">
        <f>IF(OR(A65&lt;&gt;"Yes",C65="",E65="",F65=""),"",IFERROR(E65*I65,""))</f>
        <v/>
      </c>
      <c r="M65" s="57">
        <f>IF(OR(L65="",Assumptions!$B$3=""),"",IFERROR(L65*Assumptions!$B$3,""))</f>
        <v/>
      </c>
      <c r="N65" s="57">
        <f>IF(OR(A65&lt;&gt;"Yes",C65="",E65="",F65=""),"",IFERROR(E65*J65,""))</f>
        <v/>
      </c>
      <c r="O65" s="57">
        <f>IF(OR(K65="",M65="",N65=""),"",SUM(K65,M65,N65))</f>
        <v/>
      </c>
      <c r="P65" s="57">
        <f>IF(OR(O65="",Assumptions!$B$4="",Assumptions!$B$5="",Assumptions!$B$6=""),"",IFERROR(O65*(1+Assumptions!$B$4+Assumptions!$B$5+Assumptions!$B$6),""))</f>
        <v/>
      </c>
      <c r="Q65" s="34">
        <f>IF(COUNTA(A65:E65)=0,"",IF(A65="No","Excluded",IF(A65&lt;&gt;"Yes","Select include",IF(B65="","Enter zone",IF(C65="","Select item",IF(E65="","Enter quantity",IF(COUNTBLANK(Assumptions!$B$3:$B$6)&gt;0,"Review pricing inputs",IF(IFERROR(VLOOKUP(C65,Assumptions!$A$13:$H$112,8,FALSE),"Missing")="Missing","Review item",IF(IFERROR(VLOOKUP(C65,Assumptions!$A$13:$H$112,8,FALSE),"")&lt;&gt;"OK","Review catalog","OK")))))))))</f>
        <v/>
      </c>
    </row>
    <row r="66">
      <c r="A66" s="28" t="n"/>
      <c r="B66" s="24" t="n"/>
      <c r="C66" s="24" t="n"/>
      <c r="D66" s="24" t="n"/>
      <c r="E66" s="29" t="n"/>
      <c r="F66" s="35">
        <f>IF(C66="","",IF(IFERROR(VLOOKUP(C66,Assumptions!$A$13:$H$112,8,FALSE),"")&lt;&gt;"OK","",IFERROR(VLOOKUP(C66,Assumptions!$A$13:$H$112,3,FALSE),"")))</f>
        <v/>
      </c>
      <c r="G66" s="58">
        <f>IF(C66="","",IF(IFERROR(VLOOKUP(C66,Assumptions!$A$13:$H$112,8,FALSE),"")&lt;&gt;"OK","",IFERROR(VLOOKUP(C66,Assumptions!$A$13:$H$112,4,FALSE),"")))</f>
        <v/>
      </c>
      <c r="H66" s="37">
        <f>IF(C66="","",IF(IFERROR(VLOOKUP(C66,Assumptions!$A$13:$H$112,8,FALSE),"")&lt;&gt;"OK","",IFERROR(VLOOKUP(C66,Assumptions!$A$13:$H$112,7,FALSE),"")))</f>
        <v/>
      </c>
      <c r="I66" s="38">
        <f>IF(C66="","",IF(IFERROR(VLOOKUP(C66,Assumptions!$A$13:$H$112,8,FALSE),"")&lt;&gt;"OK","",IFERROR(VLOOKUP(C66,Assumptions!$A$13:$H$112,5,FALSE),"")))</f>
        <v/>
      </c>
      <c r="J66" s="58">
        <f>IF(C66="","",IF(IFERROR(VLOOKUP(C66,Assumptions!$A$13:$H$112,8,FALSE),"")&lt;&gt;"OK","",IFERROR(VLOOKUP(C66,Assumptions!$A$13:$H$112,6,FALSE),"")))</f>
        <v/>
      </c>
      <c r="K66" s="58">
        <f>IF(OR(A66&lt;&gt;"Yes",C66="",E66="",F66=""),"",IFERROR(E66*G66*(1+H66),""))</f>
        <v/>
      </c>
      <c r="L66" s="38">
        <f>IF(OR(A66&lt;&gt;"Yes",C66="",E66="",F66=""),"",IFERROR(E66*I66,""))</f>
        <v/>
      </c>
      <c r="M66" s="58">
        <f>IF(OR(L66="",Assumptions!$B$3=""),"",IFERROR(L66*Assumptions!$B$3,""))</f>
        <v/>
      </c>
      <c r="N66" s="58">
        <f>IF(OR(A66&lt;&gt;"Yes",C66="",E66="",F66=""),"",IFERROR(E66*J66,""))</f>
        <v/>
      </c>
      <c r="O66" s="58">
        <f>IF(OR(K66="",M66="",N66=""),"",SUM(K66,M66,N66))</f>
        <v/>
      </c>
      <c r="P66" s="58">
        <f>IF(OR(O66="",Assumptions!$B$4="",Assumptions!$B$5="",Assumptions!$B$6=""),"",IFERROR(O66*(1+Assumptions!$B$4+Assumptions!$B$5+Assumptions!$B$6),""))</f>
        <v/>
      </c>
      <c r="Q66" s="39">
        <f>IF(COUNTA(A66:E66)=0,"",IF(A66="No","Excluded",IF(A66&lt;&gt;"Yes","Select include",IF(B66="","Enter zone",IF(C66="","Select item",IF(E66="","Enter quantity",IF(COUNTBLANK(Assumptions!$B$3:$B$6)&gt;0,"Review pricing inputs",IF(IFERROR(VLOOKUP(C66,Assumptions!$A$13:$H$112,8,FALSE),"Missing")="Missing","Review item",IF(IFERROR(VLOOKUP(C66,Assumptions!$A$13:$H$112,8,FALSE),"")&lt;&gt;"OK","Review catalog","OK")))))))))</f>
        <v/>
      </c>
    </row>
    <row r="67">
      <c r="A67" s="28" t="n"/>
      <c r="B67" s="24" t="n"/>
      <c r="C67" s="24" t="n"/>
      <c r="D67" s="24" t="n"/>
      <c r="E67" s="29" t="n"/>
      <c r="F67" s="30">
        <f>IF(C67="","",IF(IFERROR(VLOOKUP(C67,Assumptions!$A$13:$H$112,8,FALSE),"")&lt;&gt;"OK","",IFERROR(VLOOKUP(C67,Assumptions!$A$13:$H$112,3,FALSE),"")))</f>
        <v/>
      </c>
      <c r="G67" s="57">
        <f>IF(C67="","",IF(IFERROR(VLOOKUP(C67,Assumptions!$A$13:$H$112,8,FALSE),"")&lt;&gt;"OK","",IFERROR(VLOOKUP(C67,Assumptions!$A$13:$H$112,4,FALSE),"")))</f>
        <v/>
      </c>
      <c r="H67" s="32">
        <f>IF(C67="","",IF(IFERROR(VLOOKUP(C67,Assumptions!$A$13:$H$112,8,FALSE),"")&lt;&gt;"OK","",IFERROR(VLOOKUP(C67,Assumptions!$A$13:$H$112,7,FALSE),"")))</f>
        <v/>
      </c>
      <c r="I67" s="33">
        <f>IF(C67="","",IF(IFERROR(VLOOKUP(C67,Assumptions!$A$13:$H$112,8,FALSE),"")&lt;&gt;"OK","",IFERROR(VLOOKUP(C67,Assumptions!$A$13:$H$112,5,FALSE),"")))</f>
        <v/>
      </c>
      <c r="J67" s="57">
        <f>IF(C67="","",IF(IFERROR(VLOOKUP(C67,Assumptions!$A$13:$H$112,8,FALSE),"")&lt;&gt;"OK","",IFERROR(VLOOKUP(C67,Assumptions!$A$13:$H$112,6,FALSE),"")))</f>
        <v/>
      </c>
      <c r="K67" s="57">
        <f>IF(OR(A67&lt;&gt;"Yes",C67="",E67="",F67=""),"",IFERROR(E67*G67*(1+H67),""))</f>
        <v/>
      </c>
      <c r="L67" s="33">
        <f>IF(OR(A67&lt;&gt;"Yes",C67="",E67="",F67=""),"",IFERROR(E67*I67,""))</f>
        <v/>
      </c>
      <c r="M67" s="57">
        <f>IF(OR(L67="",Assumptions!$B$3=""),"",IFERROR(L67*Assumptions!$B$3,""))</f>
        <v/>
      </c>
      <c r="N67" s="57">
        <f>IF(OR(A67&lt;&gt;"Yes",C67="",E67="",F67=""),"",IFERROR(E67*J67,""))</f>
        <v/>
      </c>
      <c r="O67" s="57">
        <f>IF(OR(K67="",M67="",N67=""),"",SUM(K67,M67,N67))</f>
        <v/>
      </c>
      <c r="P67" s="57">
        <f>IF(OR(O67="",Assumptions!$B$4="",Assumptions!$B$5="",Assumptions!$B$6=""),"",IFERROR(O67*(1+Assumptions!$B$4+Assumptions!$B$5+Assumptions!$B$6),""))</f>
        <v/>
      </c>
      <c r="Q67" s="34">
        <f>IF(COUNTA(A67:E67)=0,"",IF(A67="No","Excluded",IF(A67&lt;&gt;"Yes","Select include",IF(B67="","Enter zone",IF(C67="","Select item",IF(E67="","Enter quantity",IF(COUNTBLANK(Assumptions!$B$3:$B$6)&gt;0,"Review pricing inputs",IF(IFERROR(VLOOKUP(C67,Assumptions!$A$13:$H$112,8,FALSE),"Missing")="Missing","Review item",IF(IFERROR(VLOOKUP(C67,Assumptions!$A$13:$H$112,8,FALSE),"")&lt;&gt;"OK","Review catalog","OK")))))))))</f>
        <v/>
      </c>
    </row>
    <row r="68">
      <c r="A68" s="28" t="n"/>
      <c r="B68" s="24" t="n"/>
      <c r="C68" s="24" t="n"/>
      <c r="D68" s="24" t="n"/>
      <c r="E68" s="29" t="n"/>
      <c r="F68" s="35">
        <f>IF(C68="","",IF(IFERROR(VLOOKUP(C68,Assumptions!$A$13:$H$112,8,FALSE),"")&lt;&gt;"OK","",IFERROR(VLOOKUP(C68,Assumptions!$A$13:$H$112,3,FALSE),"")))</f>
        <v/>
      </c>
      <c r="G68" s="58">
        <f>IF(C68="","",IF(IFERROR(VLOOKUP(C68,Assumptions!$A$13:$H$112,8,FALSE),"")&lt;&gt;"OK","",IFERROR(VLOOKUP(C68,Assumptions!$A$13:$H$112,4,FALSE),"")))</f>
        <v/>
      </c>
      <c r="H68" s="37">
        <f>IF(C68="","",IF(IFERROR(VLOOKUP(C68,Assumptions!$A$13:$H$112,8,FALSE),"")&lt;&gt;"OK","",IFERROR(VLOOKUP(C68,Assumptions!$A$13:$H$112,7,FALSE),"")))</f>
        <v/>
      </c>
      <c r="I68" s="38">
        <f>IF(C68="","",IF(IFERROR(VLOOKUP(C68,Assumptions!$A$13:$H$112,8,FALSE),"")&lt;&gt;"OK","",IFERROR(VLOOKUP(C68,Assumptions!$A$13:$H$112,5,FALSE),"")))</f>
        <v/>
      </c>
      <c r="J68" s="58">
        <f>IF(C68="","",IF(IFERROR(VLOOKUP(C68,Assumptions!$A$13:$H$112,8,FALSE),"")&lt;&gt;"OK","",IFERROR(VLOOKUP(C68,Assumptions!$A$13:$H$112,6,FALSE),"")))</f>
        <v/>
      </c>
      <c r="K68" s="58">
        <f>IF(OR(A68&lt;&gt;"Yes",C68="",E68="",F68=""),"",IFERROR(E68*G68*(1+H68),""))</f>
        <v/>
      </c>
      <c r="L68" s="38">
        <f>IF(OR(A68&lt;&gt;"Yes",C68="",E68="",F68=""),"",IFERROR(E68*I68,""))</f>
        <v/>
      </c>
      <c r="M68" s="58">
        <f>IF(OR(L68="",Assumptions!$B$3=""),"",IFERROR(L68*Assumptions!$B$3,""))</f>
        <v/>
      </c>
      <c r="N68" s="58">
        <f>IF(OR(A68&lt;&gt;"Yes",C68="",E68="",F68=""),"",IFERROR(E68*J68,""))</f>
        <v/>
      </c>
      <c r="O68" s="58">
        <f>IF(OR(K68="",M68="",N68=""),"",SUM(K68,M68,N68))</f>
        <v/>
      </c>
      <c r="P68" s="58">
        <f>IF(OR(O68="",Assumptions!$B$4="",Assumptions!$B$5="",Assumptions!$B$6=""),"",IFERROR(O68*(1+Assumptions!$B$4+Assumptions!$B$5+Assumptions!$B$6),""))</f>
        <v/>
      </c>
      <c r="Q68" s="39">
        <f>IF(COUNTA(A68:E68)=0,"",IF(A68="No","Excluded",IF(A68&lt;&gt;"Yes","Select include",IF(B68="","Enter zone",IF(C68="","Select item",IF(E68="","Enter quantity",IF(COUNTBLANK(Assumptions!$B$3:$B$6)&gt;0,"Review pricing inputs",IF(IFERROR(VLOOKUP(C68,Assumptions!$A$13:$H$112,8,FALSE),"Missing")="Missing","Review item",IF(IFERROR(VLOOKUP(C68,Assumptions!$A$13:$H$112,8,FALSE),"")&lt;&gt;"OK","Review catalog","OK")))))))))</f>
        <v/>
      </c>
    </row>
    <row r="69">
      <c r="A69" s="28" t="n"/>
      <c r="B69" s="24" t="n"/>
      <c r="C69" s="24" t="n"/>
      <c r="D69" s="24" t="n"/>
      <c r="E69" s="29" t="n"/>
      <c r="F69" s="30">
        <f>IF(C69="","",IF(IFERROR(VLOOKUP(C69,Assumptions!$A$13:$H$112,8,FALSE),"")&lt;&gt;"OK","",IFERROR(VLOOKUP(C69,Assumptions!$A$13:$H$112,3,FALSE),"")))</f>
        <v/>
      </c>
      <c r="G69" s="57">
        <f>IF(C69="","",IF(IFERROR(VLOOKUP(C69,Assumptions!$A$13:$H$112,8,FALSE),"")&lt;&gt;"OK","",IFERROR(VLOOKUP(C69,Assumptions!$A$13:$H$112,4,FALSE),"")))</f>
        <v/>
      </c>
      <c r="H69" s="32">
        <f>IF(C69="","",IF(IFERROR(VLOOKUP(C69,Assumptions!$A$13:$H$112,8,FALSE),"")&lt;&gt;"OK","",IFERROR(VLOOKUP(C69,Assumptions!$A$13:$H$112,7,FALSE),"")))</f>
        <v/>
      </c>
      <c r="I69" s="33">
        <f>IF(C69="","",IF(IFERROR(VLOOKUP(C69,Assumptions!$A$13:$H$112,8,FALSE),"")&lt;&gt;"OK","",IFERROR(VLOOKUP(C69,Assumptions!$A$13:$H$112,5,FALSE),"")))</f>
        <v/>
      </c>
      <c r="J69" s="57">
        <f>IF(C69="","",IF(IFERROR(VLOOKUP(C69,Assumptions!$A$13:$H$112,8,FALSE),"")&lt;&gt;"OK","",IFERROR(VLOOKUP(C69,Assumptions!$A$13:$H$112,6,FALSE),"")))</f>
        <v/>
      </c>
      <c r="K69" s="57">
        <f>IF(OR(A69&lt;&gt;"Yes",C69="",E69="",F69=""),"",IFERROR(E69*G69*(1+H69),""))</f>
        <v/>
      </c>
      <c r="L69" s="33">
        <f>IF(OR(A69&lt;&gt;"Yes",C69="",E69="",F69=""),"",IFERROR(E69*I69,""))</f>
        <v/>
      </c>
      <c r="M69" s="57">
        <f>IF(OR(L69="",Assumptions!$B$3=""),"",IFERROR(L69*Assumptions!$B$3,""))</f>
        <v/>
      </c>
      <c r="N69" s="57">
        <f>IF(OR(A69&lt;&gt;"Yes",C69="",E69="",F69=""),"",IFERROR(E69*J69,""))</f>
        <v/>
      </c>
      <c r="O69" s="57">
        <f>IF(OR(K69="",M69="",N69=""),"",SUM(K69,M69,N69))</f>
        <v/>
      </c>
      <c r="P69" s="57">
        <f>IF(OR(O69="",Assumptions!$B$4="",Assumptions!$B$5="",Assumptions!$B$6=""),"",IFERROR(O69*(1+Assumptions!$B$4+Assumptions!$B$5+Assumptions!$B$6),""))</f>
        <v/>
      </c>
      <c r="Q69" s="34">
        <f>IF(COUNTA(A69:E69)=0,"",IF(A69="No","Excluded",IF(A69&lt;&gt;"Yes","Select include",IF(B69="","Enter zone",IF(C69="","Select item",IF(E69="","Enter quantity",IF(COUNTBLANK(Assumptions!$B$3:$B$6)&gt;0,"Review pricing inputs",IF(IFERROR(VLOOKUP(C69,Assumptions!$A$13:$H$112,8,FALSE),"Missing")="Missing","Review item",IF(IFERROR(VLOOKUP(C69,Assumptions!$A$13:$H$112,8,FALSE),"")&lt;&gt;"OK","Review catalog","OK")))))))))</f>
        <v/>
      </c>
    </row>
    <row r="70">
      <c r="A70" s="28" t="n"/>
      <c r="B70" s="24" t="n"/>
      <c r="C70" s="24" t="n"/>
      <c r="D70" s="24" t="n"/>
      <c r="E70" s="29" t="n"/>
      <c r="F70" s="35">
        <f>IF(C70="","",IF(IFERROR(VLOOKUP(C70,Assumptions!$A$13:$H$112,8,FALSE),"")&lt;&gt;"OK","",IFERROR(VLOOKUP(C70,Assumptions!$A$13:$H$112,3,FALSE),"")))</f>
        <v/>
      </c>
      <c r="G70" s="58">
        <f>IF(C70="","",IF(IFERROR(VLOOKUP(C70,Assumptions!$A$13:$H$112,8,FALSE),"")&lt;&gt;"OK","",IFERROR(VLOOKUP(C70,Assumptions!$A$13:$H$112,4,FALSE),"")))</f>
        <v/>
      </c>
      <c r="H70" s="37">
        <f>IF(C70="","",IF(IFERROR(VLOOKUP(C70,Assumptions!$A$13:$H$112,8,FALSE),"")&lt;&gt;"OK","",IFERROR(VLOOKUP(C70,Assumptions!$A$13:$H$112,7,FALSE),"")))</f>
        <v/>
      </c>
      <c r="I70" s="38">
        <f>IF(C70="","",IF(IFERROR(VLOOKUP(C70,Assumptions!$A$13:$H$112,8,FALSE),"")&lt;&gt;"OK","",IFERROR(VLOOKUP(C70,Assumptions!$A$13:$H$112,5,FALSE),"")))</f>
        <v/>
      </c>
      <c r="J70" s="58">
        <f>IF(C70="","",IF(IFERROR(VLOOKUP(C70,Assumptions!$A$13:$H$112,8,FALSE),"")&lt;&gt;"OK","",IFERROR(VLOOKUP(C70,Assumptions!$A$13:$H$112,6,FALSE),"")))</f>
        <v/>
      </c>
      <c r="K70" s="58">
        <f>IF(OR(A70&lt;&gt;"Yes",C70="",E70="",F70=""),"",IFERROR(E70*G70*(1+H70),""))</f>
        <v/>
      </c>
      <c r="L70" s="38">
        <f>IF(OR(A70&lt;&gt;"Yes",C70="",E70="",F70=""),"",IFERROR(E70*I70,""))</f>
        <v/>
      </c>
      <c r="M70" s="58">
        <f>IF(OR(L70="",Assumptions!$B$3=""),"",IFERROR(L70*Assumptions!$B$3,""))</f>
        <v/>
      </c>
      <c r="N70" s="58">
        <f>IF(OR(A70&lt;&gt;"Yes",C70="",E70="",F70=""),"",IFERROR(E70*J70,""))</f>
        <v/>
      </c>
      <c r="O70" s="58">
        <f>IF(OR(K70="",M70="",N70=""),"",SUM(K70,M70,N70))</f>
        <v/>
      </c>
      <c r="P70" s="58">
        <f>IF(OR(O70="",Assumptions!$B$4="",Assumptions!$B$5="",Assumptions!$B$6=""),"",IFERROR(O70*(1+Assumptions!$B$4+Assumptions!$B$5+Assumptions!$B$6),""))</f>
        <v/>
      </c>
      <c r="Q70" s="39">
        <f>IF(COUNTA(A70:E70)=0,"",IF(A70="No","Excluded",IF(A70&lt;&gt;"Yes","Select include",IF(B70="","Enter zone",IF(C70="","Select item",IF(E70="","Enter quantity",IF(COUNTBLANK(Assumptions!$B$3:$B$6)&gt;0,"Review pricing inputs",IF(IFERROR(VLOOKUP(C70,Assumptions!$A$13:$H$112,8,FALSE),"Missing")="Missing","Review item",IF(IFERROR(VLOOKUP(C70,Assumptions!$A$13:$H$112,8,FALSE),"")&lt;&gt;"OK","Review catalog","OK")))))))))</f>
        <v/>
      </c>
    </row>
    <row r="71">
      <c r="A71" s="28" t="n"/>
      <c r="B71" s="24" t="n"/>
      <c r="C71" s="24" t="n"/>
      <c r="D71" s="24" t="n"/>
      <c r="E71" s="29" t="n"/>
      <c r="F71" s="30">
        <f>IF(C71="","",IF(IFERROR(VLOOKUP(C71,Assumptions!$A$13:$H$112,8,FALSE),"")&lt;&gt;"OK","",IFERROR(VLOOKUP(C71,Assumptions!$A$13:$H$112,3,FALSE),"")))</f>
        <v/>
      </c>
      <c r="G71" s="57">
        <f>IF(C71="","",IF(IFERROR(VLOOKUP(C71,Assumptions!$A$13:$H$112,8,FALSE),"")&lt;&gt;"OK","",IFERROR(VLOOKUP(C71,Assumptions!$A$13:$H$112,4,FALSE),"")))</f>
        <v/>
      </c>
      <c r="H71" s="32">
        <f>IF(C71="","",IF(IFERROR(VLOOKUP(C71,Assumptions!$A$13:$H$112,8,FALSE),"")&lt;&gt;"OK","",IFERROR(VLOOKUP(C71,Assumptions!$A$13:$H$112,7,FALSE),"")))</f>
        <v/>
      </c>
      <c r="I71" s="33">
        <f>IF(C71="","",IF(IFERROR(VLOOKUP(C71,Assumptions!$A$13:$H$112,8,FALSE),"")&lt;&gt;"OK","",IFERROR(VLOOKUP(C71,Assumptions!$A$13:$H$112,5,FALSE),"")))</f>
        <v/>
      </c>
      <c r="J71" s="57">
        <f>IF(C71="","",IF(IFERROR(VLOOKUP(C71,Assumptions!$A$13:$H$112,8,FALSE),"")&lt;&gt;"OK","",IFERROR(VLOOKUP(C71,Assumptions!$A$13:$H$112,6,FALSE),"")))</f>
        <v/>
      </c>
      <c r="K71" s="57">
        <f>IF(OR(A71&lt;&gt;"Yes",C71="",E71="",F71=""),"",IFERROR(E71*G71*(1+H71),""))</f>
        <v/>
      </c>
      <c r="L71" s="33">
        <f>IF(OR(A71&lt;&gt;"Yes",C71="",E71="",F71=""),"",IFERROR(E71*I71,""))</f>
        <v/>
      </c>
      <c r="M71" s="57">
        <f>IF(OR(L71="",Assumptions!$B$3=""),"",IFERROR(L71*Assumptions!$B$3,""))</f>
        <v/>
      </c>
      <c r="N71" s="57">
        <f>IF(OR(A71&lt;&gt;"Yes",C71="",E71="",F71=""),"",IFERROR(E71*J71,""))</f>
        <v/>
      </c>
      <c r="O71" s="57">
        <f>IF(OR(K71="",M71="",N71=""),"",SUM(K71,M71,N71))</f>
        <v/>
      </c>
      <c r="P71" s="57">
        <f>IF(OR(O71="",Assumptions!$B$4="",Assumptions!$B$5="",Assumptions!$B$6=""),"",IFERROR(O71*(1+Assumptions!$B$4+Assumptions!$B$5+Assumptions!$B$6),""))</f>
        <v/>
      </c>
      <c r="Q71" s="34">
        <f>IF(COUNTA(A71:E71)=0,"",IF(A71="No","Excluded",IF(A71&lt;&gt;"Yes","Select include",IF(B71="","Enter zone",IF(C71="","Select item",IF(E71="","Enter quantity",IF(COUNTBLANK(Assumptions!$B$3:$B$6)&gt;0,"Review pricing inputs",IF(IFERROR(VLOOKUP(C71,Assumptions!$A$13:$H$112,8,FALSE),"Missing")="Missing","Review item",IF(IFERROR(VLOOKUP(C71,Assumptions!$A$13:$H$112,8,FALSE),"")&lt;&gt;"OK","Review catalog","OK")))))))))</f>
        <v/>
      </c>
    </row>
    <row r="72">
      <c r="A72" s="28" t="n"/>
      <c r="B72" s="24" t="n"/>
      <c r="C72" s="24" t="n"/>
      <c r="D72" s="24" t="n"/>
      <c r="E72" s="29" t="n"/>
      <c r="F72" s="35">
        <f>IF(C72="","",IF(IFERROR(VLOOKUP(C72,Assumptions!$A$13:$H$112,8,FALSE),"")&lt;&gt;"OK","",IFERROR(VLOOKUP(C72,Assumptions!$A$13:$H$112,3,FALSE),"")))</f>
        <v/>
      </c>
      <c r="G72" s="58">
        <f>IF(C72="","",IF(IFERROR(VLOOKUP(C72,Assumptions!$A$13:$H$112,8,FALSE),"")&lt;&gt;"OK","",IFERROR(VLOOKUP(C72,Assumptions!$A$13:$H$112,4,FALSE),"")))</f>
        <v/>
      </c>
      <c r="H72" s="37">
        <f>IF(C72="","",IF(IFERROR(VLOOKUP(C72,Assumptions!$A$13:$H$112,8,FALSE),"")&lt;&gt;"OK","",IFERROR(VLOOKUP(C72,Assumptions!$A$13:$H$112,7,FALSE),"")))</f>
        <v/>
      </c>
      <c r="I72" s="38">
        <f>IF(C72="","",IF(IFERROR(VLOOKUP(C72,Assumptions!$A$13:$H$112,8,FALSE),"")&lt;&gt;"OK","",IFERROR(VLOOKUP(C72,Assumptions!$A$13:$H$112,5,FALSE),"")))</f>
        <v/>
      </c>
      <c r="J72" s="58">
        <f>IF(C72="","",IF(IFERROR(VLOOKUP(C72,Assumptions!$A$13:$H$112,8,FALSE),"")&lt;&gt;"OK","",IFERROR(VLOOKUP(C72,Assumptions!$A$13:$H$112,6,FALSE),"")))</f>
        <v/>
      </c>
      <c r="K72" s="58">
        <f>IF(OR(A72&lt;&gt;"Yes",C72="",E72="",F72=""),"",IFERROR(E72*G72*(1+H72),""))</f>
        <v/>
      </c>
      <c r="L72" s="38">
        <f>IF(OR(A72&lt;&gt;"Yes",C72="",E72="",F72=""),"",IFERROR(E72*I72,""))</f>
        <v/>
      </c>
      <c r="M72" s="58">
        <f>IF(OR(L72="",Assumptions!$B$3=""),"",IFERROR(L72*Assumptions!$B$3,""))</f>
        <v/>
      </c>
      <c r="N72" s="58">
        <f>IF(OR(A72&lt;&gt;"Yes",C72="",E72="",F72=""),"",IFERROR(E72*J72,""))</f>
        <v/>
      </c>
      <c r="O72" s="58">
        <f>IF(OR(K72="",M72="",N72=""),"",SUM(K72,M72,N72))</f>
        <v/>
      </c>
      <c r="P72" s="58">
        <f>IF(OR(O72="",Assumptions!$B$4="",Assumptions!$B$5="",Assumptions!$B$6=""),"",IFERROR(O72*(1+Assumptions!$B$4+Assumptions!$B$5+Assumptions!$B$6),""))</f>
        <v/>
      </c>
      <c r="Q72" s="39">
        <f>IF(COUNTA(A72:E72)=0,"",IF(A72="No","Excluded",IF(A72&lt;&gt;"Yes","Select include",IF(B72="","Enter zone",IF(C72="","Select item",IF(E72="","Enter quantity",IF(COUNTBLANK(Assumptions!$B$3:$B$6)&gt;0,"Review pricing inputs",IF(IFERROR(VLOOKUP(C72,Assumptions!$A$13:$H$112,8,FALSE),"Missing")="Missing","Review item",IF(IFERROR(VLOOKUP(C72,Assumptions!$A$13:$H$112,8,FALSE),"")&lt;&gt;"OK","Review catalog","OK")))))))))</f>
        <v/>
      </c>
    </row>
    <row r="73">
      <c r="A73" s="28" t="n"/>
      <c r="B73" s="24" t="n"/>
      <c r="C73" s="24" t="n"/>
      <c r="D73" s="24" t="n"/>
      <c r="E73" s="29" t="n"/>
      <c r="F73" s="30">
        <f>IF(C73="","",IF(IFERROR(VLOOKUP(C73,Assumptions!$A$13:$H$112,8,FALSE),"")&lt;&gt;"OK","",IFERROR(VLOOKUP(C73,Assumptions!$A$13:$H$112,3,FALSE),"")))</f>
        <v/>
      </c>
      <c r="G73" s="57">
        <f>IF(C73="","",IF(IFERROR(VLOOKUP(C73,Assumptions!$A$13:$H$112,8,FALSE),"")&lt;&gt;"OK","",IFERROR(VLOOKUP(C73,Assumptions!$A$13:$H$112,4,FALSE),"")))</f>
        <v/>
      </c>
      <c r="H73" s="32">
        <f>IF(C73="","",IF(IFERROR(VLOOKUP(C73,Assumptions!$A$13:$H$112,8,FALSE),"")&lt;&gt;"OK","",IFERROR(VLOOKUP(C73,Assumptions!$A$13:$H$112,7,FALSE),"")))</f>
        <v/>
      </c>
      <c r="I73" s="33">
        <f>IF(C73="","",IF(IFERROR(VLOOKUP(C73,Assumptions!$A$13:$H$112,8,FALSE),"")&lt;&gt;"OK","",IFERROR(VLOOKUP(C73,Assumptions!$A$13:$H$112,5,FALSE),"")))</f>
        <v/>
      </c>
      <c r="J73" s="57">
        <f>IF(C73="","",IF(IFERROR(VLOOKUP(C73,Assumptions!$A$13:$H$112,8,FALSE),"")&lt;&gt;"OK","",IFERROR(VLOOKUP(C73,Assumptions!$A$13:$H$112,6,FALSE),"")))</f>
        <v/>
      </c>
      <c r="K73" s="57">
        <f>IF(OR(A73&lt;&gt;"Yes",C73="",E73="",F73=""),"",IFERROR(E73*G73*(1+H73),""))</f>
        <v/>
      </c>
      <c r="L73" s="33">
        <f>IF(OR(A73&lt;&gt;"Yes",C73="",E73="",F73=""),"",IFERROR(E73*I73,""))</f>
        <v/>
      </c>
      <c r="M73" s="57">
        <f>IF(OR(L73="",Assumptions!$B$3=""),"",IFERROR(L73*Assumptions!$B$3,""))</f>
        <v/>
      </c>
      <c r="N73" s="57">
        <f>IF(OR(A73&lt;&gt;"Yes",C73="",E73="",F73=""),"",IFERROR(E73*J73,""))</f>
        <v/>
      </c>
      <c r="O73" s="57">
        <f>IF(OR(K73="",M73="",N73=""),"",SUM(K73,M73,N73))</f>
        <v/>
      </c>
      <c r="P73" s="57">
        <f>IF(OR(O73="",Assumptions!$B$4="",Assumptions!$B$5="",Assumptions!$B$6=""),"",IFERROR(O73*(1+Assumptions!$B$4+Assumptions!$B$5+Assumptions!$B$6),""))</f>
        <v/>
      </c>
      <c r="Q73" s="34">
        <f>IF(COUNTA(A73:E73)=0,"",IF(A73="No","Excluded",IF(A73&lt;&gt;"Yes","Select include",IF(B73="","Enter zone",IF(C73="","Select item",IF(E73="","Enter quantity",IF(COUNTBLANK(Assumptions!$B$3:$B$6)&gt;0,"Review pricing inputs",IF(IFERROR(VLOOKUP(C73,Assumptions!$A$13:$H$112,8,FALSE),"Missing")="Missing","Review item",IF(IFERROR(VLOOKUP(C73,Assumptions!$A$13:$H$112,8,FALSE),"")&lt;&gt;"OK","Review catalog","OK")))))))))</f>
        <v/>
      </c>
    </row>
    <row r="74">
      <c r="A74" s="28" t="n"/>
      <c r="B74" s="24" t="n"/>
      <c r="C74" s="24" t="n"/>
      <c r="D74" s="24" t="n"/>
      <c r="E74" s="29" t="n"/>
      <c r="F74" s="35">
        <f>IF(C74="","",IF(IFERROR(VLOOKUP(C74,Assumptions!$A$13:$H$112,8,FALSE),"")&lt;&gt;"OK","",IFERROR(VLOOKUP(C74,Assumptions!$A$13:$H$112,3,FALSE),"")))</f>
        <v/>
      </c>
      <c r="G74" s="58">
        <f>IF(C74="","",IF(IFERROR(VLOOKUP(C74,Assumptions!$A$13:$H$112,8,FALSE),"")&lt;&gt;"OK","",IFERROR(VLOOKUP(C74,Assumptions!$A$13:$H$112,4,FALSE),"")))</f>
        <v/>
      </c>
      <c r="H74" s="37">
        <f>IF(C74="","",IF(IFERROR(VLOOKUP(C74,Assumptions!$A$13:$H$112,8,FALSE),"")&lt;&gt;"OK","",IFERROR(VLOOKUP(C74,Assumptions!$A$13:$H$112,7,FALSE),"")))</f>
        <v/>
      </c>
      <c r="I74" s="38">
        <f>IF(C74="","",IF(IFERROR(VLOOKUP(C74,Assumptions!$A$13:$H$112,8,FALSE),"")&lt;&gt;"OK","",IFERROR(VLOOKUP(C74,Assumptions!$A$13:$H$112,5,FALSE),"")))</f>
        <v/>
      </c>
      <c r="J74" s="58">
        <f>IF(C74="","",IF(IFERROR(VLOOKUP(C74,Assumptions!$A$13:$H$112,8,FALSE),"")&lt;&gt;"OK","",IFERROR(VLOOKUP(C74,Assumptions!$A$13:$H$112,6,FALSE),"")))</f>
        <v/>
      </c>
      <c r="K74" s="58">
        <f>IF(OR(A74&lt;&gt;"Yes",C74="",E74="",F74=""),"",IFERROR(E74*G74*(1+H74),""))</f>
        <v/>
      </c>
      <c r="L74" s="38">
        <f>IF(OR(A74&lt;&gt;"Yes",C74="",E74="",F74=""),"",IFERROR(E74*I74,""))</f>
        <v/>
      </c>
      <c r="M74" s="58">
        <f>IF(OR(L74="",Assumptions!$B$3=""),"",IFERROR(L74*Assumptions!$B$3,""))</f>
        <v/>
      </c>
      <c r="N74" s="58">
        <f>IF(OR(A74&lt;&gt;"Yes",C74="",E74="",F74=""),"",IFERROR(E74*J74,""))</f>
        <v/>
      </c>
      <c r="O74" s="58">
        <f>IF(OR(K74="",M74="",N74=""),"",SUM(K74,M74,N74))</f>
        <v/>
      </c>
      <c r="P74" s="58">
        <f>IF(OR(O74="",Assumptions!$B$4="",Assumptions!$B$5="",Assumptions!$B$6=""),"",IFERROR(O74*(1+Assumptions!$B$4+Assumptions!$B$5+Assumptions!$B$6),""))</f>
        <v/>
      </c>
      <c r="Q74" s="39">
        <f>IF(COUNTA(A74:E74)=0,"",IF(A74="No","Excluded",IF(A74&lt;&gt;"Yes","Select include",IF(B74="","Enter zone",IF(C74="","Select item",IF(E74="","Enter quantity",IF(COUNTBLANK(Assumptions!$B$3:$B$6)&gt;0,"Review pricing inputs",IF(IFERROR(VLOOKUP(C74,Assumptions!$A$13:$H$112,8,FALSE),"Missing")="Missing","Review item",IF(IFERROR(VLOOKUP(C74,Assumptions!$A$13:$H$112,8,FALSE),"")&lt;&gt;"OK","Review catalog","OK")))))))))</f>
        <v/>
      </c>
    </row>
    <row r="75">
      <c r="A75" s="28" t="n"/>
      <c r="B75" s="24" t="n"/>
      <c r="C75" s="24" t="n"/>
      <c r="D75" s="24" t="n"/>
      <c r="E75" s="29" t="n"/>
      <c r="F75" s="30">
        <f>IF(C75="","",IF(IFERROR(VLOOKUP(C75,Assumptions!$A$13:$H$112,8,FALSE),"")&lt;&gt;"OK","",IFERROR(VLOOKUP(C75,Assumptions!$A$13:$H$112,3,FALSE),"")))</f>
        <v/>
      </c>
      <c r="G75" s="57">
        <f>IF(C75="","",IF(IFERROR(VLOOKUP(C75,Assumptions!$A$13:$H$112,8,FALSE),"")&lt;&gt;"OK","",IFERROR(VLOOKUP(C75,Assumptions!$A$13:$H$112,4,FALSE),"")))</f>
        <v/>
      </c>
      <c r="H75" s="32">
        <f>IF(C75="","",IF(IFERROR(VLOOKUP(C75,Assumptions!$A$13:$H$112,8,FALSE),"")&lt;&gt;"OK","",IFERROR(VLOOKUP(C75,Assumptions!$A$13:$H$112,7,FALSE),"")))</f>
        <v/>
      </c>
      <c r="I75" s="33">
        <f>IF(C75="","",IF(IFERROR(VLOOKUP(C75,Assumptions!$A$13:$H$112,8,FALSE),"")&lt;&gt;"OK","",IFERROR(VLOOKUP(C75,Assumptions!$A$13:$H$112,5,FALSE),"")))</f>
        <v/>
      </c>
      <c r="J75" s="57">
        <f>IF(C75="","",IF(IFERROR(VLOOKUP(C75,Assumptions!$A$13:$H$112,8,FALSE),"")&lt;&gt;"OK","",IFERROR(VLOOKUP(C75,Assumptions!$A$13:$H$112,6,FALSE),"")))</f>
        <v/>
      </c>
      <c r="K75" s="57">
        <f>IF(OR(A75&lt;&gt;"Yes",C75="",E75="",F75=""),"",IFERROR(E75*G75*(1+H75),""))</f>
        <v/>
      </c>
      <c r="L75" s="33">
        <f>IF(OR(A75&lt;&gt;"Yes",C75="",E75="",F75=""),"",IFERROR(E75*I75,""))</f>
        <v/>
      </c>
      <c r="M75" s="57">
        <f>IF(OR(L75="",Assumptions!$B$3=""),"",IFERROR(L75*Assumptions!$B$3,""))</f>
        <v/>
      </c>
      <c r="N75" s="57">
        <f>IF(OR(A75&lt;&gt;"Yes",C75="",E75="",F75=""),"",IFERROR(E75*J75,""))</f>
        <v/>
      </c>
      <c r="O75" s="57">
        <f>IF(OR(K75="",M75="",N75=""),"",SUM(K75,M75,N75))</f>
        <v/>
      </c>
      <c r="P75" s="57">
        <f>IF(OR(O75="",Assumptions!$B$4="",Assumptions!$B$5="",Assumptions!$B$6=""),"",IFERROR(O75*(1+Assumptions!$B$4+Assumptions!$B$5+Assumptions!$B$6),""))</f>
        <v/>
      </c>
      <c r="Q75" s="34">
        <f>IF(COUNTA(A75:E75)=0,"",IF(A75="No","Excluded",IF(A75&lt;&gt;"Yes","Select include",IF(B75="","Enter zone",IF(C75="","Select item",IF(E75="","Enter quantity",IF(COUNTBLANK(Assumptions!$B$3:$B$6)&gt;0,"Review pricing inputs",IF(IFERROR(VLOOKUP(C75,Assumptions!$A$13:$H$112,8,FALSE),"Missing")="Missing","Review item",IF(IFERROR(VLOOKUP(C75,Assumptions!$A$13:$H$112,8,FALSE),"")&lt;&gt;"OK","Review catalog","OK")))))))))</f>
        <v/>
      </c>
    </row>
    <row r="76">
      <c r="A76" s="28" t="n"/>
      <c r="B76" s="24" t="n"/>
      <c r="C76" s="24" t="n"/>
      <c r="D76" s="24" t="n"/>
      <c r="E76" s="29" t="n"/>
      <c r="F76" s="35">
        <f>IF(C76="","",IF(IFERROR(VLOOKUP(C76,Assumptions!$A$13:$H$112,8,FALSE),"")&lt;&gt;"OK","",IFERROR(VLOOKUP(C76,Assumptions!$A$13:$H$112,3,FALSE),"")))</f>
        <v/>
      </c>
      <c r="G76" s="58">
        <f>IF(C76="","",IF(IFERROR(VLOOKUP(C76,Assumptions!$A$13:$H$112,8,FALSE),"")&lt;&gt;"OK","",IFERROR(VLOOKUP(C76,Assumptions!$A$13:$H$112,4,FALSE),"")))</f>
        <v/>
      </c>
      <c r="H76" s="37">
        <f>IF(C76="","",IF(IFERROR(VLOOKUP(C76,Assumptions!$A$13:$H$112,8,FALSE),"")&lt;&gt;"OK","",IFERROR(VLOOKUP(C76,Assumptions!$A$13:$H$112,7,FALSE),"")))</f>
        <v/>
      </c>
      <c r="I76" s="38">
        <f>IF(C76="","",IF(IFERROR(VLOOKUP(C76,Assumptions!$A$13:$H$112,8,FALSE),"")&lt;&gt;"OK","",IFERROR(VLOOKUP(C76,Assumptions!$A$13:$H$112,5,FALSE),"")))</f>
        <v/>
      </c>
      <c r="J76" s="58">
        <f>IF(C76="","",IF(IFERROR(VLOOKUP(C76,Assumptions!$A$13:$H$112,8,FALSE),"")&lt;&gt;"OK","",IFERROR(VLOOKUP(C76,Assumptions!$A$13:$H$112,6,FALSE),"")))</f>
        <v/>
      </c>
      <c r="K76" s="58">
        <f>IF(OR(A76&lt;&gt;"Yes",C76="",E76="",F76=""),"",IFERROR(E76*G76*(1+H76),""))</f>
        <v/>
      </c>
      <c r="L76" s="38">
        <f>IF(OR(A76&lt;&gt;"Yes",C76="",E76="",F76=""),"",IFERROR(E76*I76,""))</f>
        <v/>
      </c>
      <c r="M76" s="58">
        <f>IF(OR(L76="",Assumptions!$B$3=""),"",IFERROR(L76*Assumptions!$B$3,""))</f>
        <v/>
      </c>
      <c r="N76" s="58">
        <f>IF(OR(A76&lt;&gt;"Yes",C76="",E76="",F76=""),"",IFERROR(E76*J76,""))</f>
        <v/>
      </c>
      <c r="O76" s="58">
        <f>IF(OR(K76="",M76="",N76=""),"",SUM(K76,M76,N76))</f>
        <v/>
      </c>
      <c r="P76" s="58">
        <f>IF(OR(O76="",Assumptions!$B$4="",Assumptions!$B$5="",Assumptions!$B$6=""),"",IFERROR(O76*(1+Assumptions!$B$4+Assumptions!$B$5+Assumptions!$B$6),""))</f>
        <v/>
      </c>
      <c r="Q76" s="39">
        <f>IF(COUNTA(A76:E76)=0,"",IF(A76="No","Excluded",IF(A76&lt;&gt;"Yes","Select include",IF(B76="","Enter zone",IF(C76="","Select item",IF(E76="","Enter quantity",IF(COUNTBLANK(Assumptions!$B$3:$B$6)&gt;0,"Review pricing inputs",IF(IFERROR(VLOOKUP(C76,Assumptions!$A$13:$H$112,8,FALSE),"Missing")="Missing","Review item",IF(IFERROR(VLOOKUP(C76,Assumptions!$A$13:$H$112,8,FALSE),"")&lt;&gt;"OK","Review catalog","OK")))))))))</f>
        <v/>
      </c>
    </row>
    <row r="77">
      <c r="A77" s="28" t="n"/>
      <c r="B77" s="24" t="n"/>
      <c r="C77" s="24" t="n"/>
      <c r="D77" s="24" t="n"/>
      <c r="E77" s="29" t="n"/>
      <c r="F77" s="30">
        <f>IF(C77="","",IF(IFERROR(VLOOKUP(C77,Assumptions!$A$13:$H$112,8,FALSE),"")&lt;&gt;"OK","",IFERROR(VLOOKUP(C77,Assumptions!$A$13:$H$112,3,FALSE),"")))</f>
        <v/>
      </c>
      <c r="G77" s="57">
        <f>IF(C77="","",IF(IFERROR(VLOOKUP(C77,Assumptions!$A$13:$H$112,8,FALSE),"")&lt;&gt;"OK","",IFERROR(VLOOKUP(C77,Assumptions!$A$13:$H$112,4,FALSE),"")))</f>
        <v/>
      </c>
      <c r="H77" s="32">
        <f>IF(C77="","",IF(IFERROR(VLOOKUP(C77,Assumptions!$A$13:$H$112,8,FALSE),"")&lt;&gt;"OK","",IFERROR(VLOOKUP(C77,Assumptions!$A$13:$H$112,7,FALSE),"")))</f>
        <v/>
      </c>
      <c r="I77" s="33">
        <f>IF(C77="","",IF(IFERROR(VLOOKUP(C77,Assumptions!$A$13:$H$112,8,FALSE),"")&lt;&gt;"OK","",IFERROR(VLOOKUP(C77,Assumptions!$A$13:$H$112,5,FALSE),"")))</f>
        <v/>
      </c>
      <c r="J77" s="57">
        <f>IF(C77="","",IF(IFERROR(VLOOKUP(C77,Assumptions!$A$13:$H$112,8,FALSE),"")&lt;&gt;"OK","",IFERROR(VLOOKUP(C77,Assumptions!$A$13:$H$112,6,FALSE),"")))</f>
        <v/>
      </c>
      <c r="K77" s="57">
        <f>IF(OR(A77&lt;&gt;"Yes",C77="",E77="",F77=""),"",IFERROR(E77*G77*(1+H77),""))</f>
        <v/>
      </c>
      <c r="L77" s="33">
        <f>IF(OR(A77&lt;&gt;"Yes",C77="",E77="",F77=""),"",IFERROR(E77*I77,""))</f>
        <v/>
      </c>
      <c r="M77" s="57">
        <f>IF(OR(L77="",Assumptions!$B$3=""),"",IFERROR(L77*Assumptions!$B$3,""))</f>
        <v/>
      </c>
      <c r="N77" s="57">
        <f>IF(OR(A77&lt;&gt;"Yes",C77="",E77="",F77=""),"",IFERROR(E77*J77,""))</f>
        <v/>
      </c>
      <c r="O77" s="57">
        <f>IF(OR(K77="",M77="",N77=""),"",SUM(K77,M77,N77))</f>
        <v/>
      </c>
      <c r="P77" s="57">
        <f>IF(OR(O77="",Assumptions!$B$4="",Assumptions!$B$5="",Assumptions!$B$6=""),"",IFERROR(O77*(1+Assumptions!$B$4+Assumptions!$B$5+Assumptions!$B$6),""))</f>
        <v/>
      </c>
      <c r="Q77" s="34">
        <f>IF(COUNTA(A77:E77)=0,"",IF(A77="No","Excluded",IF(A77&lt;&gt;"Yes","Select include",IF(B77="","Enter zone",IF(C77="","Select item",IF(E77="","Enter quantity",IF(COUNTBLANK(Assumptions!$B$3:$B$6)&gt;0,"Review pricing inputs",IF(IFERROR(VLOOKUP(C77,Assumptions!$A$13:$H$112,8,FALSE),"Missing")="Missing","Review item",IF(IFERROR(VLOOKUP(C77,Assumptions!$A$13:$H$112,8,FALSE),"")&lt;&gt;"OK","Review catalog","OK")))))))))</f>
        <v/>
      </c>
    </row>
    <row r="78">
      <c r="A78" s="28" t="n"/>
      <c r="B78" s="24" t="n"/>
      <c r="C78" s="24" t="n"/>
      <c r="D78" s="24" t="n"/>
      <c r="E78" s="29" t="n"/>
      <c r="F78" s="35">
        <f>IF(C78="","",IF(IFERROR(VLOOKUP(C78,Assumptions!$A$13:$H$112,8,FALSE),"")&lt;&gt;"OK","",IFERROR(VLOOKUP(C78,Assumptions!$A$13:$H$112,3,FALSE),"")))</f>
        <v/>
      </c>
      <c r="G78" s="58">
        <f>IF(C78="","",IF(IFERROR(VLOOKUP(C78,Assumptions!$A$13:$H$112,8,FALSE),"")&lt;&gt;"OK","",IFERROR(VLOOKUP(C78,Assumptions!$A$13:$H$112,4,FALSE),"")))</f>
        <v/>
      </c>
      <c r="H78" s="37">
        <f>IF(C78="","",IF(IFERROR(VLOOKUP(C78,Assumptions!$A$13:$H$112,8,FALSE),"")&lt;&gt;"OK","",IFERROR(VLOOKUP(C78,Assumptions!$A$13:$H$112,7,FALSE),"")))</f>
        <v/>
      </c>
      <c r="I78" s="38">
        <f>IF(C78="","",IF(IFERROR(VLOOKUP(C78,Assumptions!$A$13:$H$112,8,FALSE),"")&lt;&gt;"OK","",IFERROR(VLOOKUP(C78,Assumptions!$A$13:$H$112,5,FALSE),"")))</f>
        <v/>
      </c>
      <c r="J78" s="58">
        <f>IF(C78="","",IF(IFERROR(VLOOKUP(C78,Assumptions!$A$13:$H$112,8,FALSE),"")&lt;&gt;"OK","",IFERROR(VLOOKUP(C78,Assumptions!$A$13:$H$112,6,FALSE),"")))</f>
        <v/>
      </c>
      <c r="K78" s="58">
        <f>IF(OR(A78&lt;&gt;"Yes",C78="",E78="",F78=""),"",IFERROR(E78*G78*(1+H78),""))</f>
        <v/>
      </c>
      <c r="L78" s="38">
        <f>IF(OR(A78&lt;&gt;"Yes",C78="",E78="",F78=""),"",IFERROR(E78*I78,""))</f>
        <v/>
      </c>
      <c r="M78" s="58">
        <f>IF(OR(L78="",Assumptions!$B$3=""),"",IFERROR(L78*Assumptions!$B$3,""))</f>
        <v/>
      </c>
      <c r="N78" s="58">
        <f>IF(OR(A78&lt;&gt;"Yes",C78="",E78="",F78=""),"",IFERROR(E78*J78,""))</f>
        <v/>
      </c>
      <c r="O78" s="58">
        <f>IF(OR(K78="",M78="",N78=""),"",SUM(K78,M78,N78))</f>
        <v/>
      </c>
      <c r="P78" s="58">
        <f>IF(OR(O78="",Assumptions!$B$4="",Assumptions!$B$5="",Assumptions!$B$6=""),"",IFERROR(O78*(1+Assumptions!$B$4+Assumptions!$B$5+Assumptions!$B$6),""))</f>
        <v/>
      </c>
      <c r="Q78" s="39">
        <f>IF(COUNTA(A78:E78)=0,"",IF(A78="No","Excluded",IF(A78&lt;&gt;"Yes","Select include",IF(B78="","Enter zone",IF(C78="","Select item",IF(E78="","Enter quantity",IF(COUNTBLANK(Assumptions!$B$3:$B$6)&gt;0,"Review pricing inputs",IF(IFERROR(VLOOKUP(C78,Assumptions!$A$13:$H$112,8,FALSE),"Missing")="Missing","Review item",IF(IFERROR(VLOOKUP(C78,Assumptions!$A$13:$H$112,8,FALSE),"")&lt;&gt;"OK","Review catalog","OK")))))))))</f>
        <v/>
      </c>
    </row>
    <row r="79">
      <c r="A79" s="28" t="n"/>
      <c r="B79" s="24" t="n"/>
      <c r="C79" s="24" t="n"/>
      <c r="D79" s="24" t="n"/>
      <c r="E79" s="29" t="n"/>
      <c r="F79" s="30">
        <f>IF(C79="","",IF(IFERROR(VLOOKUP(C79,Assumptions!$A$13:$H$112,8,FALSE),"")&lt;&gt;"OK","",IFERROR(VLOOKUP(C79,Assumptions!$A$13:$H$112,3,FALSE),"")))</f>
        <v/>
      </c>
      <c r="G79" s="57">
        <f>IF(C79="","",IF(IFERROR(VLOOKUP(C79,Assumptions!$A$13:$H$112,8,FALSE),"")&lt;&gt;"OK","",IFERROR(VLOOKUP(C79,Assumptions!$A$13:$H$112,4,FALSE),"")))</f>
        <v/>
      </c>
      <c r="H79" s="32">
        <f>IF(C79="","",IF(IFERROR(VLOOKUP(C79,Assumptions!$A$13:$H$112,8,FALSE),"")&lt;&gt;"OK","",IFERROR(VLOOKUP(C79,Assumptions!$A$13:$H$112,7,FALSE),"")))</f>
        <v/>
      </c>
      <c r="I79" s="33">
        <f>IF(C79="","",IF(IFERROR(VLOOKUP(C79,Assumptions!$A$13:$H$112,8,FALSE),"")&lt;&gt;"OK","",IFERROR(VLOOKUP(C79,Assumptions!$A$13:$H$112,5,FALSE),"")))</f>
        <v/>
      </c>
      <c r="J79" s="57">
        <f>IF(C79="","",IF(IFERROR(VLOOKUP(C79,Assumptions!$A$13:$H$112,8,FALSE),"")&lt;&gt;"OK","",IFERROR(VLOOKUP(C79,Assumptions!$A$13:$H$112,6,FALSE),"")))</f>
        <v/>
      </c>
      <c r="K79" s="57">
        <f>IF(OR(A79&lt;&gt;"Yes",C79="",E79="",F79=""),"",IFERROR(E79*G79*(1+H79),""))</f>
        <v/>
      </c>
      <c r="L79" s="33">
        <f>IF(OR(A79&lt;&gt;"Yes",C79="",E79="",F79=""),"",IFERROR(E79*I79,""))</f>
        <v/>
      </c>
      <c r="M79" s="57">
        <f>IF(OR(L79="",Assumptions!$B$3=""),"",IFERROR(L79*Assumptions!$B$3,""))</f>
        <v/>
      </c>
      <c r="N79" s="57">
        <f>IF(OR(A79&lt;&gt;"Yes",C79="",E79="",F79=""),"",IFERROR(E79*J79,""))</f>
        <v/>
      </c>
      <c r="O79" s="57">
        <f>IF(OR(K79="",M79="",N79=""),"",SUM(K79,M79,N79))</f>
        <v/>
      </c>
      <c r="P79" s="57">
        <f>IF(OR(O79="",Assumptions!$B$4="",Assumptions!$B$5="",Assumptions!$B$6=""),"",IFERROR(O79*(1+Assumptions!$B$4+Assumptions!$B$5+Assumptions!$B$6),""))</f>
        <v/>
      </c>
      <c r="Q79" s="34">
        <f>IF(COUNTA(A79:E79)=0,"",IF(A79="No","Excluded",IF(A79&lt;&gt;"Yes","Select include",IF(B79="","Enter zone",IF(C79="","Select item",IF(E79="","Enter quantity",IF(COUNTBLANK(Assumptions!$B$3:$B$6)&gt;0,"Review pricing inputs",IF(IFERROR(VLOOKUP(C79,Assumptions!$A$13:$H$112,8,FALSE),"Missing")="Missing","Review item",IF(IFERROR(VLOOKUP(C79,Assumptions!$A$13:$H$112,8,FALSE),"")&lt;&gt;"OK","Review catalog","OK")))))))))</f>
        <v/>
      </c>
    </row>
    <row r="80">
      <c r="A80" s="28" t="n"/>
      <c r="B80" s="24" t="n"/>
      <c r="C80" s="24" t="n"/>
      <c r="D80" s="24" t="n"/>
      <c r="E80" s="29" t="n"/>
      <c r="F80" s="35">
        <f>IF(C80="","",IF(IFERROR(VLOOKUP(C80,Assumptions!$A$13:$H$112,8,FALSE),"")&lt;&gt;"OK","",IFERROR(VLOOKUP(C80,Assumptions!$A$13:$H$112,3,FALSE),"")))</f>
        <v/>
      </c>
      <c r="G80" s="58">
        <f>IF(C80="","",IF(IFERROR(VLOOKUP(C80,Assumptions!$A$13:$H$112,8,FALSE),"")&lt;&gt;"OK","",IFERROR(VLOOKUP(C80,Assumptions!$A$13:$H$112,4,FALSE),"")))</f>
        <v/>
      </c>
      <c r="H80" s="37">
        <f>IF(C80="","",IF(IFERROR(VLOOKUP(C80,Assumptions!$A$13:$H$112,8,FALSE),"")&lt;&gt;"OK","",IFERROR(VLOOKUP(C80,Assumptions!$A$13:$H$112,7,FALSE),"")))</f>
        <v/>
      </c>
      <c r="I80" s="38">
        <f>IF(C80="","",IF(IFERROR(VLOOKUP(C80,Assumptions!$A$13:$H$112,8,FALSE),"")&lt;&gt;"OK","",IFERROR(VLOOKUP(C80,Assumptions!$A$13:$H$112,5,FALSE),"")))</f>
        <v/>
      </c>
      <c r="J80" s="58">
        <f>IF(C80="","",IF(IFERROR(VLOOKUP(C80,Assumptions!$A$13:$H$112,8,FALSE),"")&lt;&gt;"OK","",IFERROR(VLOOKUP(C80,Assumptions!$A$13:$H$112,6,FALSE),"")))</f>
        <v/>
      </c>
      <c r="K80" s="58">
        <f>IF(OR(A80&lt;&gt;"Yes",C80="",E80="",F80=""),"",IFERROR(E80*G80*(1+H80),""))</f>
        <v/>
      </c>
      <c r="L80" s="38">
        <f>IF(OR(A80&lt;&gt;"Yes",C80="",E80="",F80=""),"",IFERROR(E80*I80,""))</f>
        <v/>
      </c>
      <c r="M80" s="58">
        <f>IF(OR(L80="",Assumptions!$B$3=""),"",IFERROR(L80*Assumptions!$B$3,""))</f>
        <v/>
      </c>
      <c r="N80" s="58">
        <f>IF(OR(A80&lt;&gt;"Yes",C80="",E80="",F80=""),"",IFERROR(E80*J80,""))</f>
        <v/>
      </c>
      <c r="O80" s="58">
        <f>IF(OR(K80="",M80="",N80=""),"",SUM(K80,M80,N80))</f>
        <v/>
      </c>
      <c r="P80" s="58">
        <f>IF(OR(O80="",Assumptions!$B$4="",Assumptions!$B$5="",Assumptions!$B$6=""),"",IFERROR(O80*(1+Assumptions!$B$4+Assumptions!$B$5+Assumptions!$B$6),""))</f>
        <v/>
      </c>
      <c r="Q80" s="39">
        <f>IF(COUNTA(A80:E80)=0,"",IF(A80="No","Excluded",IF(A80&lt;&gt;"Yes","Select include",IF(B80="","Enter zone",IF(C80="","Select item",IF(E80="","Enter quantity",IF(COUNTBLANK(Assumptions!$B$3:$B$6)&gt;0,"Review pricing inputs",IF(IFERROR(VLOOKUP(C80,Assumptions!$A$13:$H$112,8,FALSE),"Missing")="Missing","Review item",IF(IFERROR(VLOOKUP(C80,Assumptions!$A$13:$H$112,8,FALSE),"")&lt;&gt;"OK","Review catalog","OK")))))))))</f>
        <v/>
      </c>
    </row>
    <row r="81">
      <c r="A81" s="28" t="n"/>
      <c r="B81" s="24" t="n"/>
      <c r="C81" s="24" t="n"/>
      <c r="D81" s="24" t="n"/>
      <c r="E81" s="29" t="n"/>
      <c r="F81" s="30">
        <f>IF(C81="","",IF(IFERROR(VLOOKUP(C81,Assumptions!$A$13:$H$112,8,FALSE),"")&lt;&gt;"OK","",IFERROR(VLOOKUP(C81,Assumptions!$A$13:$H$112,3,FALSE),"")))</f>
        <v/>
      </c>
      <c r="G81" s="57">
        <f>IF(C81="","",IF(IFERROR(VLOOKUP(C81,Assumptions!$A$13:$H$112,8,FALSE),"")&lt;&gt;"OK","",IFERROR(VLOOKUP(C81,Assumptions!$A$13:$H$112,4,FALSE),"")))</f>
        <v/>
      </c>
      <c r="H81" s="32">
        <f>IF(C81="","",IF(IFERROR(VLOOKUP(C81,Assumptions!$A$13:$H$112,8,FALSE),"")&lt;&gt;"OK","",IFERROR(VLOOKUP(C81,Assumptions!$A$13:$H$112,7,FALSE),"")))</f>
        <v/>
      </c>
      <c r="I81" s="33">
        <f>IF(C81="","",IF(IFERROR(VLOOKUP(C81,Assumptions!$A$13:$H$112,8,FALSE),"")&lt;&gt;"OK","",IFERROR(VLOOKUP(C81,Assumptions!$A$13:$H$112,5,FALSE),"")))</f>
        <v/>
      </c>
      <c r="J81" s="57">
        <f>IF(C81="","",IF(IFERROR(VLOOKUP(C81,Assumptions!$A$13:$H$112,8,FALSE),"")&lt;&gt;"OK","",IFERROR(VLOOKUP(C81,Assumptions!$A$13:$H$112,6,FALSE),"")))</f>
        <v/>
      </c>
      <c r="K81" s="57">
        <f>IF(OR(A81&lt;&gt;"Yes",C81="",E81="",F81=""),"",IFERROR(E81*G81*(1+H81),""))</f>
        <v/>
      </c>
      <c r="L81" s="33">
        <f>IF(OR(A81&lt;&gt;"Yes",C81="",E81="",F81=""),"",IFERROR(E81*I81,""))</f>
        <v/>
      </c>
      <c r="M81" s="57">
        <f>IF(OR(L81="",Assumptions!$B$3=""),"",IFERROR(L81*Assumptions!$B$3,""))</f>
        <v/>
      </c>
      <c r="N81" s="57">
        <f>IF(OR(A81&lt;&gt;"Yes",C81="",E81="",F81=""),"",IFERROR(E81*J81,""))</f>
        <v/>
      </c>
      <c r="O81" s="57">
        <f>IF(OR(K81="",M81="",N81=""),"",SUM(K81,M81,N81))</f>
        <v/>
      </c>
      <c r="P81" s="57">
        <f>IF(OR(O81="",Assumptions!$B$4="",Assumptions!$B$5="",Assumptions!$B$6=""),"",IFERROR(O81*(1+Assumptions!$B$4+Assumptions!$B$5+Assumptions!$B$6),""))</f>
        <v/>
      </c>
      <c r="Q81" s="34">
        <f>IF(COUNTA(A81:E81)=0,"",IF(A81="No","Excluded",IF(A81&lt;&gt;"Yes","Select include",IF(B81="","Enter zone",IF(C81="","Select item",IF(E81="","Enter quantity",IF(COUNTBLANK(Assumptions!$B$3:$B$6)&gt;0,"Review pricing inputs",IF(IFERROR(VLOOKUP(C81,Assumptions!$A$13:$H$112,8,FALSE),"Missing")="Missing","Review item",IF(IFERROR(VLOOKUP(C81,Assumptions!$A$13:$H$112,8,FALSE),"")&lt;&gt;"OK","Review catalog","OK")))))))))</f>
        <v/>
      </c>
    </row>
    <row r="82">
      <c r="A82" s="28" t="n"/>
      <c r="B82" s="24" t="n"/>
      <c r="C82" s="24" t="n"/>
      <c r="D82" s="24" t="n"/>
      <c r="E82" s="29" t="n"/>
      <c r="F82" s="35">
        <f>IF(C82="","",IF(IFERROR(VLOOKUP(C82,Assumptions!$A$13:$H$112,8,FALSE),"")&lt;&gt;"OK","",IFERROR(VLOOKUP(C82,Assumptions!$A$13:$H$112,3,FALSE),"")))</f>
        <v/>
      </c>
      <c r="G82" s="58">
        <f>IF(C82="","",IF(IFERROR(VLOOKUP(C82,Assumptions!$A$13:$H$112,8,FALSE),"")&lt;&gt;"OK","",IFERROR(VLOOKUP(C82,Assumptions!$A$13:$H$112,4,FALSE),"")))</f>
        <v/>
      </c>
      <c r="H82" s="37">
        <f>IF(C82="","",IF(IFERROR(VLOOKUP(C82,Assumptions!$A$13:$H$112,8,FALSE),"")&lt;&gt;"OK","",IFERROR(VLOOKUP(C82,Assumptions!$A$13:$H$112,7,FALSE),"")))</f>
        <v/>
      </c>
      <c r="I82" s="38">
        <f>IF(C82="","",IF(IFERROR(VLOOKUP(C82,Assumptions!$A$13:$H$112,8,FALSE),"")&lt;&gt;"OK","",IFERROR(VLOOKUP(C82,Assumptions!$A$13:$H$112,5,FALSE),"")))</f>
        <v/>
      </c>
      <c r="J82" s="58">
        <f>IF(C82="","",IF(IFERROR(VLOOKUP(C82,Assumptions!$A$13:$H$112,8,FALSE),"")&lt;&gt;"OK","",IFERROR(VLOOKUP(C82,Assumptions!$A$13:$H$112,6,FALSE),"")))</f>
        <v/>
      </c>
      <c r="K82" s="58">
        <f>IF(OR(A82&lt;&gt;"Yes",C82="",E82="",F82=""),"",IFERROR(E82*G82*(1+H82),""))</f>
        <v/>
      </c>
      <c r="L82" s="38">
        <f>IF(OR(A82&lt;&gt;"Yes",C82="",E82="",F82=""),"",IFERROR(E82*I82,""))</f>
        <v/>
      </c>
      <c r="M82" s="58">
        <f>IF(OR(L82="",Assumptions!$B$3=""),"",IFERROR(L82*Assumptions!$B$3,""))</f>
        <v/>
      </c>
      <c r="N82" s="58">
        <f>IF(OR(A82&lt;&gt;"Yes",C82="",E82="",F82=""),"",IFERROR(E82*J82,""))</f>
        <v/>
      </c>
      <c r="O82" s="58">
        <f>IF(OR(K82="",M82="",N82=""),"",SUM(K82,M82,N82))</f>
        <v/>
      </c>
      <c r="P82" s="58">
        <f>IF(OR(O82="",Assumptions!$B$4="",Assumptions!$B$5="",Assumptions!$B$6=""),"",IFERROR(O82*(1+Assumptions!$B$4+Assumptions!$B$5+Assumptions!$B$6),""))</f>
        <v/>
      </c>
      <c r="Q82" s="39">
        <f>IF(COUNTA(A82:E82)=0,"",IF(A82="No","Excluded",IF(A82&lt;&gt;"Yes","Select include",IF(B82="","Enter zone",IF(C82="","Select item",IF(E82="","Enter quantity",IF(COUNTBLANK(Assumptions!$B$3:$B$6)&gt;0,"Review pricing inputs",IF(IFERROR(VLOOKUP(C82,Assumptions!$A$13:$H$112,8,FALSE),"Missing")="Missing","Review item",IF(IFERROR(VLOOKUP(C82,Assumptions!$A$13:$H$112,8,FALSE),"")&lt;&gt;"OK","Review catalog","OK")))))))))</f>
        <v/>
      </c>
    </row>
    <row r="83">
      <c r="A83" s="28" t="n"/>
      <c r="B83" s="24" t="n"/>
      <c r="C83" s="24" t="n"/>
      <c r="D83" s="24" t="n"/>
      <c r="E83" s="29" t="n"/>
      <c r="F83" s="30">
        <f>IF(C83="","",IF(IFERROR(VLOOKUP(C83,Assumptions!$A$13:$H$112,8,FALSE),"")&lt;&gt;"OK","",IFERROR(VLOOKUP(C83,Assumptions!$A$13:$H$112,3,FALSE),"")))</f>
        <v/>
      </c>
      <c r="G83" s="57">
        <f>IF(C83="","",IF(IFERROR(VLOOKUP(C83,Assumptions!$A$13:$H$112,8,FALSE),"")&lt;&gt;"OK","",IFERROR(VLOOKUP(C83,Assumptions!$A$13:$H$112,4,FALSE),"")))</f>
        <v/>
      </c>
      <c r="H83" s="32">
        <f>IF(C83="","",IF(IFERROR(VLOOKUP(C83,Assumptions!$A$13:$H$112,8,FALSE),"")&lt;&gt;"OK","",IFERROR(VLOOKUP(C83,Assumptions!$A$13:$H$112,7,FALSE),"")))</f>
        <v/>
      </c>
      <c r="I83" s="33">
        <f>IF(C83="","",IF(IFERROR(VLOOKUP(C83,Assumptions!$A$13:$H$112,8,FALSE),"")&lt;&gt;"OK","",IFERROR(VLOOKUP(C83,Assumptions!$A$13:$H$112,5,FALSE),"")))</f>
        <v/>
      </c>
      <c r="J83" s="57">
        <f>IF(C83="","",IF(IFERROR(VLOOKUP(C83,Assumptions!$A$13:$H$112,8,FALSE),"")&lt;&gt;"OK","",IFERROR(VLOOKUP(C83,Assumptions!$A$13:$H$112,6,FALSE),"")))</f>
        <v/>
      </c>
      <c r="K83" s="57">
        <f>IF(OR(A83&lt;&gt;"Yes",C83="",E83="",F83=""),"",IFERROR(E83*G83*(1+H83),""))</f>
        <v/>
      </c>
      <c r="L83" s="33">
        <f>IF(OR(A83&lt;&gt;"Yes",C83="",E83="",F83=""),"",IFERROR(E83*I83,""))</f>
        <v/>
      </c>
      <c r="M83" s="57">
        <f>IF(OR(L83="",Assumptions!$B$3=""),"",IFERROR(L83*Assumptions!$B$3,""))</f>
        <v/>
      </c>
      <c r="N83" s="57">
        <f>IF(OR(A83&lt;&gt;"Yes",C83="",E83="",F83=""),"",IFERROR(E83*J83,""))</f>
        <v/>
      </c>
      <c r="O83" s="57">
        <f>IF(OR(K83="",M83="",N83=""),"",SUM(K83,M83,N83))</f>
        <v/>
      </c>
      <c r="P83" s="57">
        <f>IF(OR(O83="",Assumptions!$B$4="",Assumptions!$B$5="",Assumptions!$B$6=""),"",IFERROR(O83*(1+Assumptions!$B$4+Assumptions!$B$5+Assumptions!$B$6),""))</f>
        <v/>
      </c>
      <c r="Q83" s="34">
        <f>IF(COUNTA(A83:E83)=0,"",IF(A83="No","Excluded",IF(A83&lt;&gt;"Yes","Select include",IF(B83="","Enter zone",IF(C83="","Select item",IF(E83="","Enter quantity",IF(COUNTBLANK(Assumptions!$B$3:$B$6)&gt;0,"Review pricing inputs",IF(IFERROR(VLOOKUP(C83,Assumptions!$A$13:$H$112,8,FALSE),"Missing")="Missing","Review item",IF(IFERROR(VLOOKUP(C83,Assumptions!$A$13:$H$112,8,FALSE),"")&lt;&gt;"OK","Review catalog","OK")))))))))</f>
        <v/>
      </c>
    </row>
    <row r="84">
      <c r="A84" s="28" t="n"/>
      <c r="B84" s="24" t="n"/>
      <c r="C84" s="24" t="n"/>
      <c r="D84" s="24" t="n"/>
      <c r="E84" s="29" t="n"/>
      <c r="F84" s="35">
        <f>IF(C84="","",IF(IFERROR(VLOOKUP(C84,Assumptions!$A$13:$H$112,8,FALSE),"")&lt;&gt;"OK","",IFERROR(VLOOKUP(C84,Assumptions!$A$13:$H$112,3,FALSE),"")))</f>
        <v/>
      </c>
      <c r="G84" s="58">
        <f>IF(C84="","",IF(IFERROR(VLOOKUP(C84,Assumptions!$A$13:$H$112,8,FALSE),"")&lt;&gt;"OK","",IFERROR(VLOOKUP(C84,Assumptions!$A$13:$H$112,4,FALSE),"")))</f>
        <v/>
      </c>
      <c r="H84" s="37">
        <f>IF(C84="","",IF(IFERROR(VLOOKUP(C84,Assumptions!$A$13:$H$112,8,FALSE),"")&lt;&gt;"OK","",IFERROR(VLOOKUP(C84,Assumptions!$A$13:$H$112,7,FALSE),"")))</f>
        <v/>
      </c>
      <c r="I84" s="38">
        <f>IF(C84="","",IF(IFERROR(VLOOKUP(C84,Assumptions!$A$13:$H$112,8,FALSE),"")&lt;&gt;"OK","",IFERROR(VLOOKUP(C84,Assumptions!$A$13:$H$112,5,FALSE),"")))</f>
        <v/>
      </c>
      <c r="J84" s="58">
        <f>IF(C84="","",IF(IFERROR(VLOOKUP(C84,Assumptions!$A$13:$H$112,8,FALSE),"")&lt;&gt;"OK","",IFERROR(VLOOKUP(C84,Assumptions!$A$13:$H$112,6,FALSE),"")))</f>
        <v/>
      </c>
      <c r="K84" s="58">
        <f>IF(OR(A84&lt;&gt;"Yes",C84="",E84="",F84=""),"",IFERROR(E84*G84*(1+H84),""))</f>
        <v/>
      </c>
      <c r="L84" s="38">
        <f>IF(OR(A84&lt;&gt;"Yes",C84="",E84="",F84=""),"",IFERROR(E84*I84,""))</f>
        <v/>
      </c>
      <c r="M84" s="58">
        <f>IF(OR(L84="",Assumptions!$B$3=""),"",IFERROR(L84*Assumptions!$B$3,""))</f>
        <v/>
      </c>
      <c r="N84" s="58">
        <f>IF(OR(A84&lt;&gt;"Yes",C84="",E84="",F84=""),"",IFERROR(E84*J84,""))</f>
        <v/>
      </c>
      <c r="O84" s="58">
        <f>IF(OR(K84="",M84="",N84=""),"",SUM(K84,M84,N84))</f>
        <v/>
      </c>
      <c r="P84" s="58">
        <f>IF(OR(O84="",Assumptions!$B$4="",Assumptions!$B$5="",Assumptions!$B$6=""),"",IFERROR(O84*(1+Assumptions!$B$4+Assumptions!$B$5+Assumptions!$B$6),""))</f>
        <v/>
      </c>
      <c r="Q84" s="39">
        <f>IF(COUNTA(A84:E84)=0,"",IF(A84="No","Excluded",IF(A84&lt;&gt;"Yes","Select include",IF(B84="","Enter zone",IF(C84="","Select item",IF(E84="","Enter quantity",IF(COUNTBLANK(Assumptions!$B$3:$B$6)&gt;0,"Review pricing inputs",IF(IFERROR(VLOOKUP(C84,Assumptions!$A$13:$H$112,8,FALSE),"Missing")="Missing","Review item",IF(IFERROR(VLOOKUP(C84,Assumptions!$A$13:$H$112,8,FALSE),"")&lt;&gt;"OK","Review catalog","OK")))))))))</f>
        <v/>
      </c>
    </row>
    <row r="85">
      <c r="A85" s="28" t="n"/>
      <c r="B85" s="24" t="n"/>
      <c r="C85" s="24" t="n"/>
      <c r="D85" s="24" t="n"/>
      <c r="E85" s="29" t="n"/>
      <c r="F85" s="30">
        <f>IF(C85="","",IF(IFERROR(VLOOKUP(C85,Assumptions!$A$13:$H$112,8,FALSE),"")&lt;&gt;"OK","",IFERROR(VLOOKUP(C85,Assumptions!$A$13:$H$112,3,FALSE),"")))</f>
        <v/>
      </c>
      <c r="G85" s="57">
        <f>IF(C85="","",IF(IFERROR(VLOOKUP(C85,Assumptions!$A$13:$H$112,8,FALSE),"")&lt;&gt;"OK","",IFERROR(VLOOKUP(C85,Assumptions!$A$13:$H$112,4,FALSE),"")))</f>
        <v/>
      </c>
      <c r="H85" s="32">
        <f>IF(C85="","",IF(IFERROR(VLOOKUP(C85,Assumptions!$A$13:$H$112,8,FALSE),"")&lt;&gt;"OK","",IFERROR(VLOOKUP(C85,Assumptions!$A$13:$H$112,7,FALSE),"")))</f>
        <v/>
      </c>
      <c r="I85" s="33">
        <f>IF(C85="","",IF(IFERROR(VLOOKUP(C85,Assumptions!$A$13:$H$112,8,FALSE),"")&lt;&gt;"OK","",IFERROR(VLOOKUP(C85,Assumptions!$A$13:$H$112,5,FALSE),"")))</f>
        <v/>
      </c>
      <c r="J85" s="57">
        <f>IF(C85="","",IF(IFERROR(VLOOKUP(C85,Assumptions!$A$13:$H$112,8,FALSE),"")&lt;&gt;"OK","",IFERROR(VLOOKUP(C85,Assumptions!$A$13:$H$112,6,FALSE),"")))</f>
        <v/>
      </c>
      <c r="K85" s="57">
        <f>IF(OR(A85&lt;&gt;"Yes",C85="",E85="",F85=""),"",IFERROR(E85*G85*(1+H85),""))</f>
        <v/>
      </c>
      <c r="L85" s="33">
        <f>IF(OR(A85&lt;&gt;"Yes",C85="",E85="",F85=""),"",IFERROR(E85*I85,""))</f>
        <v/>
      </c>
      <c r="M85" s="57">
        <f>IF(OR(L85="",Assumptions!$B$3=""),"",IFERROR(L85*Assumptions!$B$3,""))</f>
        <v/>
      </c>
      <c r="N85" s="57">
        <f>IF(OR(A85&lt;&gt;"Yes",C85="",E85="",F85=""),"",IFERROR(E85*J85,""))</f>
        <v/>
      </c>
      <c r="O85" s="57">
        <f>IF(OR(K85="",M85="",N85=""),"",SUM(K85,M85,N85))</f>
        <v/>
      </c>
      <c r="P85" s="57">
        <f>IF(OR(O85="",Assumptions!$B$4="",Assumptions!$B$5="",Assumptions!$B$6=""),"",IFERROR(O85*(1+Assumptions!$B$4+Assumptions!$B$5+Assumptions!$B$6),""))</f>
        <v/>
      </c>
      <c r="Q85" s="34">
        <f>IF(COUNTA(A85:E85)=0,"",IF(A85="No","Excluded",IF(A85&lt;&gt;"Yes","Select include",IF(B85="","Enter zone",IF(C85="","Select item",IF(E85="","Enter quantity",IF(COUNTBLANK(Assumptions!$B$3:$B$6)&gt;0,"Review pricing inputs",IF(IFERROR(VLOOKUP(C85,Assumptions!$A$13:$H$112,8,FALSE),"Missing")="Missing","Review item",IF(IFERROR(VLOOKUP(C85,Assumptions!$A$13:$H$112,8,FALSE),"")&lt;&gt;"OK","Review catalog","OK")))))))))</f>
        <v/>
      </c>
    </row>
    <row r="86">
      <c r="A86" s="28" t="n"/>
      <c r="B86" s="24" t="n"/>
      <c r="C86" s="24" t="n"/>
      <c r="D86" s="24" t="n"/>
      <c r="E86" s="29" t="n"/>
      <c r="F86" s="35">
        <f>IF(C86="","",IF(IFERROR(VLOOKUP(C86,Assumptions!$A$13:$H$112,8,FALSE),"")&lt;&gt;"OK","",IFERROR(VLOOKUP(C86,Assumptions!$A$13:$H$112,3,FALSE),"")))</f>
        <v/>
      </c>
      <c r="G86" s="58">
        <f>IF(C86="","",IF(IFERROR(VLOOKUP(C86,Assumptions!$A$13:$H$112,8,FALSE),"")&lt;&gt;"OK","",IFERROR(VLOOKUP(C86,Assumptions!$A$13:$H$112,4,FALSE),"")))</f>
        <v/>
      </c>
      <c r="H86" s="37">
        <f>IF(C86="","",IF(IFERROR(VLOOKUP(C86,Assumptions!$A$13:$H$112,8,FALSE),"")&lt;&gt;"OK","",IFERROR(VLOOKUP(C86,Assumptions!$A$13:$H$112,7,FALSE),"")))</f>
        <v/>
      </c>
      <c r="I86" s="38">
        <f>IF(C86="","",IF(IFERROR(VLOOKUP(C86,Assumptions!$A$13:$H$112,8,FALSE),"")&lt;&gt;"OK","",IFERROR(VLOOKUP(C86,Assumptions!$A$13:$H$112,5,FALSE),"")))</f>
        <v/>
      </c>
      <c r="J86" s="58">
        <f>IF(C86="","",IF(IFERROR(VLOOKUP(C86,Assumptions!$A$13:$H$112,8,FALSE),"")&lt;&gt;"OK","",IFERROR(VLOOKUP(C86,Assumptions!$A$13:$H$112,6,FALSE),"")))</f>
        <v/>
      </c>
      <c r="K86" s="58">
        <f>IF(OR(A86&lt;&gt;"Yes",C86="",E86="",F86=""),"",IFERROR(E86*G86*(1+H86),""))</f>
        <v/>
      </c>
      <c r="L86" s="38">
        <f>IF(OR(A86&lt;&gt;"Yes",C86="",E86="",F86=""),"",IFERROR(E86*I86,""))</f>
        <v/>
      </c>
      <c r="M86" s="58">
        <f>IF(OR(L86="",Assumptions!$B$3=""),"",IFERROR(L86*Assumptions!$B$3,""))</f>
        <v/>
      </c>
      <c r="N86" s="58">
        <f>IF(OR(A86&lt;&gt;"Yes",C86="",E86="",F86=""),"",IFERROR(E86*J86,""))</f>
        <v/>
      </c>
      <c r="O86" s="58">
        <f>IF(OR(K86="",M86="",N86=""),"",SUM(K86,M86,N86))</f>
        <v/>
      </c>
      <c r="P86" s="58">
        <f>IF(OR(O86="",Assumptions!$B$4="",Assumptions!$B$5="",Assumptions!$B$6=""),"",IFERROR(O86*(1+Assumptions!$B$4+Assumptions!$B$5+Assumptions!$B$6),""))</f>
        <v/>
      </c>
      <c r="Q86" s="39">
        <f>IF(COUNTA(A86:E86)=0,"",IF(A86="No","Excluded",IF(A86&lt;&gt;"Yes","Select include",IF(B86="","Enter zone",IF(C86="","Select item",IF(E86="","Enter quantity",IF(COUNTBLANK(Assumptions!$B$3:$B$6)&gt;0,"Review pricing inputs",IF(IFERROR(VLOOKUP(C86,Assumptions!$A$13:$H$112,8,FALSE),"Missing")="Missing","Review item",IF(IFERROR(VLOOKUP(C86,Assumptions!$A$13:$H$112,8,FALSE),"")&lt;&gt;"OK","Review catalog","OK")))))))))</f>
        <v/>
      </c>
    </row>
    <row r="87">
      <c r="A87" s="28" t="n"/>
      <c r="B87" s="24" t="n"/>
      <c r="C87" s="24" t="n"/>
      <c r="D87" s="24" t="n"/>
      <c r="E87" s="29" t="n"/>
      <c r="F87" s="30">
        <f>IF(C87="","",IF(IFERROR(VLOOKUP(C87,Assumptions!$A$13:$H$112,8,FALSE),"")&lt;&gt;"OK","",IFERROR(VLOOKUP(C87,Assumptions!$A$13:$H$112,3,FALSE),"")))</f>
        <v/>
      </c>
      <c r="G87" s="57">
        <f>IF(C87="","",IF(IFERROR(VLOOKUP(C87,Assumptions!$A$13:$H$112,8,FALSE),"")&lt;&gt;"OK","",IFERROR(VLOOKUP(C87,Assumptions!$A$13:$H$112,4,FALSE),"")))</f>
        <v/>
      </c>
      <c r="H87" s="32">
        <f>IF(C87="","",IF(IFERROR(VLOOKUP(C87,Assumptions!$A$13:$H$112,8,FALSE),"")&lt;&gt;"OK","",IFERROR(VLOOKUP(C87,Assumptions!$A$13:$H$112,7,FALSE),"")))</f>
        <v/>
      </c>
      <c r="I87" s="33">
        <f>IF(C87="","",IF(IFERROR(VLOOKUP(C87,Assumptions!$A$13:$H$112,8,FALSE),"")&lt;&gt;"OK","",IFERROR(VLOOKUP(C87,Assumptions!$A$13:$H$112,5,FALSE),"")))</f>
        <v/>
      </c>
      <c r="J87" s="57">
        <f>IF(C87="","",IF(IFERROR(VLOOKUP(C87,Assumptions!$A$13:$H$112,8,FALSE),"")&lt;&gt;"OK","",IFERROR(VLOOKUP(C87,Assumptions!$A$13:$H$112,6,FALSE),"")))</f>
        <v/>
      </c>
      <c r="K87" s="57">
        <f>IF(OR(A87&lt;&gt;"Yes",C87="",E87="",F87=""),"",IFERROR(E87*G87*(1+H87),""))</f>
        <v/>
      </c>
      <c r="L87" s="33">
        <f>IF(OR(A87&lt;&gt;"Yes",C87="",E87="",F87=""),"",IFERROR(E87*I87,""))</f>
        <v/>
      </c>
      <c r="M87" s="57">
        <f>IF(OR(L87="",Assumptions!$B$3=""),"",IFERROR(L87*Assumptions!$B$3,""))</f>
        <v/>
      </c>
      <c r="N87" s="57">
        <f>IF(OR(A87&lt;&gt;"Yes",C87="",E87="",F87=""),"",IFERROR(E87*J87,""))</f>
        <v/>
      </c>
      <c r="O87" s="57">
        <f>IF(OR(K87="",M87="",N87=""),"",SUM(K87,M87,N87))</f>
        <v/>
      </c>
      <c r="P87" s="57">
        <f>IF(OR(O87="",Assumptions!$B$4="",Assumptions!$B$5="",Assumptions!$B$6=""),"",IFERROR(O87*(1+Assumptions!$B$4+Assumptions!$B$5+Assumptions!$B$6),""))</f>
        <v/>
      </c>
      <c r="Q87" s="34">
        <f>IF(COUNTA(A87:E87)=0,"",IF(A87="No","Excluded",IF(A87&lt;&gt;"Yes","Select include",IF(B87="","Enter zone",IF(C87="","Select item",IF(E87="","Enter quantity",IF(COUNTBLANK(Assumptions!$B$3:$B$6)&gt;0,"Review pricing inputs",IF(IFERROR(VLOOKUP(C87,Assumptions!$A$13:$H$112,8,FALSE),"Missing")="Missing","Review item",IF(IFERROR(VLOOKUP(C87,Assumptions!$A$13:$H$112,8,FALSE),"")&lt;&gt;"OK","Review catalog","OK")))))))))</f>
        <v/>
      </c>
    </row>
    <row r="88">
      <c r="A88" s="28" t="n"/>
      <c r="B88" s="24" t="n"/>
      <c r="C88" s="24" t="n"/>
      <c r="D88" s="24" t="n"/>
      <c r="E88" s="29" t="n"/>
      <c r="F88" s="35">
        <f>IF(C88="","",IF(IFERROR(VLOOKUP(C88,Assumptions!$A$13:$H$112,8,FALSE),"")&lt;&gt;"OK","",IFERROR(VLOOKUP(C88,Assumptions!$A$13:$H$112,3,FALSE),"")))</f>
        <v/>
      </c>
      <c r="G88" s="58">
        <f>IF(C88="","",IF(IFERROR(VLOOKUP(C88,Assumptions!$A$13:$H$112,8,FALSE),"")&lt;&gt;"OK","",IFERROR(VLOOKUP(C88,Assumptions!$A$13:$H$112,4,FALSE),"")))</f>
        <v/>
      </c>
      <c r="H88" s="37">
        <f>IF(C88="","",IF(IFERROR(VLOOKUP(C88,Assumptions!$A$13:$H$112,8,FALSE),"")&lt;&gt;"OK","",IFERROR(VLOOKUP(C88,Assumptions!$A$13:$H$112,7,FALSE),"")))</f>
        <v/>
      </c>
      <c r="I88" s="38">
        <f>IF(C88="","",IF(IFERROR(VLOOKUP(C88,Assumptions!$A$13:$H$112,8,FALSE),"")&lt;&gt;"OK","",IFERROR(VLOOKUP(C88,Assumptions!$A$13:$H$112,5,FALSE),"")))</f>
        <v/>
      </c>
      <c r="J88" s="58">
        <f>IF(C88="","",IF(IFERROR(VLOOKUP(C88,Assumptions!$A$13:$H$112,8,FALSE),"")&lt;&gt;"OK","",IFERROR(VLOOKUP(C88,Assumptions!$A$13:$H$112,6,FALSE),"")))</f>
        <v/>
      </c>
      <c r="K88" s="58">
        <f>IF(OR(A88&lt;&gt;"Yes",C88="",E88="",F88=""),"",IFERROR(E88*G88*(1+H88),""))</f>
        <v/>
      </c>
      <c r="L88" s="38">
        <f>IF(OR(A88&lt;&gt;"Yes",C88="",E88="",F88=""),"",IFERROR(E88*I88,""))</f>
        <v/>
      </c>
      <c r="M88" s="58">
        <f>IF(OR(L88="",Assumptions!$B$3=""),"",IFERROR(L88*Assumptions!$B$3,""))</f>
        <v/>
      </c>
      <c r="N88" s="58">
        <f>IF(OR(A88&lt;&gt;"Yes",C88="",E88="",F88=""),"",IFERROR(E88*J88,""))</f>
        <v/>
      </c>
      <c r="O88" s="58">
        <f>IF(OR(K88="",M88="",N88=""),"",SUM(K88,M88,N88))</f>
        <v/>
      </c>
      <c r="P88" s="58">
        <f>IF(OR(O88="",Assumptions!$B$4="",Assumptions!$B$5="",Assumptions!$B$6=""),"",IFERROR(O88*(1+Assumptions!$B$4+Assumptions!$B$5+Assumptions!$B$6),""))</f>
        <v/>
      </c>
      <c r="Q88" s="39">
        <f>IF(COUNTA(A88:E88)=0,"",IF(A88="No","Excluded",IF(A88&lt;&gt;"Yes","Select include",IF(B88="","Enter zone",IF(C88="","Select item",IF(E88="","Enter quantity",IF(COUNTBLANK(Assumptions!$B$3:$B$6)&gt;0,"Review pricing inputs",IF(IFERROR(VLOOKUP(C88,Assumptions!$A$13:$H$112,8,FALSE),"Missing")="Missing","Review item",IF(IFERROR(VLOOKUP(C88,Assumptions!$A$13:$H$112,8,FALSE),"")&lt;&gt;"OK","Review catalog","OK")))))))))</f>
        <v/>
      </c>
    </row>
    <row r="89">
      <c r="A89" s="28" t="n"/>
      <c r="B89" s="24" t="n"/>
      <c r="C89" s="24" t="n"/>
      <c r="D89" s="24" t="n"/>
      <c r="E89" s="29" t="n"/>
      <c r="F89" s="30">
        <f>IF(C89="","",IF(IFERROR(VLOOKUP(C89,Assumptions!$A$13:$H$112,8,FALSE),"")&lt;&gt;"OK","",IFERROR(VLOOKUP(C89,Assumptions!$A$13:$H$112,3,FALSE),"")))</f>
        <v/>
      </c>
      <c r="G89" s="57">
        <f>IF(C89="","",IF(IFERROR(VLOOKUP(C89,Assumptions!$A$13:$H$112,8,FALSE),"")&lt;&gt;"OK","",IFERROR(VLOOKUP(C89,Assumptions!$A$13:$H$112,4,FALSE),"")))</f>
        <v/>
      </c>
      <c r="H89" s="32">
        <f>IF(C89="","",IF(IFERROR(VLOOKUP(C89,Assumptions!$A$13:$H$112,8,FALSE),"")&lt;&gt;"OK","",IFERROR(VLOOKUP(C89,Assumptions!$A$13:$H$112,7,FALSE),"")))</f>
        <v/>
      </c>
      <c r="I89" s="33">
        <f>IF(C89="","",IF(IFERROR(VLOOKUP(C89,Assumptions!$A$13:$H$112,8,FALSE),"")&lt;&gt;"OK","",IFERROR(VLOOKUP(C89,Assumptions!$A$13:$H$112,5,FALSE),"")))</f>
        <v/>
      </c>
      <c r="J89" s="57">
        <f>IF(C89="","",IF(IFERROR(VLOOKUP(C89,Assumptions!$A$13:$H$112,8,FALSE),"")&lt;&gt;"OK","",IFERROR(VLOOKUP(C89,Assumptions!$A$13:$H$112,6,FALSE),"")))</f>
        <v/>
      </c>
      <c r="K89" s="57">
        <f>IF(OR(A89&lt;&gt;"Yes",C89="",E89="",F89=""),"",IFERROR(E89*G89*(1+H89),""))</f>
        <v/>
      </c>
      <c r="L89" s="33">
        <f>IF(OR(A89&lt;&gt;"Yes",C89="",E89="",F89=""),"",IFERROR(E89*I89,""))</f>
        <v/>
      </c>
      <c r="M89" s="57">
        <f>IF(OR(L89="",Assumptions!$B$3=""),"",IFERROR(L89*Assumptions!$B$3,""))</f>
        <v/>
      </c>
      <c r="N89" s="57">
        <f>IF(OR(A89&lt;&gt;"Yes",C89="",E89="",F89=""),"",IFERROR(E89*J89,""))</f>
        <v/>
      </c>
      <c r="O89" s="57">
        <f>IF(OR(K89="",M89="",N89=""),"",SUM(K89,M89,N89))</f>
        <v/>
      </c>
      <c r="P89" s="57">
        <f>IF(OR(O89="",Assumptions!$B$4="",Assumptions!$B$5="",Assumptions!$B$6=""),"",IFERROR(O89*(1+Assumptions!$B$4+Assumptions!$B$5+Assumptions!$B$6),""))</f>
        <v/>
      </c>
      <c r="Q89" s="34">
        <f>IF(COUNTA(A89:E89)=0,"",IF(A89="No","Excluded",IF(A89&lt;&gt;"Yes","Select include",IF(B89="","Enter zone",IF(C89="","Select item",IF(E89="","Enter quantity",IF(COUNTBLANK(Assumptions!$B$3:$B$6)&gt;0,"Review pricing inputs",IF(IFERROR(VLOOKUP(C89,Assumptions!$A$13:$H$112,8,FALSE),"Missing")="Missing","Review item",IF(IFERROR(VLOOKUP(C89,Assumptions!$A$13:$H$112,8,FALSE),"")&lt;&gt;"OK","Review catalog","OK")))))))))</f>
        <v/>
      </c>
    </row>
    <row r="90">
      <c r="A90" s="28" t="n"/>
      <c r="B90" s="24" t="n"/>
      <c r="C90" s="24" t="n"/>
      <c r="D90" s="24" t="n"/>
      <c r="E90" s="29" t="n"/>
      <c r="F90" s="35">
        <f>IF(C90="","",IF(IFERROR(VLOOKUP(C90,Assumptions!$A$13:$H$112,8,FALSE),"")&lt;&gt;"OK","",IFERROR(VLOOKUP(C90,Assumptions!$A$13:$H$112,3,FALSE),"")))</f>
        <v/>
      </c>
      <c r="G90" s="58">
        <f>IF(C90="","",IF(IFERROR(VLOOKUP(C90,Assumptions!$A$13:$H$112,8,FALSE),"")&lt;&gt;"OK","",IFERROR(VLOOKUP(C90,Assumptions!$A$13:$H$112,4,FALSE),"")))</f>
        <v/>
      </c>
      <c r="H90" s="37">
        <f>IF(C90="","",IF(IFERROR(VLOOKUP(C90,Assumptions!$A$13:$H$112,8,FALSE),"")&lt;&gt;"OK","",IFERROR(VLOOKUP(C90,Assumptions!$A$13:$H$112,7,FALSE),"")))</f>
        <v/>
      </c>
      <c r="I90" s="38">
        <f>IF(C90="","",IF(IFERROR(VLOOKUP(C90,Assumptions!$A$13:$H$112,8,FALSE),"")&lt;&gt;"OK","",IFERROR(VLOOKUP(C90,Assumptions!$A$13:$H$112,5,FALSE),"")))</f>
        <v/>
      </c>
      <c r="J90" s="58">
        <f>IF(C90="","",IF(IFERROR(VLOOKUP(C90,Assumptions!$A$13:$H$112,8,FALSE),"")&lt;&gt;"OK","",IFERROR(VLOOKUP(C90,Assumptions!$A$13:$H$112,6,FALSE),"")))</f>
        <v/>
      </c>
      <c r="K90" s="58">
        <f>IF(OR(A90&lt;&gt;"Yes",C90="",E90="",F90=""),"",IFERROR(E90*G90*(1+H90),""))</f>
        <v/>
      </c>
      <c r="L90" s="38">
        <f>IF(OR(A90&lt;&gt;"Yes",C90="",E90="",F90=""),"",IFERROR(E90*I90,""))</f>
        <v/>
      </c>
      <c r="M90" s="58">
        <f>IF(OR(L90="",Assumptions!$B$3=""),"",IFERROR(L90*Assumptions!$B$3,""))</f>
        <v/>
      </c>
      <c r="N90" s="58">
        <f>IF(OR(A90&lt;&gt;"Yes",C90="",E90="",F90=""),"",IFERROR(E90*J90,""))</f>
        <v/>
      </c>
      <c r="O90" s="58">
        <f>IF(OR(K90="",M90="",N90=""),"",SUM(K90,M90,N90))</f>
        <v/>
      </c>
      <c r="P90" s="58">
        <f>IF(OR(O90="",Assumptions!$B$4="",Assumptions!$B$5="",Assumptions!$B$6=""),"",IFERROR(O90*(1+Assumptions!$B$4+Assumptions!$B$5+Assumptions!$B$6),""))</f>
        <v/>
      </c>
      <c r="Q90" s="39">
        <f>IF(COUNTA(A90:E90)=0,"",IF(A90="No","Excluded",IF(A90&lt;&gt;"Yes","Select include",IF(B90="","Enter zone",IF(C90="","Select item",IF(E90="","Enter quantity",IF(COUNTBLANK(Assumptions!$B$3:$B$6)&gt;0,"Review pricing inputs",IF(IFERROR(VLOOKUP(C90,Assumptions!$A$13:$H$112,8,FALSE),"Missing")="Missing","Review item",IF(IFERROR(VLOOKUP(C90,Assumptions!$A$13:$H$112,8,FALSE),"")&lt;&gt;"OK","Review catalog","OK")))))))))</f>
        <v/>
      </c>
    </row>
    <row r="91">
      <c r="A91" s="28" t="n"/>
      <c r="B91" s="24" t="n"/>
      <c r="C91" s="24" t="n"/>
      <c r="D91" s="24" t="n"/>
      <c r="E91" s="29" t="n"/>
      <c r="F91" s="30">
        <f>IF(C91="","",IF(IFERROR(VLOOKUP(C91,Assumptions!$A$13:$H$112,8,FALSE),"")&lt;&gt;"OK","",IFERROR(VLOOKUP(C91,Assumptions!$A$13:$H$112,3,FALSE),"")))</f>
        <v/>
      </c>
      <c r="G91" s="57">
        <f>IF(C91="","",IF(IFERROR(VLOOKUP(C91,Assumptions!$A$13:$H$112,8,FALSE),"")&lt;&gt;"OK","",IFERROR(VLOOKUP(C91,Assumptions!$A$13:$H$112,4,FALSE),"")))</f>
        <v/>
      </c>
      <c r="H91" s="32">
        <f>IF(C91="","",IF(IFERROR(VLOOKUP(C91,Assumptions!$A$13:$H$112,8,FALSE),"")&lt;&gt;"OK","",IFERROR(VLOOKUP(C91,Assumptions!$A$13:$H$112,7,FALSE),"")))</f>
        <v/>
      </c>
      <c r="I91" s="33">
        <f>IF(C91="","",IF(IFERROR(VLOOKUP(C91,Assumptions!$A$13:$H$112,8,FALSE),"")&lt;&gt;"OK","",IFERROR(VLOOKUP(C91,Assumptions!$A$13:$H$112,5,FALSE),"")))</f>
        <v/>
      </c>
      <c r="J91" s="57">
        <f>IF(C91="","",IF(IFERROR(VLOOKUP(C91,Assumptions!$A$13:$H$112,8,FALSE),"")&lt;&gt;"OK","",IFERROR(VLOOKUP(C91,Assumptions!$A$13:$H$112,6,FALSE),"")))</f>
        <v/>
      </c>
      <c r="K91" s="57">
        <f>IF(OR(A91&lt;&gt;"Yes",C91="",E91="",F91=""),"",IFERROR(E91*G91*(1+H91),""))</f>
        <v/>
      </c>
      <c r="L91" s="33">
        <f>IF(OR(A91&lt;&gt;"Yes",C91="",E91="",F91=""),"",IFERROR(E91*I91,""))</f>
        <v/>
      </c>
      <c r="M91" s="57">
        <f>IF(OR(L91="",Assumptions!$B$3=""),"",IFERROR(L91*Assumptions!$B$3,""))</f>
        <v/>
      </c>
      <c r="N91" s="57">
        <f>IF(OR(A91&lt;&gt;"Yes",C91="",E91="",F91=""),"",IFERROR(E91*J91,""))</f>
        <v/>
      </c>
      <c r="O91" s="57">
        <f>IF(OR(K91="",M91="",N91=""),"",SUM(K91,M91,N91))</f>
        <v/>
      </c>
      <c r="P91" s="57">
        <f>IF(OR(O91="",Assumptions!$B$4="",Assumptions!$B$5="",Assumptions!$B$6=""),"",IFERROR(O91*(1+Assumptions!$B$4+Assumptions!$B$5+Assumptions!$B$6),""))</f>
        <v/>
      </c>
      <c r="Q91" s="34">
        <f>IF(COUNTA(A91:E91)=0,"",IF(A91="No","Excluded",IF(A91&lt;&gt;"Yes","Select include",IF(B91="","Enter zone",IF(C91="","Select item",IF(E91="","Enter quantity",IF(COUNTBLANK(Assumptions!$B$3:$B$6)&gt;0,"Review pricing inputs",IF(IFERROR(VLOOKUP(C91,Assumptions!$A$13:$H$112,8,FALSE),"Missing")="Missing","Review item",IF(IFERROR(VLOOKUP(C91,Assumptions!$A$13:$H$112,8,FALSE),"")&lt;&gt;"OK","Review catalog","OK")))))))))</f>
        <v/>
      </c>
    </row>
    <row r="92">
      <c r="A92" s="28" t="n"/>
      <c r="B92" s="24" t="n"/>
      <c r="C92" s="24" t="n"/>
      <c r="D92" s="24" t="n"/>
      <c r="E92" s="29" t="n"/>
      <c r="F92" s="35">
        <f>IF(C92="","",IF(IFERROR(VLOOKUP(C92,Assumptions!$A$13:$H$112,8,FALSE),"")&lt;&gt;"OK","",IFERROR(VLOOKUP(C92,Assumptions!$A$13:$H$112,3,FALSE),"")))</f>
        <v/>
      </c>
      <c r="G92" s="58">
        <f>IF(C92="","",IF(IFERROR(VLOOKUP(C92,Assumptions!$A$13:$H$112,8,FALSE),"")&lt;&gt;"OK","",IFERROR(VLOOKUP(C92,Assumptions!$A$13:$H$112,4,FALSE),"")))</f>
        <v/>
      </c>
      <c r="H92" s="37">
        <f>IF(C92="","",IF(IFERROR(VLOOKUP(C92,Assumptions!$A$13:$H$112,8,FALSE),"")&lt;&gt;"OK","",IFERROR(VLOOKUP(C92,Assumptions!$A$13:$H$112,7,FALSE),"")))</f>
        <v/>
      </c>
      <c r="I92" s="38">
        <f>IF(C92="","",IF(IFERROR(VLOOKUP(C92,Assumptions!$A$13:$H$112,8,FALSE),"")&lt;&gt;"OK","",IFERROR(VLOOKUP(C92,Assumptions!$A$13:$H$112,5,FALSE),"")))</f>
        <v/>
      </c>
      <c r="J92" s="58">
        <f>IF(C92="","",IF(IFERROR(VLOOKUP(C92,Assumptions!$A$13:$H$112,8,FALSE),"")&lt;&gt;"OK","",IFERROR(VLOOKUP(C92,Assumptions!$A$13:$H$112,6,FALSE),"")))</f>
        <v/>
      </c>
      <c r="K92" s="58">
        <f>IF(OR(A92&lt;&gt;"Yes",C92="",E92="",F92=""),"",IFERROR(E92*G92*(1+H92),""))</f>
        <v/>
      </c>
      <c r="L92" s="38">
        <f>IF(OR(A92&lt;&gt;"Yes",C92="",E92="",F92=""),"",IFERROR(E92*I92,""))</f>
        <v/>
      </c>
      <c r="M92" s="58">
        <f>IF(OR(L92="",Assumptions!$B$3=""),"",IFERROR(L92*Assumptions!$B$3,""))</f>
        <v/>
      </c>
      <c r="N92" s="58">
        <f>IF(OR(A92&lt;&gt;"Yes",C92="",E92="",F92=""),"",IFERROR(E92*J92,""))</f>
        <v/>
      </c>
      <c r="O92" s="58">
        <f>IF(OR(K92="",M92="",N92=""),"",SUM(K92,M92,N92))</f>
        <v/>
      </c>
      <c r="P92" s="58">
        <f>IF(OR(O92="",Assumptions!$B$4="",Assumptions!$B$5="",Assumptions!$B$6=""),"",IFERROR(O92*(1+Assumptions!$B$4+Assumptions!$B$5+Assumptions!$B$6),""))</f>
        <v/>
      </c>
      <c r="Q92" s="39">
        <f>IF(COUNTA(A92:E92)=0,"",IF(A92="No","Excluded",IF(A92&lt;&gt;"Yes","Select include",IF(B92="","Enter zone",IF(C92="","Select item",IF(E92="","Enter quantity",IF(COUNTBLANK(Assumptions!$B$3:$B$6)&gt;0,"Review pricing inputs",IF(IFERROR(VLOOKUP(C92,Assumptions!$A$13:$H$112,8,FALSE),"Missing")="Missing","Review item",IF(IFERROR(VLOOKUP(C92,Assumptions!$A$13:$H$112,8,FALSE),"")&lt;&gt;"OK","Review catalog","OK")))))))))</f>
        <v/>
      </c>
    </row>
    <row r="93">
      <c r="A93" s="28" t="n"/>
      <c r="B93" s="24" t="n"/>
      <c r="C93" s="24" t="n"/>
      <c r="D93" s="24" t="n"/>
      <c r="E93" s="29" t="n"/>
      <c r="F93" s="30">
        <f>IF(C93="","",IF(IFERROR(VLOOKUP(C93,Assumptions!$A$13:$H$112,8,FALSE),"")&lt;&gt;"OK","",IFERROR(VLOOKUP(C93,Assumptions!$A$13:$H$112,3,FALSE),"")))</f>
        <v/>
      </c>
      <c r="G93" s="57">
        <f>IF(C93="","",IF(IFERROR(VLOOKUP(C93,Assumptions!$A$13:$H$112,8,FALSE),"")&lt;&gt;"OK","",IFERROR(VLOOKUP(C93,Assumptions!$A$13:$H$112,4,FALSE),"")))</f>
        <v/>
      </c>
      <c r="H93" s="32">
        <f>IF(C93="","",IF(IFERROR(VLOOKUP(C93,Assumptions!$A$13:$H$112,8,FALSE),"")&lt;&gt;"OK","",IFERROR(VLOOKUP(C93,Assumptions!$A$13:$H$112,7,FALSE),"")))</f>
        <v/>
      </c>
      <c r="I93" s="33">
        <f>IF(C93="","",IF(IFERROR(VLOOKUP(C93,Assumptions!$A$13:$H$112,8,FALSE),"")&lt;&gt;"OK","",IFERROR(VLOOKUP(C93,Assumptions!$A$13:$H$112,5,FALSE),"")))</f>
        <v/>
      </c>
      <c r="J93" s="57">
        <f>IF(C93="","",IF(IFERROR(VLOOKUP(C93,Assumptions!$A$13:$H$112,8,FALSE),"")&lt;&gt;"OK","",IFERROR(VLOOKUP(C93,Assumptions!$A$13:$H$112,6,FALSE),"")))</f>
        <v/>
      </c>
      <c r="K93" s="57">
        <f>IF(OR(A93&lt;&gt;"Yes",C93="",E93="",F93=""),"",IFERROR(E93*G93*(1+H93),""))</f>
        <v/>
      </c>
      <c r="L93" s="33">
        <f>IF(OR(A93&lt;&gt;"Yes",C93="",E93="",F93=""),"",IFERROR(E93*I93,""))</f>
        <v/>
      </c>
      <c r="M93" s="57">
        <f>IF(OR(L93="",Assumptions!$B$3=""),"",IFERROR(L93*Assumptions!$B$3,""))</f>
        <v/>
      </c>
      <c r="N93" s="57">
        <f>IF(OR(A93&lt;&gt;"Yes",C93="",E93="",F93=""),"",IFERROR(E93*J93,""))</f>
        <v/>
      </c>
      <c r="O93" s="57">
        <f>IF(OR(K93="",M93="",N93=""),"",SUM(K93,M93,N93))</f>
        <v/>
      </c>
      <c r="P93" s="57">
        <f>IF(OR(O93="",Assumptions!$B$4="",Assumptions!$B$5="",Assumptions!$B$6=""),"",IFERROR(O93*(1+Assumptions!$B$4+Assumptions!$B$5+Assumptions!$B$6),""))</f>
        <v/>
      </c>
      <c r="Q93" s="34">
        <f>IF(COUNTA(A93:E93)=0,"",IF(A93="No","Excluded",IF(A93&lt;&gt;"Yes","Select include",IF(B93="","Enter zone",IF(C93="","Select item",IF(E93="","Enter quantity",IF(COUNTBLANK(Assumptions!$B$3:$B$6)&gt;0,"Review pricing inputs",IF(IFERROR(VLOOKUP(C93,Assumptions!$A$13:$H$112,8,FALSE),"Missing")="Missing","Review item",IF(IFERROR(VLOOKUP(C93,Assumptions!$A$13:$H$112,8,FALSE),"")&lt;&gt;"OK","Review catalog","OK")))))))))</f>
        <v/>
      </c>
    </row>
    <row r="94">
      <c r="A94" s="28" t="n"/>
      <c r="B94" s="24" t="n"/>
      <c r="C94" s="24" t="n"/>
      <c r="D94" s="24" t="n"/>
      <c r="E94" s="29" t="n"/>
      <c r="F94" s="35">
        <f>IF(C94="","",IF(IFERROR(VLOOKUP(C94,Assumptions!$A$13:$H$112,8,FALSE),"")&lt;&gt;"OK","",IFERROR(VLOOKUP(C94,Assumptions!$A$13:$H$112,3,FALSE),"")))</f>
        <v/>
      </c>
      <c r="G94" s="58">
        <f>IF(C94="","",IF(IFERROR(VLOOKUP(C94,Assumptions!$A$13:$H$112,8,FALSE),"")&lt;&gt;"OK","",IFERROR(VLOOKUP(C94,Assumptions!$A$13:$H$112,4,FALSE),"")))</f>
        <v/>
      </c>
      <c r="H94" s="37">
        <f>IF(C94="","",IF(IFERROR(VLOOKUP(C94,Assumptions!$A$13:$H$112,8,FALSE),"")&lt;&gt;"OK","",IFERROR(VLOOKUP(C94,Assumptions!$A$13:$H$112,7,FALSE),"")))</f>
        <v/>
      </c>
      <c r="I94" s="38">
        <f>IF(C94="","",IF(IFERROR(VLOOKUP(C94,Assumptions!$A$13:$H$112,8,FALSE),"")&lt;&gt;"OK","",IFERROR(VLOOKUP(C94,Assumptions!$A$13:$H$112,5,FALSE),"")))</f>
        <v/>
      </c>
      <c r="J94" s="58">
        <f>IF(C94="","",IF(IFERROR(VLOOKUP(C94,Assumptions!$A$13:$H$112,8,FALSE),"")&lt;&gt;"OK","",IFERROR(VLOOKUP(C94,Assumptions!$A$13:$H$112,6,FALSE),"")))</f>
        <v/>
      </c>
      <c r="K94" s="58">
        <f>IF(OR(A94&lt;&gt;"Yes",C94="",E94="",F94=""),"",IFERROR(E94*G94*(1+H94),""))</f>
        <v/>
      </c>
      <c r="L94" s="38">
        <f>IF(OR(A94&lt;&gt;"Yes",C94="",E94="",F94=""),"",IFERROR(E94*I94,""))</f>
        <v/>
      </c>
      <c r="M94" s="58">
        <f>IF(OR(L94="",Assumptions!$B$3=""),"",IFERROR(L94*Assumptions!$B$3,""))</f>
        <v/>
      </c>
      <c r="N94" s="58">
        <f>IF(OR(A94&lt;&gt;"Yes",C94="",E94="",F94=""),"",IFERROR(E94*J94,""))</f>
        <v/>
      </c>
      <c r="O94" s="58">
        <f>IF(OR(K94="",M94="",N94=""),"",SUM(K94,M94,N94))</f>
        <v/>
      </c>
      <c r="P94" s="58">
        <f>IF(OR(O94="",Assumptions!$B$4="",Assumptions!$B$5="",Assumptions!$B$6=""),"",IFERROR(O94*(1+Assumptions!$B$4+Assumptions!$B$5+Assumptions!$B$6),""))</f>
        <v/>
      </c>
      <c r="Q94" s="39">
        <f>IF(COUNTA(A94:E94)=0,"",IF(A94="No","Excluded",IF(A94&lt;&gt;"Yes","Select include",IF(B94="","Enter zone",IF(C94="","Select item",IF(E94="","Enter quantity",IF(COUNTBLANK(Assumptions!$B$3:$B$6)&gt;0,"Review pricing inputs",IF(IFERROR(VLOOKUP(C94,Assumptions!$A$13:$H$112,8,FALSE),"Missing")="Missing","Review item",IF(IFERROR(VLOOKUP(C94,Assumptions!$A$13:$H$112,8,FALSE),"")&lt;&gt;"OK","Review catalog","OK")))))))))</f>
        <v/>
      </c>
    </row>
    <row r="95">
      <c r="A95" s="28" t="n"/>
      <c r="B95" s="24" t="n"/>
      <c r="C95" s="24" t="n"/>
      <c r="D95" s="24" t="n"/>
      <c r="E95" s="29" t="n"/>
      <c r="F95" s="30">
        <f>IF(C95="","",IF(IFERROR(VLOOKUP(C95,Assumptions!$A$13:$H$112,8,FALSE),"")&lt;&gt;"OK","",IFERROR(VLOOKUP(C95,Assumptions!$A$13:$H$112,3,FALSE),"")))</f>
        <v/>
      </c>
      <c r="G95" s="57">
        <f>IF(C95="","",IF(IFERROR(VLOOKUP(C95,Assumptions!$A$13:$H$112,8,FALSE),"")&lt;&gt;"OK","",IFERROR(VLOOKUP(C95,Assumptions!$A$13:$H$112,4,FALSE),"")))</f>
        <v/>
      </c>
      <c r="H95" s="32">
        <f>IF(C95="","",IF(IFERROR(VLOOKUP(C95,Assumptions!$A$13:$H$112,8,FALSE),"")&lt;&gt;"OK","",IFERROR(VLOOKUP(C95,Assumptions!$A$13:$H$112,7,FALSE),"")))</f>
        <v/>
      </c>
      <c r="I95" s="33">
        <f>IF(C95="","",IF(IFERROR(VLOOKUP(C95,Assumptions!$A$13:$H$112,8,FALSE),"")&lt;&gt;"OK","",IFERROR(VLOOKUP(C95,Assumptions!$A$13:$H$112,5,FALSE),"")))</f>
        <v/>
      </c>
      <c r="J95" s="57">
        <f>IF(C95="","",IF(IFERROR(VLOOKUP(C95,Assumptions!$A$13:$H$112,8,FALSE),"")&lt;&gt;"OK","",IFERROR(VLOOKUP(C95,Assumptions!$A$13:$H$112,6,FALSE),"")))</f>
        <v/>
      </c>
      <c r="K95" s="57">
        <f>IF(OR(A95&lt;&gt;"Yes",C95="",E95="",F95=""),"",IFERROR(E95*G95*(1+H95),""))</f>
        <v/>
      </c>
      <c r="L95" s="33">
        <f>IF(OR(A95&lt;&gt;"Yes",C95="",E95="",F95=""),"",IFERROR(E95*I95,""))</f>
        <v/>
      </c>
      <c r="M95" s="57">
        <f>IF(OR(L95="",Assumptions!$B$3=""),"",IFERROR(L95*Assumptions!$B$3,""))</f>
        <v/>
      </c>
      <c r="N95" s="57">
        <f>IF(OR(A95&lt;&gt;"Yes",C95="",E95="",F95=""),"",IFERROR(E95*J95,""))</f>
        <v/>
      </c>
      <c r="O95" s="57">
        <f>IF(OR(K95="",M95="",N95=""),"",SUM(K95,M95,N95))</f>
        <v/>
      </c>
      <c r="P95" s="57">
        <f>IF(OR(O95="",Assumptions!$B$4="",Assumptions!$B$5="",Assumptions!$B$6=""),"",IFERROR(O95*(1+Assumptions!$B$4+Assumptions!$B$5+Assumptions!$B$6),""))</f>
        <v/>
      </c>
      <c r="Q95" s="34">
        <f>IF(COUNTA(A95:E95)=0,"",IF(A95="No","Excluded",IF(A95&lt;&gt;"Yes","Select include",IF(B95="","Enter zone",IF(C95="","Select item",IF(E95="","Enter quantity",IF(COUNTBLANK(Assumptions!$B$3:$B$6)&gt;0,"Review pricing inputs",IF(IFERROR(VLOOKUP(C95,Assumptions!$A$13:$H$112,8,FALSE),"Missing")="Missing","Review item",IF(IFERROR(VLOOKUP(C95,Assumptions!$A$13:$H$112,8,FALSE),"")&lt;&gt;"OK","Review catalog","OK")))))))))</f>
        <v/>
      </c>
    </row>
    <row r="96">
      <c r="A96" s="28" t="n"/>
      <c r="B96" s="24" t="n"/>
      <c r="C96" s="24" t="n"/>
      <c r="D96" s="24" t="n"/>
      <c r="E96" s="29" t="n"/>
      <c r="F96" s="35">
        <f>IF(C96="","",IF(IFERROR(VLOOKUP(C96,Assumptions!$A$13:$H$112,8,FALSE),"")&lt;&gt;"OK","",IFERROR(VLOOKUP(C96,Assumptions!$A$13:$H$112,3,FALSE),"")))</f>
        <v/>
      </c>
      <c r="G96" s="58">
        <f>IF(C96="","",IF(IFERROR(VLOOKUP(C96,Assumptions!$A$13:$H$112,8,FALSE),"")&lt;&gt;"OK","",IFERROR(VLOOKUP(C96,Assumptions!$A$13:$H$112,4,FALSE),"")))</f>
        <v/>
      </c>
      <c r="H96" s="37">
        <f>IF(C96="","",IF(IFERROR(VLOOKUP(C96,Assumptions!$A$13:$H$112,8,FALSE),"")&lt;&gt;"OK","",IFERROR(VLOOKUP(C96,Assumptions!$A$13:$H$112,7,FALSE),"")))</f>
        <v/>
      </c>
      <c r="I96" s="38">
        <f>IF(C96="","",IF(IFERROR(VLOOKUP(C96,Assumptions!$A$13:$H$112,8,FALSE),"")&lt;&gt;"OK","",IFERROR(VLOOKUP(C96,Assumptions!$A$13:$H$112,5,FALSE),"")))</f>
        <v/>
      </c>
      <c r="J96" s="58">
        <f>IF(C96="","",IF(IFERROR(VLOOKUP(C96,Assumptions!$A$13:$H$112,8,FALSE),"")&lt;&gt;"OK","",IFERROR(VLOOKUP(C96,Assumptions!$A$13:$H$112,6,FALSE),"")))</f>
        <v/>
      </c>
      <c r="K96" s="58">
        <f>IF(OR(A96&lt;&gt;"Yes",C96="",E96="",F96=""),"",IFERROR(E96*G96*(1+H96),""))</f>
        <v/>
      </c>
      <c r="L96" s="38">
        <f>IF(OR(A96&lt;&gt;"Yes",C96="",E96="",F96=""),"",IFERROR(E96*I96,""))</f>
        <v/>
      </c>
      <c r="M96" s="58">
        <f>IF(OR(L96="",Assumptions!$B$3=""),"",IFERROR(L96*Assumptions!$B$3,""))</f>
        <v/>
      </c>
      <c r="N96" s="58">
        <f>IF(OR(A96&lt;&gt;"Yes",C96="",E96="",F96=""),"",IFERROR(E96*J96,""))</f>
        <v/>
      </c>
      <c r="O96" s="58">
        <f>IF(OR(K96="",M96="",N96=""),"",SUM(K96,M96,N96))</f>
        <v/>
      </c>
      <c r="P96" s="58">
        <f>IF(OR(O96="",Assumptions!$B$4="",Assumptions!$B$5="",Assumptions!$B$6=""),"",IFERROR(O96*(1+Assumptions!$B$4+Assumptions!$B$5+Assumptions!$B$6),""))</f>
        <v/>
      </c>
      <c r="Q96" s="39">
        <f>IF(COUNTA(A96:E96)=0,"",IF(A96="No","Excluded",IF(A96&lt;&gt;"Yes","Select include",IF(B96="","Enter zone",IF(C96="","Select item",IF(E96="","Enter quantity",IF(COUNTBLANK(Assumptions!$B$3:$B$6)&gt;0,"Review pricing inputs",IF(IFERROR(VLOOKUP(C96,Assumptions!$A$13:$H$112,8,FALSE),"Missing")="Missing","Review item",IF(IFERROR(VLOOKUP(C96,Assumptions!$A$13:$H$112,8,FALSE),"")&lt;&gt;"OK","Review catalog","OK")))))))))</f>
        <v/>
      </c>
    </row>
    <row r="97">
      <c r="A97" s="28" t="n"/>
      <c r="B97" s="24" t="n"/>
      <c r="C97" s="24" t="n"/>
      <c r="D97" s="24" t="n"/>
      <c r="E97" s="29" t="n"/>
      <c r="F97" s="30">
        <f>IF(C97="","",IF(IFERROR(VLOOKUP(C97,Assumptions!$A$13:$H$112,8,FALSE),"")&lt;&gt;"OK","",IFERROR(VLOOKUP(C97,Assumptions!$A$13:$H$112,3,FALSE),"")))</f>
        <v/>
      </c>
      <c r="G97" s="57">
        <f>IF(C97="","",IF(IFERROR(VLOOKUP(C97,Assumptions!$A$13:$H$112,8,FALSE),"")&lt;&gt;"OK","",IFERROR(VLOOKUP(C97,Assumptions!$A$13:$H$112,4,FALSE),"")))</f>
        <v/>
      </c>
      <c r="H97" s="32">
        <f>IF(C97="","",IF(IFERROR(VLOOKUP(C97,Assumptions!$A$13:$H$112,8,FALSE),"")&lt;&gt;"OK","",IFERROR(VLOOKUP(C97,Assumptions!$A$13:$H$112,7,FALSE),"")))</f>
        <v/>
      </c>
      <c r="I97" s="33">
        <f>IF(C97="","",IF(IFERROR(VLOOKUP(C97,Assumptions!$A$13:$H$112,8,FALSE),"")&lt;&gt;"OK","",IFERROR(VLOOKUP(C97,Assumptions!$A$13:$H$112,5,FALSE),"")))</f>
        <v/>
      </c>
      <c r="J97" s="57">
        <f>IF(C97="","",IF(IFERROR(VLOOKUP(C97,Assumptions!$A$13:$H$112,8,FALSE),"")&lt;&gt;"OK","",IFERROR(VLOOKUP(C97,Assumptions!$A$13:$H$112,6,FALSE),"")))</f>
        <v/>
      </c>
      <c r="K97" s="57">
        <f>IF(OR(A97&lt;&gt;"Yes",C97="",E97="",F97=""),"",IFERROR(E97*G97*(1+H97),""))</f>
        <v/>
      </c>
      <c r="L97" s="33">
        <f>IF(OR(A97&lt;&gt;"Yes",C97="",E97="",F97=""),"",IFERROR(E97*I97,""))</f>
        <v/>
      </c>
      <c r="M97" s="57">
        <f>IF(OR(L97="",Assumptions!$B$3=""),"",IFERROR(L97*Assumptions!$B$3,""))</f>
        <v/>
      </c>
      <c r="N97" s="57">
        <f>IF(OR(A97&lt;&gt;"Yes",C97="",E97="",F97=""),"",IFERROR(E97*J97,""))</f>
        <v/>
      </c>
      <c r="O97" s="57">
        <f>IF(OR(K97="",M97="",N97=""),"",SUM(K97,M97,N97))</f>
        <v/>
      </c>
      <c r="P97" s="57">
        <f>IF(OR(O97="",Assumptions!$B$4="",Assumptions!$B$5="",Assumptions!$B$6=""),"",IFERROR(O97*(1+Assumptions!$B$4+Assumptions!$B$5+Assumptions!$B$6),""))</f>
        <v/>
      </c>
      <c r="Q97" s="34">
        <f>IF(COUNTA(A97:E97)=0,"",IF(A97="No","Excluded",IF(A97&lt;&gt;"Yes","Select include",IF(B97="","Enter zone",IF(C97="","Select item",IF(E97="","Enter quantity",IF(COUNTBLANK(Assumptions!$B$3:$B$6)&gt;0,"Review pricing inputs",IF(IFERROR(VLOOKUP(C97,Assumptions!$A$13:$H$112,8,FALSE),"Missing")="Missing","Review item",IF(IFERROR(VLOOKUP(C97,Assumptions!$A$13:$H$112,8,FALSE),"")&lt;&gt;"OK","Review catalog","OK")))))))))</f>
        <v/>
      </c>
    </row>
    <row r="98">
      <c r="A98" s="28" t="n"/>
      <c r="B98" s="24" t="n"/>
      <c r="C98" s="24" t="n"/>
      <c r="D98" s="24" t="n"/>
      <c r="E98" s="29" t="n"/>
      <c r="F98" s="35">
        <f>IF(C98="","",IF(IFERROR(VLOOKUP(C98,Assumptions!$A$13:$H$112,8,FALSE),"")&lt;&gt;"OK","",IFERROR(VLOOKUP(C98,Assumptions!$A$13:$H$112,3,FALSE),"")))</f>
        <v/>
      </c>
      <c r="G98" s="58">
        <f>IF(C98="","",IF(IFERROR(VLOOKUP(C98,Assumptions!$A$13:$H$112,8,FALSE),"")&lt;&gt;"OK","",IFERROR(VLOOKUP(C98,Assumptions!$A$13:$H$112,4,FALSE),"")))</f>
        <v/>
      </c>
      <c r="H98" s="37">
        <f>IF(C98="","",IF(IFERROR(VLOOKUP(C98,Assumptions!$A$13:$H$112,8,FALSE),"")&lt;&gt;"OK","",IFERROR(VLOOKUP(C98,Assumptions!$A$13:$H$112,7,FALSE),"")))</f>
        <v/>
      </c>
      <c r="I98" s="38">
        <f>IF(C98="","",IF(IFERROR(VLOOKUP(C98,Assumptions!$A$13:$H$112,8,FALSE),"")&lt;&gt;"OK","",IFERROR(VLOOKUP(C98,Assumptions!$A$13:$H$112,5,FALSE),"")))</f>
        <v/>
      </c>
      <c r="J98" s="58">
        <f>IF(C98="","",IF(IFERROR(VLOOKUP(C98,Assumptions!$A$13:$H$112,8,FALSE),"")&lt;&gt;"OK","",IFERROR(VLOOKUP(C98,Assumptions!$A$13:$H$112,6,FALSE),"")))</f>
        <v/>
      </c>
      <c r="K98" s="58">
        <f>IF(OR(A98&lt;&gt;"Yes",C98="",E98="",F98=""),"",IFERROR(E98*G98*(1+H98),""))</f>
        <v/>
      </c>
      <c r="L98" s="38">
        <f>IF(OR(A98&lt;&gt;"Yes",C98="",E98="",F98=""),"",IFERROR(E98*I98,""))</f>
        <v/>
      </c>
      <c r="M98" s="58">
        <f>IF(OR(L98="",Assumptions!$B$3=""),"",IFERROR(L98*Assumptions!$B$3,""))</f>
        <v/>
      </c>
      <c r="N98" s="58">
        <f>IF(OR(A98&lt;&gt;"Yes",C98="",E98="",F98=""),"",IFERROR(E98*J98,""))</f>
        <v/>
      </c>
      <c r="O98" s="58">
        <f>IF(OR(K98="",M98="",N98=""),"",SUM(K98,M98,N98))</f>
        <v/>
      </c>
      <c r="P98" s="58">
        <f>IF(OR(O98="",Assumptions!$B$4="",Assumptions!$B$5="",Assumptions!$B$6=""),"",IFERROR(O98*(1+Assumptions!$B$4+Assumptions!$B$5+Assumptions!$B$6),""))</f>
        <v/>
      </c>
      <c r="Q98" s="39">
        <f>IF(COUNTA(A98:E98)=0,"",IF(A98="No","Excluded",IF(A98&lt;&gt;"Yes","Select include",IF(B98="","Enter zone",IF(C98="","Select item",IF(E98="","Enter quantity",IF(COUNTBLANK(Assumptions!$B$3:$B$6)&gt;0,"Review pricing inputs",IF(IFERROR(VLOOKUP(C98,Assumptions!$A$13:$H$112,8,FALSE),"Missing")="Missing","Review item",IF(IFERROR(VLOOKUP(C98,Assumptions!$A$13:$H$112,8,FALSE),"")&lt;&gt;"OK","Review catalog","OK")))))))))</f>
        <v/>
      </c>
    </row>
    <row r="99">
      <c r="A99" s="28" t="n"/>
      <c r="B99" s="24" t="n"/>
      <c r="C99" s="24" t="n"/>
      <c r="D99" s="24" t="n"/>
      <c r="E99" s="29" t="n"/>
      <c r="F99" s="30">
        <f>IF(C99="","",IF(IFERROR(VLOOKUP(C99,Assumptions!$A$13:$H$112,8,FALSE),"")&lt;&gt;"OK","",IFERROR(VLOOKUP(C99,Assumptions!$A$13:$H$112,3,FALSE),"")))</f>
        <v/>
      </c>
      <c r="G99" s="57">
        <f>IF(C99="","",IF(IFERROR(VLOOKUP(C99,Assumptions!$A$13:$H$112,8,FALSE),"")&lt;&gt;"OK","",IFERROR(VLOOKUP(C99,Assumptions!$A$13:$H$112,4,FALSE),"")))</f>
        <v/>
      </c>
      <c r="H99" s="32">
        <f>IF(C99="","",IF(IFERROR(VLOOKUP(C99,Assumptions!$A$13:$H$112,8,FALSE),"")&lt;&gt;"OK","",IFERROR(VLOOKUP(C99,Assumptions!$A$13:$H$112,7,FALSE),"")))</f>
        <v/>
      </c>
      <c r="I99" s="33">
        <f>IF(C99="","",IF(IFERROR(VLOOKUP(C99,Assumptions!$A$13:$H$112,8,FALSE),"")&lt;&gt;"OK","",IFERROR(VLOOKUP(C99,Assumptions!$A$13:$H$112,5,FALSE),"")))</f>
        <v/>
      </c>
      <c r="J99" s="57">
        <f>IF(C99="","",IF(IFERROR(VLOOKUP(C99,Assumptions!$A$13:$H$112,8,FALSE),"")&lt;&gt;"OK","",IFERROR(VLOOKUP(C99,Assumptions!$A$13:$H$112,6,FALSE),"")))</f>
        <v/>
      </c>
      <c r="K99" s="57">
        <f>IF(OR(A99&lt;&gt;"Yes",C99="",E99="",F99=""),"",IFERROR(E99*G99*(1+H99),""))</f>
        <v/>
      </c>
      <c r="L99" s="33">
        <f>IF(OR(A99&lt;&gt;"Yes",C99="",E99="",F99=""),"",IFERROR(E99*I99,""))</f>
        <v/>
      </c>
      <c r="M99" s="57">
        <f>IF(OR(L99="",Assumptions!$B$3=""),"",IFERROR(L99*Assumptions!$B$3,""))</f>
        <v/>
      </c>
      <c r="N99" s="57">
        <f>IF(OR(A99&lt;&gt;"Yes",C99="",E99="",F99=""),"",IFERROR(E99*J99,""))</f>
        <v/>
      </c>
      <c r="O99" s="57">
        <f>IF(OR(K99="",M99="",N99=""),"",SUM(K99,M99,N99))</f>
        <v/>
      </c>
      <c r="P99" s="57">
        <f>IF(OR(O99="",Assumptions!$B$4="",Assumptions!$B$5="",Assumptions!$B$6=""),"",IFERROR(O99*(1+Assumptions!$B$4+Assumptions!$B$5+Assumptions!$B$6),""))</f>
        <v/>
      </c>
      <c r="Q99" s="34">
        <f>IF(COUNTA(A99:E99)=0,"",IF(A99="No","Excluded",IF(A99&lt;&gt;"Yes","Select include",IF(B99="","Enter zone",IF(C99="","Select item",IF(E99="","Enter quantity",IF(COUNTBLANK(Assumptions!$B$3:$B$6)&gt;0,"Review pricing inputs",IF(IFERROR(VLOOKUP(C99,Assumptions!$A$13:$H$112,8,FALSE),"Missing")="Missing","Review item",IF(IFERROR(VLOOKUP(C99,Assumptions!$A$13:$H$112,8,FALSE),"")&lt;&gt;"OK","Review catalog","OK")))))))))</f>
        <v/>
      </c>
    </row>
    <row r="100">
      <c r="A100" s="28" t="n"/>
      <c r="B100" s="24" t="n"/>
      <c r="C100" s="24" t="n"/>
      <c r="D100" s="24" t="n"/>
      <c r="E100" s="29" t="n"/>
      <c r="F100" s="35">
        <f>IF(C100="","",IF(IFERROR(VLOOKUP(C100,Assumptions!$A$13:$H$112,8,FALSE),"")&lt;&gt;"OK","",IFERROR(VLOOKUP(C100,Assumptions!$A$13:$H$112,3,FALSE),"")))</f>
        <v/>
      </c>
      <c r="G100" s="58">
        <f>IF(C100="","",IF(IFERROR(VLOOKUP(C100,Assumptions!$A$13:$H$112,8,FALSE),"")&lt;&gt;"OK","",IFERROR(VLOOKUP(C100,Assumptions!$A$13:$H$112,4,FALSE),"")))</f>
        <v/>
      </c>
      <c r="H100" s="37">
        <f>IF(C100="","",IF(IFERROR(VLOOKUP(C100,Assumptions!$A$13:$H$112,8,FALSE),"")&lt;&gt;"OK","",IFERROR(VLOOKUP(C100,Assumptions!$A$13:$H$112,7,FALSE),"")))</f>
        <v/>
      </c>
      <c r="I100" s="38">
        <f>IF(C100="","",IF(IFERROR(VLOOKUP(C100,Assumptions!$A$13:$H$112,8,FALSE),"")&lt;&gt;"OK","",IFERROR(VLOOKUP(C100,Assumptions!$A$13:$H$112,5,FALSE),"")))</f>
        <v/>
      </c>
      <c r="J100" s="58">
        <f>IF(C100="","",IF(IFERROR(VLOOKUP(C100,Assumptions!$A$13:$H$112,8,FALSE),"")&lt;&gt;"OK","",IFERROR(VLOOKUP(C100,Assumptions!$A$13:$H$112,6,FALSE),"")))</f>
        <v/>
      </c>
      <c r="K100" s="58">
        <f>IF(OR(A100&lt;&gt;"Yes",C100="",E100="",F100=""),"",IFERROR(E100*G100*(1+H100),""))</f>
        <v/>
      </c>
      <c r="L100" s="38">
        <f>IF(OR(A100&lt;&gt;"Yes",C100="",E100="",F100=""),"",IFERROR(E100*I100,""))</f>
        <v/>
      </c>
      <c r="M100" s="58">
        <f>IF(OR(L100="",Assumptions!$B$3=""),"",IFERROR(L100*Assumptions!$B$3,""))</f>
        <v/>
      </c>
      <c r="N100" s="58">
        <f>IF(OR(A100&lt;&gt;"Yes",C100="",E100="",F100=""),"",IFERROR(E100*J100,""))</f>
        <v/>
      </c>
      <c r="O100" s="58">
        <f>IF(OR(K100="",M100="",N100=""),"",SUM(K100,M100,N100))</f>
        <v/>
      </c>
      <c r="P100" s="58">
        <f>IF(OR(O100="",Assumptions!$B$4="",Assumptions!$B$5="",Assumptions!$B$6=""),"",IFERROR(O100*(1+Assumptions!$B$4+Assumptions!$B$5+Assumptions!$B$6),""))</f>
        <v/>
      </c>
      <c r="Q100" s="39">
        <f>IF(COUNTA(A100:E100)=0,"",IF(A100="No","Excluded",IF(A100&lt;&gt;"Yes","Select include",IF(B100="","Enter zone",IF(C100="","Select item",IF(E100="","Enter quantity",IF(COUNTBLANK(Assumptions!$B$3:$B$6)&gt;0,"Review pricing inputs",IF(IFERROR(VLOOKUP(C100,Assumptions!$A$13:$H$112,8,FALSE),"Missing")="Missing","Review item",IF(IFERROR(VLOOKUP(C100,Assumptions!$A$13:$H$112,8,FALSE),"")&lt;&gt;"OK","Review catalog","OK")))))))))</f>
        <v/>
      </c>
    </row>
    <row r="101">
      <c r="A101" s="28" t="n"/>
      <c r="B101" s="24" t="n"/>
      <c r="C101" s="24" t="n"/>
      <c r="D101" s="24" t="n"/>
      <c r="E101" s="29" t="n"/>
      <c r="F101" s="30">
        <f>IF(C101="","",IF(IFERROR(VLOOKUP(C101,Assumptions!$A$13:$H$112,8,FALSE),"")&lt;&gt;"OK","",IFERROR(VLOOKUP(C101,Assumptions!$A$13:$H$112,3,FALSE),"")))</f>
        <v/>
      </c>
      <c r="G101" s="57">
        <f>IF(C101="","",IF(IFERROR(VLOOKUP(C101,Assumptions!$A$13:$H$112,8,FALSE),"")&lt;&gt;"OK","",IFERROR(VLOOKUP(C101,Assumptions!$A$13:$H$112,4,FALSE),"")))</f>
        <v/>
      </c>
      <c r="H101" s="32">
        <f>IF(C101="","",IF(IFERROR(VLOOKUP(C101,Assumptions!$A$13:$H$112,8,FALSE),"")&lt;&gt;"OK","",IFERROR(VLOOKUP(C101,Assumptions!$A$13:$H$112,7,FALSE),"")))</f>
        <v/>
      </c>
      <c r="I101" s="33">
        <f>IF(C101="","",IF(IFERROR(VLOOKUP(C101,Assumptions!$A$13:$H$112,8,FALSE),"")&lt;&gt;"OK","",IFERROR(VLOOKUP(C101,Assumptions!$A$13:$H$112,5,FALSE),"")))</f>
        <v/>
      </c>
      <c r="J101" s="57">
        <f>IF(C101="","",IF(IFERROR(VLOOKUP(C101,Assumptions!$A$13:$H$112,8,FALSE),"")&lt;&gt;"OK","",IFERROR(VLOOKUP(C101,Assumptions!$A$13:$H$112,6,FALSE),"")))</f>
        <v/>
      </c>
      <c r="K101" s="57">
        <f>IF(OR(A101&lt;&gt;"Yes",C101="",E101="",F101=""),"",IFERROR(E101*G101*(1+H101),""))</f>
        <v/>
      </c>
      <c r="L101" s="33">
        <f>IF(OR(A101&lt;&gt;"Yes",C101="",E101="",F101=""),"",IFERROR(E101*I101,""))</f>
        <v/>
      </c>
      <c r="M101" s="57">
        <f>IF(OR(L101="",Assumptions!$B$3=""),"",IFERROR(L101*Assumptions!$B$3,""))</f>
        <v/>
      </c>
      <c r="N101" s="57">
        <f>IF(OR(A101&lt;&gt;"Yes",C101="",E101="",F101=""),"",IFERROR(E101*J101,""))</f>
        <v/>
      </c>
      <c r="O101" s="57">
        <f>IF(OR(K101="",M101="",N101=""),"",SUM(K101,M101,N101))</f>
        <v/>
      </c>
      <c r="P101" s="57">
        <f>IF(OR(O101="",Assumptions!$B$4="",Assumptions!$B$5="",Assumptions!$B$6=""),"",IFERROR(O101*(1+Assumptions!$B$4+Assumptions!$B$5+Assumptions!$B$6),""))</f>
        <v/>
      </c>
      <c r="Q101" s="34">
        <f>IF(COUNTA(A101:E101)=0,"",IF(A101="No","Excluded",IF(A101&lt;&gt;"Yes","Select include",IF(B101="","Enter zone",IF(C101="","Select item",IF(E101="","Enter quantity",IF(COUNTBLANK(Assumptions!$B$3:$B$6)&gt;0,"Review pricing inputs",IF(IFERROR(VLOOKUP(C101,Assumptions!$A$13:$H$112,8,FALSE),"Missing")="Missing","Review item",IF(IFERROR(VLOOKUP(C101,Assumptions!$A$13:$H$112,8,FALSE),"")&lt;&gt;"OK","Review catalog","OK")))))))))</f>
        <v/>
      </c>
    </row>
    <row r="102">
      <c r="A102" s="28" t="n"/>
      <c r="B102" s="24" t="n"/>
      <c r="C102" s="24" t="n"/>
      <c r="D102" s="24" t="n"/>
      <c r="E102" s="29" t="n"/>
      <c r="F102" s="35">
        <f>IF(C102="","",IF(IFERROR(VLOOKUP(C102,Assumptions!$A$13:$H$112,8,FALSE),"")&lt;&gt;"OK","",IFERROR(VLOOKUP(C102,Assumptions!$A$13:$H$112,3,FALSE),"")))</f>
        <v/>
      </c>
      <c r="G102" s="58">
        <f>IF(C102="","",IF(IFERROR(VLOOKUP(C102,Assumptions!$A$13:$H$112,8,FALSE),"")&lt;&gt;"OK","",IFERROR(VLOOKUP(C102,Assumptions!$A$13:$H$112,4,FALSE),"")))</f>
        <v/>
      </c>
      <c r="H102" s="37">
        <f>IF(C102="","",IF(IFERROR(VLOOKUP(C102,Assumptions!$A$13:$H$112,8,FALSE),"")&lt;&gt;"OK","",IFERROR(VLOOKUP(C102,Assumptions!$A$13:$H$112,7,FALSE),"")))</f>
        <v/>
      </c>
      <c r="I102" s="38">
        <f>IF(C102="","",IF(IFERROR(VLOOKUP(C102,Assumptions!$A$13:$H$112,8,FALSE),"")&lt;&gt;"OK","",IFERROR(VLOOKUP(C102,Assumptions!$A$13:$H$112,5,FALSE),"")))</f>
        <v/>
      </c>
      <c r="J102" s="58">
        <f>IF(C102="","",IF(IFERROR(VLOOKUP(C102,Assumptions!$A$13:$H$112,8,FALSE),"")&lt;&gt;"OK","",IFERROR(VLOOKUP(C102,Assumptions!$A$13:$H$112,6,FALSE),"")))</f>
        <v/>
      </c>
      <c r="K102" s="58">
        <f>IF(OR(A102&lt;&gt;"Yes",C102="",E102="",F102=""),"",IFERROR(E102*G102*(1+H102),""))</f>
        <v/>
      </c>
      <c r="L102" s="38">
        <f>IF(OR(A102&lt;&gt;"Yes",C102="",E102="",F102=""),"",IFERROR(E102*I102,""))</f>
        <v/>
      </c>
      <c r="M102" s="58">
        <f>IF(OR(L102="",Assumptions!$B$3=""),"",IFERROR(L102*Assumptions!$B$3,""))</f>
        <v/>
      </c>
      <c r="N102" s="58">
        <f>IF(OR(A102&lt;&gt;"Yes",C102="",E102="",F102=""),"",IFERROR(E102*J102,""))</f>
        <v/>
      </c>
      <c r="O102" s="58">
        <f>IF(OR(K102="",M102="",N102=""),"",SUM(K102,M102,N102))</f>
        <v/>
      </c>
      <c r="P102" s="58">
        <f>IF(OR(O102="",Assumptions!$B$4="",Assumptions!$B$5="",Assumptions!$B$6=""),"",IFERROR(O102*(1+Assumptions!$B$4+Assumptions!$B$5+Assumptions!$B$6),""))</f>
        <v/>
      </c>
      <c r="Q102" s="39">
        <f>IF(COUNTA(A102:E102)=0,"",IF(A102="No","Excluded",IF(A102&lt;&gt;"Yes","Select include",IF(B102="","Enter zone",IF(C102="","Select item",IF(E102="","Enter quantity",IF(COUNTBLANK(Assumptions!$B$3:$B$6)&gt;0,"Review pricing inputs",IF(IFERROR(VLOOKUP(C102,Assumptions!$A$13:$H$112,8,FALSE),"Missing")="Missing","Review item",IF(IFERROR(VLOOKUP(C102,Assumptions!$A$13:$H$112,8,FALSE),"")&lt;&gt;"OK","Review catalog","OK")))))))))</f>
        <v/>
      </c>
    </row>
    <row r="103">
      <c r="A103" s="28" t="n"/>
      <c r="B103" s="24" t="n"/>
      <c r="C103" s="24" t="n"/>
      <c r="D103" s="24" t="n"/>
      <c r="E103" s="29" t="n"/>
      <c r="F103" s="30">
        <f>IF(C103="","",IF(IFERROR(VLOOKUP(C103,Assumptions!$A$13:$H$112,8,FALSE),"")&lt;&gt;"OK","",IFERROR(VLOOKUP(C103,Assumptions!$A$13:$H$112,3,FALSE),"")))</f>
        <v/>
      </c>
      <c r="G103" s="57">
        <f>IF(C103="","",IF(IFERROR(VLOOKUP(C103,Assumptions!$A$13:$H$112,8,FALSE),"")&lt;&gt;"OK","",IFERROR(VLOOKUP(C103,Assumptions!$A$13:$H$112,4,FALSE),"")))</f>
        <v/>
      </c>
      <c r="H103" s="32">
        <f>IF(C103="","",IF(IFERROR(VLOOKUP(C103,Assumptions!$A$13:$H$112,8,FALSE),"")&lt;&gt;"OK","",IFERROR(VLOOKUP(C103,Assumptions!$A$13:$H$112,7,FALSE),"")))</f>
        <v/>
      </c>
      <c r="I103" s="33">
        <f>IF(C103="","",IF(IFERROR(VLOOKUP(C103,Assumptions!$A$13:$H$112,8,FALSE),"")&lt;&gt;"OK","",IFERROR(VLOOKUP(C103,Assumptions!$A$13:$H$112,5,FALSE),"")))</f>
        <v/>
      </c>
      <c r="J103" s="57">
        <f>IF(C103="","",IF(IFERROR(VLOOKUP(C103,Assumptions!$A$13:$H$112,8,FALSE),"")&lt;&gt;"OK","",IFERROR(VLOOKUP(C103,Assumptions!$A$13:$H$112,6,FALSE),"")))</f>
        <v/>
      </c>
      <c r="K103" s="57">
        <f>IF(OR(A103&lt;&gt;"Yes",C103="",E103="",F103=""),"",IFERROR(E103*G103*(1+H103),""))</f>
        <v/>
      </c>
      <c r="L103" s="33">
        <f>IF(OR(A103&lt;&gt;"Yes",C103="",E103="",F103=""),"",IFERROR(E103*I103,""))</f>
        <v/>
      </c>
      <c r="M103" s="57">
        <f>IF(OR(L103="",Assumptions!$B$3=""),"",IFERROR(L103*Assumptions!$B$3,""))</f>
        <v/>
      </c>
      <c r="N103" s="57">
        <f>IF(OR(A103&lt;&gt;"Yes",C103="",E103="",F103=""),"",IFERROR(E103*J103,""))</f>
        <v/>
      </c>
      <c r="O103" s="57">
        <f>IF(OR(K103="",M103="",N103=""),"",SUM(K103,M103,N103))</f>
        <v/>
      </c>
      <c r="P103" s="57">
        <f>IF(OR(O103="",Assumptions!$B$4="",Assumptions!$B$5="",Assumptions!$B$6=""),"",IFERROR(O103*(1+Assumptions!$B$4+Assumptions!$B$5+Assumptions!$B$6),""))</f>
        <v/>
      </c>
      <c r="Q103" s="34">
        <f>IF(COUNTA(A103:E103)=0,"",IF(A103="No","Excluded",IF(A103&lt;&gt;"Yes","Select include",IF(B103="","Enter zone",IF(C103="","Select item",IF(E103="","Enter quantity",IF(COUNTBLANK(Assumptions!$B$3:$B$6)&gt;0,"Review pricing inputs",IF(IFERROR(VLOOKUP(C103,Assumptions!$A$13:$H$112,8,FALSE),"Missing")="Missing","Review item",IF(IFERROR(VLOOKUP(C103,Assumptions!$A$13:$H$112,8,FALSE),"")&lt;&gt;"OK","Review catalog","OK")))))))))</f>
        <v/>
      </c>
    </row>
    <row r="104">
      <c r="A104" s="28" t="n"/>
      <c r="B104" s="24" t="n"/>
      <c r="C104" s="24" t="n"/>
      <c r="D104" s="24" t="n"/>
      <c r="E104" s="29" t="n"/>
      <c r="F104" s="35">
        <f>IF(C104="","",IF(IFERROR(VLOOKUP(C104,Assumptions!$A$13:$H$112,8,FALSE),"")&lt;&gt;"OK","",IFERROR(VLOOKUP(C104,Assumptions!$A$13:$H$112,3,FALSE),"")))</f>
        <v/>
      </c>
      <c r="G104" s="58">
        <f>IF(C104="","",IF(IFERROR(VLOOKUP(C104,Assumptions!$A$13:$H$112,8,FALSE),"")&lt;&gt;"OK","",IFERROR(VLOOKUP(C104,Assumptions!$A$13:$H$112,4,FALSE),"")))</f>
        <v/>
      </c>
      <c r="H104" s="37">
        <f>IF(C104="","",IF(IFERROR(VLOOKUP(C104,Assumptions!$A$13:$H$112,8,FALSE),"")&lt;&gt;"OK","",IFERROR(VLOOKUP(C104,Assumptions!$A$13:$H$112,7,FALSE),"")))</f>
        <v/>
      </c>
      <c r="I104" s="38">
        <f>IF(C104="","",IF(IFERROR(VLOOKUP(C104,Assumptions!$A$13:$H$112,8,FALSE),"")&lt;&gt;"OK","",IFERROR(VLOOKUP(C104,Assumptions!$A$13:$H$112,5,FALSE),"")))</f>
        <v/>
      </c>
      <c r="J104" s="58">
        <f>IF(C104="","",IF(IFERROR(VLOOKUP(C104,Assumptions!$A$13:$H$112,8,FALSE),"")&lt;&gt;"OK","",IFERROR(VLOOKUP(C104,Assumptions!$A$13:$H$112,6,FALSE),"")))</f>
        <v/>
      </c>
      <c r="K104" s="58">
        <f>IF(OR(A104&lt;&gt;"Yes",C104="",E104="",F104=""),"",IFERROR(E104*G104*(1+H104),""))</f>
        <v/>
      </c>
      <c r="L104" s="38">
        <f>IF(OR(A104&lt;&gt;"Yes",C104="",E104="",F104=""),"",IFERROR(E104*I104,""))</f>
        <v/>
      </c>
      <c r="M104" s="58">
        <f>IF(OR(L104="",Assumptions!$B$3=""),"",IFERROR(L104*Assumptions!$B$3,""))</f>
        <v/>
      </c>
      <c r="N104" s="58">
        <f>IF(OR(A104&lt;&gt;"Yes",C104="",E104="",F104=""),"",IFERROR(E104*J104,""))</f>
        <v/>
      </c>
      <c r="O104" s="58">
        <f>IF(OR(K104="",M104="",N104=""),"",SUM(K104,M104,N104))</f>
        <v/>
      </c>
      <c r="P104" s="58">
        <f>IF(OR(O104="",Assumptions!$B$4="",Assumptions!$B$5="",Assumptions!$B$6=""),"",IFERROR(O104*(1+Assumptions!$B$4+Assumptions!$B$5+Assumptions!$B$6),""))</f>
        <v/>
      </c>
      <c r="Q104" s="39">
        <f>IF(COUNTA(A104:E104)=0,"",IF(A104="No","Excluded",IF(A104&lt;&gt;"Yes","Select include",IF(B104="","Enter zone",IF(C104="","Select item",IF(E104="","Enter quantity",IF(COUNTBLANK(Assumptions!$B$3:$B$6)&gt;0,"Review pricing inputs",IF(IFERROR(VLOOKUP(C104,Assumptions!$A$13:$H$112,8,FALSE),"Missing")="Missing","Review item",IF(IFERROR(VLOOKUP(C104,Assumptions!$A$13:$H$112,8,FALSE),"")&lt;&gt;"OK","Review catalog","OK")))))))))</f>
        <v/>
      </c>
    </row>
    <row r="105">
      <c r="A105" s="28" t="n"/>
      <c r="B105" s="24" t="n"/>
      <c r="C105" s="24" t="n"/>
      <c r="D105" s="24" t="n"/>
      <c r="E105" s="29" t="n"/>
      <c r="F105" s="30">
        <f>IF(C105="","",IF(IFERROR(VLOOKUP(C105,Assumptions!$A$13:$H$112,8,FALSE),"")&lt;&gt;"OK","",IFERROR(VLOOKUP(C105,Assumptions!$A$13:$H$112,3,FALSE),"")))</f>
        <v/>
      </c>
      <c r="G105" s="57">
        <f>IF(C105="","",IF(IFERROR(VLOOKUP(C105,Assumptions!$A$13:$H$112,8,FALSE),"")&lt;&gt;"OK","",IFERROR(VLOOKUP(C105,Assumptions!$A$13:$H$112,4,FALSE),"")))</f>
        <v/>
      </c>
      <c r="H105" s="32">
        <f>IF(C105="","",IF(IFERROR(VLOOKUP(C105,Assumptions!$A$13:$H$112,8,FALSE),"")&lt;&gt;"OK","",IFERROR(VLOOKUP(C105,Assumptions!$A$13:$H$112,7,FALSE),"")))</f>
        <v/>
      </c>
      <c r="I105" s="33">
        <f>IF(C105="","",IF(IFERROR(VLOOKUP(C105,Assumptions!$A$13:$H$112,8,FALSE),"")&lt;&gt;"OK","",IFERROR(VLOOKUP(C105,Assumptions!$A$13:$H$112,5,FALSE),"")))</f>
        <v/>
      </c>
      <c r="J105" s="57">
        <f>IF(C105="","",IF(IFERROR(VLOOKUP(C105,Assumptions!$A$13:$H$112,8,FALSE),"")&lt;&gt;"OK","",IFERROR(VLOOKUP(C105,Assumptions!$A$13:$H$112,6,FALSE),"")))</f>
        <v/>
      </c>
      <c r="K105" s="57">
        <f>IF(OR(A105&lt;&gt;"Yes",C105="",E105="",F105=""),"",IFERROR(E105*G105*(1+H105),""))</f>
        <v/>
      </c>
      <c r="L105" s="33">
        <f>IF(OR(A105&lt;&gt;"Yes",C105="",E105="",F105=""),"",IFERROR(E105*I105,""))</f>
        <v/>
      </c>
      <c r="M105" s="57">
        <f>IF(OR(L105="",Assumptions!$B$3=""),"",IFERROR(L105*Assumptions!$B$3,""))</f>
        <v/>
      </c>
      <c r="N105" s="57">
        <f>IF(OR(A105&lt;&gt;"Yes",C105="",E105="",F105=""),"",IFERROR(E105*J105,""))</f>
        <v/>
      </c>
      <c r="O105" s="57">
        <f>IF(OR(K105="",M105="",N105=""),"",SUM(K105,M105,N105))</f>
        <v/>
      </c>
      <c r="P105" s="57">
        <f>IF(OR(O105="",Assumptions!$B$4="",Assumptions!$B$5="",Assumptions!$B$6=""),"",IFERROR(O105*(1+Assumptions!$B$4+Assumptions!$B$5+Assumptions!$B$6),""))</f>
        <v/>
      </c>
      <c r="Q105" s="34">
        <f>IF(COUNTA(A105:E105)=0,"",IF(A105="No","Excluded",IF(A105&lt;&gt;"Yes","Select include",IF(B105="","Enter zone",IF(C105="","Select item",IF(E105="","Enter quantity",IF(COUNTBLANK(Assumptions!$B$3:$B$6)&gt;0,"Review pricing inputs",IF(IFERROR(VLOOKUP(C105,Assumptions!$A$13:$H$112,8,FALSE),"Missing")="Missing","Review item",IF(IFERROR(VLOOKUP(C105,Assumptions!$A$13:$H$112,8,FALSE),"")&lt;&gt;"OK","Review catalog","OK")))))))))</f>
        <v/>
      </c>
    </row>
    <row r="106">
      <c r="A106" s="28" t="n"/>
      <c r="B106" s="24" t="n"/>
      <c r="C106" s="24" t="n"/>
      <c r="D106" s="24" t="n"/>
      <c r="E106" s="29" t="n"/>
      <c r="F106" s="35">
        <f>IF(C106="","",IF(IFERROR(VLOOKUP(C106,Assumptions!$A$13:$H$112,8,FALSE),"")&lt;&gt;"OK","",IFERROR(VLOOKUP(C106,Assumptions!$A$13:$H$112,3,FALSE),"")))</f>
        <v/>
      </c>
      <c r="G106" s="58">
        <f>IF(C106="","",IF(IFERROR(VLOOKUP(C106,Assumptions!$A$13:$H$112,8,FALSE),"")&lt;&gt;"OK","",IFERROR(VLOOKUP(C106,Assumptions!$A$13:$H$112,4,FALSE),"")))</f>
        <v/>
      </c>
      <c r="H106" s="37">
        <f>IF(C106="","",IF(IFERROR(VLOOKUP(C106,Assumptions!$A$13:$H$112,8,FALSE),"")&lt;&gt;"OK","",IFERROR(VLOOKUP(C106,Assumptions!$A$13:$H$112,7,FALSE),"")))</f>
        <v/>
      </c>
      <c r="I106" s="38">
        <f>IF(C106="","",IF(IFERROR(VLOOKUP(C106,Assumptions!$A$13:$H$112,8,FALSE),"")&lt;&gt;"OK","",IFERROR(VLOOKUP(C106,Assumptions!$A$13:$H$112,5,FALSE),"")))</f>
        <v/>
      </c>
      <c r="J106" s="58">
        <f>IF(C106="","",IF(IFERROR(VLOOKUP(C106,Assumptions!$A$13:$H$112,8,FALSE),"")&lt;&gt;"OK","",IFERROR(VLOOKUP(C106,Assumptions!$A$13:$H$112,6,FALSE),"")))</f>
        <v/>
      </c>
      <c r="K106" s="58">
        <f>IF(OR(A106&lt;&gt;"Yes",C106="",E106="",F106=""),"",IFERROR(E106*G106*(1+H106),""))</f>
        <v/>
      </c>
      <c r="L106" s="38">
        <f>IF(OR(A106&lt;&gt;"Yes",C106="",E106="",F106=""),"",IFERROR(E106*I106,""))</f>
        <v/>
      </c>
      <c r="M106" s="58">
        <f>IF(OR(L106="",Assumptions!$B$3=""),"",IFERROR(L106*Assumptions!$B$3,""))</f>
        <v/>
      </c>
      <c r="N106" s="58">
        <f>IF(OR(A106&lt;&gt;"Yes",C106="",E106="",F106=""),"",IFERROR(E106*J106,""))</f>
        <v/>
      </c>
      <c r="O106" s="58">
        <f>IF(OR(K106="",M106="",N106=""),"",SUM(K106,M106,N106))</f>
        <v/>
      </c>
      <c r="P106" s="58">
        <f>IF(OR(O106="",Assumptions!$B$4="",Assumptions!$B$5="",Assumptions!$B$6=""),"",IFERROR(O106*(1+Assumptions!$B$4+Assumptions!$B$5+Assumptions!$B$6),""))</f>
        <v/>
      </c>
      <c r="Q106" s="39">
        <f>IF(COUNTA(A106:E106)=0,"",IF(A106="No","Excluded",IF(A106&lt;&gt;"Yes","Select include",IF(B106="","Enter zone",IF(C106="","Select item",IF(E106="","Enter quantity",IF(COUNTBLANK(Assumptions!$B$3:$B$6)&gt;0,"Review pricing inputs",IF(IFERROR(VLOOKUP(C106,Assumptions!$A$13:$H$112,8,FALSE),"Missing")="Missing","Review item",IF(IFERROR(VLOOKUP(C106,Assumptions!$A$13:$H$112,8,FALSE),"")&lt;&gt;"OK","Review catalog","OK")))))))))</f>
        <v/>
      </c>
    </row>
    <row r="107">
      <c r="A107" s="28" t="n"/>
      <c r="B107" s="24" t="n"/>
      <c r="C107" s="24" t="n"/>
      <c r="D107" s="24" t="n"/>
      <c r="E107" s="29" t="n"/>
      <c r="F107" s="30">
        <f>IF(C107="","",IF(IFERROR(VLOOKUP(C107,Assumptions!$A$13:$H$112,8,FALSE),"")&lt;&gt;"OK","",IFERROR(VLOOKUP(C107,Assumptions!$A$13:$H$112,3,FALSE),"")))</f>
        <v/>
      </c>
      <c r="G107" s="57">
        <f>IF(C107="","",IF(IFERROR(VLOOKUP(C107,Assumptions!$A$13:$H$112,8,FALSE),"")&lt;&gt;"OK","",IFERROR(VLOOKUP(C107,Assumptions!$A$13:$H$112,4,FALSE),"")))</f>
        <v/>
      </c>
      <c r="H107" s="32">
        <f>IF(C107="","",IF(IFERROR(VLOOKUP(C107,Assumptions!$A$13:$H$112,8,FALSE),"")&lt;&gt;"OK","",IFERROR(VLOOKUP(C107,Assumptions!$A$13:$H$112,7,FALSE),"")))</f>
        <v/>
      </c>
      <c r="I107" s="33">
        <f>IF(C107="","",IF(IFERROR(VLOOKUP(C107,Assumptions!$A$13:$H$112,8,FALSE),"")&lt;&gt;"OK","",IFERROR(VLOOKUP(C107,Assumptions!$A$13:$H$112,5,FALSE),"")))</f>
        <v/>
      </c>
      <c r="J107" s="57">
        <f>IF(C107="","",IF(IFERROR(VLOOKUP(C107,Assumptions!$A$13:$H$112,8,FALSE),"")&lt;&gt;"OK","",IFERROR(VLOOKUP(C107,Assumptions!$A$13:$H$112,6,FALSE),"")))</f>
        <v/>
      </c>
      <c r="K107" s="57">
        <f>IF(OR(A107&lt;&gt;"Yes",C107="",E107="",F107=""),"",IFERROR(E107*G107*(1+H107),""))</f>
        <v/>
      </c>
      <c r="L107" s="33">
        <f>IF(OR(A107&lt;&gt;"Yes",C107="",E107="",F107=""),"",IFERROR(E107*I107,""))</f>
        <v/>
      </c>
      <c r="M107" s="57">
        <f>IF(OR(L107="",Assumptions!$B$3=""),"",IFERROR(L107*Assumptions!$B$3,""))</f>
        <v/>
      </c>
      <c r="N107" s="57">
        <f>IF(OR(A107&lt;&gt;"Yes",C107="",E107="",F107=""),"",IFERROR(E107*J107,""))</f>
        <v/>
      </c>
      <c r="O107" s="57">
        <f>IF(OR(K107="",M107="",N107=""),"",SUM(K107,M107,N107))</f>
        <v/>
      </c>
      <c r="P107" s="57">
        <f>IF(OR(O107="",Assumptions!$B$4="",Assumptions!$B$5="",Assumptions!$B$6=""),"",IFERROR(O107*(1+Assumptions!$B$4+Assumptions!$B$5+Assumptions!$B$6),""))</f>
        <v/>
      </c>
      <c r="Q107" s="34">
        <f>IF(COUNTA(A107:E107)=0,"",IF(A107="No","Excluded",IF(A107&lt;&gt;"Yes","Select include",IF(B107="","Enter zone",IF(C107="","Select item",IF(E107="","Enter quantity",IF(COUNTBLANK(Assumptions!$B$3:$B$6)&gt;0,"Review pricing inputs",IF(IFERROR(VLOOKUP(C107,Assumptions!$A$13:$H$112,8,FALSE),"Missing")="Missing","Review item",IF(IFERROR(VLOOKUP(C107,Assumptions!$A$13:$H$112,8,FALSE),"")&lt;&gt;"OK","Review catalog","OK")))))))))</f>
        <v/>
      </c>
    </row>
    <row r="108">
      <c r="A108" s="28" t="n"/>
      <c r="B108" s="24" t="n"/>
      <c r="C108" s="24" t="n"/>
      <c r="D108" s="24" t="n"/>
      <c r="E108" s="29" t="n"/>
      <c r="F108" s="35">
        <f>IF(C108="","",IF(IFERROR(VLOOKUP(C108,Assumptions!$A$13:$H$112,8,FALSE),"")&lt;&gt;"OK","",IFERROR(VLOOKUP(C108,Assumptions!$A$13:$H$112,3,FALSE),"")))</f>
        <v/>
      </c>
      <c r="G108" s="58">
        <f>IF(C108="","",IF(IFERROR(VLOOKUP(C108,Assumptions!$A$13:$H$112,8,FALSE),"")&lt;&gt;"OK","",IFERROR(VLOOKUP(C108,Assumptions!$A$13:$H$112,4,FALSE),"")))</f>
        <v/>
      </c>
      <c r="H108" s="37">
        <f>IF(C108="","",IF(IFERROR(VLOOKUP(C108,Assumptions!$A$13:$H$112,8,FALSE),"")&lt;&gt;"OK","",IFERROR(VLOOKUP(C108,Assumptions!$A$13:$H$112,7,FALSE),"")))</f>
        <v/>
      </c>
      <c r="I108" s="38">
        <f>IF(C108="","",IF(IFERROR(VLOOKUP(C108,Assumptions!$A$13:$H$112,8,FALSE),"")&lt;&gt;"OK","",IFERROR(VLOOKUP(C108,Assumptions!$A$13:$H$112,5,FALSE),"")))</f>
        <v/>
      </c>
      <c r="J108" s="58">
        <f>IF(C108="","",IF(IFERROR(VLOOKUP(C108,Assumptions!$A$13:$H$112,8,FALSE),"")&lt;&gt;"OK","",IFERROR(VLOOKUP(C108,Assumptions!$A$13:$H$112,6,FALSE),"")))</f>
        <v/>
      </c>
      <c r="K108" s="58">
        <f>IF(OR(A108&lt;&gt;"Yes",C108="",E108="",F108=""),"",IFERROR(E108*G108*(1+H108),""))</f>
        <v/>
      </c>
      <c r="L108" s="38">
        <f>IF(OR(A108&lt;&gt;"Yes",C108="",E108="",F108=""),"",IFERROR(E108*I108,""))</f>
        <v/>
      </c>
      <c r="M108" s="58">
        <f>IF(OR(L108="",Assumptions!$B$3=""),"",IFERROR(L108*Assumptions!$B$3,""))</f>
        <v/>
      </c>
      <c r="N108" s="58">
        <f>IF(OR(A108&lt;&gt;"Yes",C108="",E108="",F108=""),"",IFERROR(E108*J108,""))</f>
        <v/>
      </c>
      <c r="O108" s="58">
        <f>IF(OR(K108="",M108="",N108=""),"",SUM(K108,M108,N108))</f>
        <v/>
      </c>
      <c r="P108" s="58">
        <f>IF(OR(O108="",Assumptions!$B$4="",Assumptions!$B$5="",Assumptions!$B$6=""),"",IFERROR(O108*(1+Assumptions!$B$4+Assumptions!$B$5+Assumptions!$B$6),""))</f>
        <v/>
      </c>
      <c r="Q108" s="39">
        <f>IF(COUNTA(A108:E108)=0,"",IF(A108="No","Excluded",IF(A108&lt;&gt;"Yes","Select include",IF(B108="","Enter zone",IF(C108="","Select item",IF(E108="","Enter quantity",IF(COUNTBLANK(Assumptions!$B$3:$B$6)&gt;0,"Review pricing inputs",IF(IFERROR(VLOOKUP(C108,Assumptions!$A$13:$H$112,8,FALSE),"Missing")="Missing","Review item",IF(IFERROR(VLOOKUP(C108,Assumptions!$A$13:$H$112,8,FALSE),"")&lt;&gt;"OK","Review catalog","OK")))))))))</f>
        <v/>
      </c>
    </row>
    <row r="109">
      <c r="A109" s="28" t="n"/>
      <c r="B109" s="24" t="n"/>
      <c r="C109" s="24" t="n"/>
      <c r="D109" s="24" t="n"/>
      <c r="E109" s="29" t="n"/>
      <c r="F109" s="30">
        <f>IF(C109="","",IF(IFERROR(VLOOKUP(C109,Assumptions!$A$13:$H$112,8,FALSE),"")&lt;&gt;"OK","",IFERROR(VLOOKUP(C109,Assumptions!$A$13:$H$112,3,FALSE),"")))</f>
        <v/>
      </c>
      <c r="G109" s="57">
        <f>IF(C109="","",IF(IFERROR(VLOOKUP(C109,Assumptions!$A$13:$H$112,8,FALSE),"")&lt;&gt;"OK","",IFERROR(VLOOKUP(C109,Assumptions!$A$13:$H$112,4,FALSE),"")))</f>
        <v/>
      </c>
      <c r="H109" s="32">
        <f>IF(C109="","",IF(IFERROR(VLOOKUP(C109,Assumptions!$A$13:$H$112,8,FALSE),"")&lt;&gt;"OK","",IFERROR(VLOOKUP(C109,Assumptions!$A$13:$H$112,7,FALSE),"")))</f>
        <v/>
      </c>
      <c r="I109" s="33">
        <f>IF(C109="","",IF(IFERROR(VLOOKUP(C109,Assumptions!$A$13:$H$112,8,FALSE),"")&lt;&gt;"OK","",IFERROR(VLOOKUP(C109,Assumptions!$A$13:$H$112,5,FALSE),"")))</f>
        <v/>
      </c>
      <c r="J109" s="57">
        <f>IF(C109="","",IF(IFERROR(VLOOKUP(C109,Assumptions!$A$13:$H$112,8,FALSE),"")&lt;&gt;"OK","",IFERROR(VLOOKUP(C109,Assumptions!$A$13:$H$112,6,FALSE),"")))</f>
        <v/>
      </c>
      <c r="K109" s="57">
        <f>IF(OR(A109&lt;&gt;"Yes",C109="",E109="",F109=""),"",IFERROR(E109*G109*(1+H109),""))</f>
        <v/>
      </c>
      <c r="L109" s="33">
        <f>IF(OR(A109&lt;&gt;"Yes",C109="",E109="",F109=""),"",IFERROR(E109*I109,""))</f>
        <v/>
      </c>
      <c r="M109" s="57">
        <f>IF(OR(L109="",Assumptions!$B$3=""),"",IFERROR(L109*Assumptions!$B$3,""))</f>
        <v/>
      </c>
      <c r="N109" s="57">
        <f>IF(OR(A109&lt;&gt;"Yes",C109="",E109="",F109=""),"",IFERROR(E109*J109,""))</f>
        <v/>
      </c>
      <c r="O109" s="57">
        <f>IF(OR(K109="",M109="",N109=""),"",SUM(K109,M109,N109))</f>
        <v/>
      </c>
      <c r="P109" s="57">
        <f>IF(OR(O109="",Assumptions!$B$4="",Assumptions!$B$5="",Assumptions!$B$6=""),"",IFERROR(O109*(1+Assumptions!$B$4+Assumptions!$B$5+Assumptions!$B$6),""))</f>
        <v/>
      </c>
      <c r="Q109" s="34">
        <f>IF(COUNTA(A109:E109)=0,"",IF(A109="No","Excluded",IF(A109&lt;&gt;"Yes","Select include",IF(B109="","Enter zone",IF(C109="","Select item",IF(E109="","Enter quantity",IF(COUNTBLANK(Assumptions!$B$3:$B$6)&gt;0,"Review pricing inputs",IF(IFERROR(VLOOKUP(C109,Assumptions!$A$13:$H$112,8,FALSE),"Missing")="Missing","Review item",IF(IFERROR(VLOOKUP(C109,Assumptions!$A$13:$H$112,8,FALSE),"")&lt;&gt;"OK","Review catalog","OK")))))))))</f>
        <v/>
      </c>
    </row>
    <row r="110">
      <c r="A110" s="28" t="n"/>
      <c r="B110" s="24" t="n"/>
      <c r="C110" s="24" t="n"/>
      <c r="D110" s="24" t="n"/>
      <c r="E110" s="29" t="n"/>
      <c r="F110" s="35">
        <f>IF(C110="","",IF(IFERROR(VLOOKUP(C110,Assumptions!$A$13:$H$112,8,FALSE),"")&lt;&gt;"OK","",IFERROR(VLOOKUP(C110,Assumptions!$A$13:$H$112,3,FALSE),"")))</f>
        <v/>
      </c>
      <c r="G110" s="58">
        <f>IF(C110="","",IF(IFERROR(VLOOKUP(C110,Assumptions!$A$13:$H$112,8,FALSE),"")&lt;&gt;"OK","",IFERROR(VLOOKUP(C110,Assumptions!$A$13:$H$112,4,FALSE),"")))</f>
        <v/>
      </c>
      <c r="H110" s="37">
        <f>IF(C110="","",IF(IFERROR(VLOOKUP(C110,Assumptions!$A$13:$H$112,8,FALSE),"")&lt;&gt;"OK","",IFERROR(VLOOKUP(C110,Assumptions!$A$13:$H$112,7,FALSE),"")))</f>
        <v/>
      </c>
      <c r="I110" s="38">
        <f>IF(C110="","",IF(IFERROR(VLOOKUP(C110,Assumptions!$A$13:$H$112,8,FALSE),"")&lt;&gt;"OK","",IFERROR(VLOOKUP(C110,Assumptions!$A$13:$H$112,5,FALSE),"")))</f>
        <v/>
      </c>
      <c r="J110" s="58">
        <f>IF(C110="","",IF(IFERROR(VLOOKUP(C110,Assumptions!$A$13:$H$112,8,FALSE),"")&lt;&gt;"OK","",IFERROR(VLOOKUP(C110,Assumptions!$A$13:$H$112,6,FALSE),"")))</f>
        <v/>
      </c>
      <c r="K110" s="58">
        <f>IF(OR(A110&lt;&gt;"Yes",C110="",E110="",F110=""),"",IFERROR(E110*G110*(1+H110),""))</f>
        <v/>
      </c>
      <c r="L110" s="38">
        <f>IF(OR(A110&lt;&gt;"Yes",C110="",E110="",F110=""),"",IFERROR(E110*I110,""))</f>
        <v/>
      </c>
      <c r="M110" s="58">
        <f>IF(OR(L110="",Assumptions!$B$3=""),"",IFERROR(L110*Assumptions!$B$3,""))</f>
        <v/>
      </c>
      <c r="N110" s="58">
        <f>IF(OR(A110&lt;&gt;"Yes",C110="",E110="",F110=""),"",IFERROR(E110*J110,""))</f>
        <v/>
      </c>
      <c r="O110" s="58">
        <f>IF(OR(K110="",M110="",N110=""),"",SUM(K110,M110,N110))</f>
        <v/>
      </c>
      <c r="P110" s="58">
        <f>IF(OR(O110="",Assumptions!$B$4="",Assumptions!$B$5="",Assumptions!$B$6=""),"",IFERROR(O110*(1+Assumptions!$B$4+Assumptions!$B$5+Assumptions!$B$6),""))</f>
        <v/>
      </c>
      <c r="Q110" s="39">
        <f>IF(COUNTA(A110:E110)=0,"",IF(A110="No","Excluded",IF(A110&lt;&gt;"Yes","Select include",IF(B110="","Enter zone",IF(C110="","Select item",IF(E110="","Enter quantity",IF(COUNTBLANK(Assumptions!$B$3:$B$6)&gt;0,"Review pricing inputs",IF(IFERROR(VLOOKUP(C110,Assumptions!$A$13:$H$112,8,FALSE),"Missing")="Missing","Review item",IF(IFERROR(VLOOKUP(C110,Assumptions!$A$13:$H$112,8,FALSE),"")&lt;&gt;"OK","Review catalog","OK")))))))))</f>
        <v/>
      </c>
    </row>
    <row r="111">
      <c r="A111" s="28" t="n"/>
      <c r="B111" s="24" t="n"/>
      <c r="C111" s="24" t="n"/>
      <c r="D111" s="24" t="n"/>
      <c r="E111" s="29" t="n"/>
      <c r="F111" s="30">
        <f>IF(C111="","",IF(IFERROR(VLOOKUP(C111,Assumptions!$A$13:$H$112,8,FALSE),"")&lt;&gt;"OK","",IFERROR(VLOOKUP(C111,Assumptions!$A$13:$H$112,3,FALSE),"")))</f>
        <v/>
      </c>
      <c r="G111" s="57">
        <f>IF(C111="","",IF(IFERROR(VLOOKUP(C111,Assumptions!$A$13:$H$112,8,FALSE),"")&lt;&gt;"OK","",IFERROR(VLOOKUP(C111,Assumptions!$A$13:$H$112,4,FALSE),"")))</f>
        <v/>
      </c>
      <c r="H111" s="32">
        <f>IF(C111="","",IF(IFERROR(VLOOKUP(C111,Assumptions!$A$13:$H$112,8,FALSE),"")&lt;&gt;"OK","",IFERROR(VLOOKUP(C111,Assumptions!$A$13:$H$112,7,FALSE),"")))</f>
        <v/>
      </c>
      <c r="I111" s="33">
        <f>IF(C111="","",IF(IFERROR(VLOOKUP(C111,Assumptions!$A$13:$H$112,8,FALSE),"")&lt;&gt;"OK","",IFERROR(VLOOKUP(C111,Assumptions!$A$13:$H$112,5,FALSE),"")))</f>
        <v/>
      </c>
      <c r="J111" s="57">
        <f>IF(C111="","",IF(IFERROR(VLOOKUP(C111,Assumptions!$A$13:$H$112,8,FALSE),"")&lt;&gt;"OK","",IFERROR(VLOOKUP(C111,Assumptions!$A$13:$H$112,6,FALSE),"")))</f>
        <v/>
      </c>
      <c r="K111" s="57">
        <f>IF(OR(A111&lt;&gt;"Yes",C111="",E111="",F111=""),"",IFERROR(E111*G111*(1+H111),""))</f>
        <v/>
      </c>
      <c r="L111" s="33">
        <f>IF(OR(A111&lt;&gt;"Yes",C111="",E111="",F111=""),"",IFERROR(E111*I111,""))</f>
        <v/>
      </c>
      <c r="M111" s="57">
        <f>IF(OR(L111="",Assumptions!$B$3=""),"",IFERROR(L111*Assumptions!$B$3,""))</f>
        <v/>
      </c>
      <c r="N111" s="57">
        <f>IF(OR(A111&lt;&gt;"Yes",C111="",E111="",F111=""),"",IFERROR(E111*J111,""))</f>
        <v/>
      </c>
      <c r="O111" s="57">
        <f>IF(OR(K111="",M111="",N111=""),"",SUM(K111,M111,N111))</f>
        <v/>
      </c>
      <c r="P111" s="57">
        <f>IF(OR(O111="",Assumptions!$B$4="",Assumptions!$B$5="",Assumptions!$B$6=""),"",IFERROR(O111*(1+Assumptions!$B$4+Assumptions!$B$5+Assumptions!$B$6),""))</f>
        <v/>
      </c>
      <c r="Q111" s="34">
        <f>IF(COUNTA(A111:E111)=0,"",IF(A111="No","Excluded",IF(A111&lt;&gt;"Yes","Select include",IF(B111="","Enter zone",IF(C111="","Select item",IF(E111="","Enter quantity",IF(COUNTBLANK(Assumptions!$B$3:$B$6)&gt;0,"Review pricing inputs",IF(IFERROR(VLOOKUP(C111,Assumptions!$A$13:$H$112,8,FALSE),"Missing")="Missing","Review item",IF(IFERROR(VLOOKUP(C111,Assumptions!$A$13:$H$112,8,FALSE),"")&lt;&gt;"OK","Review catalog","OK")))))))))</f>
        <v/>
      </c>
    </row>
    <row r="112">
      <c r="A112" s="28" t="n"/>
      <c r="B112" s="24" t="n"/>
      <c r="C112" s="24" t="n"/>
      <c r="D112" s="24" t="n"/>
      <c r="E112" s="29" t="n"/>
      <c r="F112" s="35">
        <f>IF(C112="","",IF(IFERROR(VLOOKUP(C112,Assumptions!$A$13:$H$112,8,FALSE),"")&lt;&gt;"OK","",IFERROR(VLOOKUP(C112,Assumptions!$A$13:$H$112,3,FALSE),"")))</f>
        <v/>
      </c>
      <c r="G112" s="58">
        <f>IF(C112="","",IF(IFERROR(VLOOKUP(C112,Assumptions!$A$13:$H$112,8,FALSE),"")&lt;&gt;"OK","",IFERROR(VLOOKUP(C112,Assumptions!$A$13:$H$112,4,FALSE),"")))</f>
        <v/>
      </c>
      <c r="H112" s="37">
        <f>IF(C112="","",IF(IFERROR(VLOOKUP(C112,Assumptions!$A$13:$H$112,8,FALSE),"")&lt;&gt;"OK","",IFERROR(VLOOKUP(C112,Assumptions!$A$13:$H$112,7,FALSE),"")))</f>
        <v/>
      </c>
      <c r="I112" s="38">
        <f>IF(C112="","",IF(IFERROR(VLOOKUP(C112,Assumptions!$A$13:$H$112,8,FALSE),"")&lt;&gt;"OK","",IFERROR(VLOOKUP(C112,Assumptions!$A$13:$H$112,5,FALSE),"")))</f>
        <v/>
      </c>
      <c r="J112" s="58">
        <f>IF(C112="","",IF(IFERROR(VLOOKUP(C112,Assumptions!$A$13:$H$112,8,FALSE),"")&lt;&gt;"OK","",IFERROR(VLOOKUP(C112,Assumptions!$A$13:$H$112,6,FALSE),"")))</f>
        <v/>
      </c>
      <c r="K112" s="58">
        <f>IF(OR(A112&lt;&gt;"Yes",C112="",E112="",F112=""),"",IFERROR(E112*G112*(1+H112),""))</f>
        <v/>
      </c>
      <c r="L112" s="38">
        <f>IF(OR(A112&lt;&gt;"Yes",C112="",E112="",F112=""),"",IFERROR(E112*I112,""))</f>
        <v/>
      </c>
      <c r="M112" s="58">
        <f>IF(OR(L112="",Assumptions!$B$3=""),"",IFERROR(L112*Assumptions!$B$3,""))</f>
        <v/>
      </c>
      <c r="N112" s="58">
        <f>IF(OR(A112&lt;&gt;"Yes",C112="",E112="",F112=""),"",IFERROR(E112*J112,""))</f>
        <v/>
      </c>
      <c r="O112" s="58">
        <f>IF(OR(K112="",M112="",N112=""),"",SUM(K112,M112,N112))</f>
        <v/>
      </c>
      <c r="P112" s="58">
        <f>IF(OR(O112="",Assumptions!$B$4="",Assumptions!$B$5="",Assumptions!$B$6=""),"",IFERROR(O112*(1+Assumptions!$B$4+Assumptions!$B$5+Assumptions!$B$6),""))</f>
        <v/>
      </c>
      <c r="Q112" s="39">
        <f>IF(COUNTA(A112:E112)=0,"",IF(A112="No","Excluded",IF(A112&lt;&gt;"Yes","Select include",IF(B112="","Enter zone",IF(C112="","Select item",IF(E112="","Enter quantity",IF(COUNTBLANK(Assumptions!$B$3:$B$6)&gt;0,"Review pricing inputs",IF(IFERROR(VLOOKUP(C112,Assumptions!$A$13:$H$112,8,FALSE),"Missing")="Missing","Review item",IF(IFERROR(VLOOKUP(C112,Assumptions!$A$13:$H$112,8,FALSE),"")&lt;&gt;"OK","Review catalog","OK")))))))))</f>
        <v/>
      </c>
    </row>
  </sheetData>
  <autoFilter ref="A12:Q112"/>
  <mergeCells count="1">
    <mergeCell ref="A1:Q2"/>
  </mergeCells>
  <conditionalFormatting sqref="Q13:Q112">
    <cfRule type="expression" priority="1" dxfId="0">
      <formula>AND($Q13&lt;&gt;"",$Q13&lt;&gt;"OK",$Q13&lt;&gt;"Excluded")</formula>
    </cfRule>
    <cfRule type="expression" priority="2" dxfId="1">
      <formula>$Q13="OK"</formula>
    </cfRule>
  </conditionalFormatting>
  <dataValidations count="5">
    <dataValidation sqref="A13:A112" showDropDown="0" showInputMessage="0" showErrorMessage="0" allowBlank="0" errorTitle="Check include choice" error="Select Yes or No." promptTitle="Include this line?" prompt="Choose Yes to include the line in the estimate." type="list">
      <formula1>"Yes,No"</formula1>
    </dataValidation>
    <dataValidation sqref="C13:C112" showDropDown="0" showInputMessage="0" showErrorMessage="0" allowBlank="0" errorTitle="Check catalog item" error="Select an item from the editable Assumptions catalog." promptTitle="Catalog item" prompt="Choose the item or service used for this estimate line." type="list">
      <formula1>INDIRECT("Assumptions!$A$13:$A$112")</formula1>
    </dataValidation>
    <dataValidation sqref="E13:E112" showDropDown="0" showInputMessage="0" showErrorMessage="0" allowBlank="0" errorTitle="Check quantity" error="Enter a quantity from 0.01 through 1,000,000." promptTitle="Estimated quantity" prompt="Enter the quantity in the unit returned from the catalog." type="decimal" operator="between">
      <formula1>0.01</formula1>
      <formula2>1000000</formula2>
    </dataValidation>
    <dataValidation sqref="E4" showDropDown="0" showInputMessage="0" showErrorMessage="0" allowBlank="0" errorTitle="Check quote status" error="Select a status from the editable Assumptions list." type="list">
      <formula1>INDIRECT("Assumptions!$I$4:$I$8")</formula1>
    </dataValidation>
    <dataValidation sqref="B6 E6" showDropDown="0" showInputMessage="0" showErrorMessage="0" allowBlank="0" errorTitle="Check estimate date" error="Enter a date within the prepared planning range." type="date" operator="between">
      <formula1>DATE(2021,1,1)</formula1>
      <formula2>DATE(2036,12,31)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 fitToPage="1"/>
  </sheetPr>
  <dimension ref="A1:K11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6" customWidth="1" min="3" max="3"/>
    <col width="19" customWidth="1" min="4" max="4"/>
    <col width="18" customWidth="1" min="5" max="5"/>
    <col width="20" customWidth="1" min="6" max="6"/>
    <col width="12" customWidth="1" min="7" max="7"/>
    <col width="18" customWidth="1" min="8" max="8"/>
    <col width="18" customWidth="1" min="9" max="9"/>
    <col width="21" customWidth="1" min="10" max="10"/>
    <col width="16" customWidth="1" min="11" max="11"/>
  </cols>
  <sheetData>
    <row r="1" ht="24" customHeight="1">
      <c r="A1" s="1" t="inlineStr">
        <is>
          <t>Irrigation Estimate Assumptions</t>
        </is>
      </c>
      <c r="B1" s="45" t="n"/>
      <c r="C1" s="45" t="n"/>
      <c r="D1" s="45" t="n"/>
      <c r="E1" s="45" t="n"/>
      <c r="F1" s="45" t="n"/>
      <c r="G1" s="45" t="n"/>
      <c r="H1" s="45" t="n"/>
      <c r="I1" s="45" t="n"/>
      <c r="J1" s="45" t="n"/>
      <c r="K1" s="46" t="n"/>
    </row>
    <row r="2" ht="15" customHeight="1">
      <c r="A2" s="47" t="n"/>
      <c r="B2" s="48" t="n"/>
      <c r="C2" s="48" t="n"/>
      <c r="D2" s="48" t="n"/>
      <c r="E2" s="48" t="n"/>
      <c r="F2" s="48" t="n"/>
      <c r="G2" s="48" t="n"/>
      <c r="H2" s="48" t="n"/>
      <c r="I2" s="48" t="n"/>
      <c r="J2" s="48" t="n"/>
      <c r="K2" s="49" t="n"/>
    </row>
    <row r="3">
      <c r="A3" s="4" t="inlineStr">
        <is>
          <t>Labor hourly cost</t>
        </is>
      </c>
      <c r="B3" s="59" t="n">
        <v>42</v>
      </c>
      <c r="C3" s="3" t="inlineStr">
        <is>
          <t>Editable burdened labor cost per hour</t>
        </is>
      </c>
      <c r="I3" s="4" t="inlineStr">
        <is>
          <t>Quote statuses</t>
        </is>
      </c>
      <c r="J3" s="4" t="inlineStr">
        <is>
          <t>Catalog categories</t>
        </is>
      </c>
      <c r="K3" s="4" t="inlineStr">
        <is>
          <t>Units</t>
        </is>
      </c>
    </row>
    <row r="4">
      <c r="A4" s="4" t="inlineStr">
        <is>
          <t>Overhead markup</t>
        </is>
      </c>
      <c r="B4" s="41" t="n">
        <v>0.12</v>
      </c>
      <c r="C4" s="3" t="inlineStr">
        <is>
          <t>Applied to direct cost</t>
        </is>
      </c>
      <c r="I4" s="42" t="inlineStr">
        <is>
          <t>Draft</t>
        </is>
      </c>
      <c r="J4" s="42" t="inlineStr">
        <is>
          <t>Controls</t>
        </is>
      </c>
      <c r="K4" s="42" t="inlineStr">
        <is>
          <t>each</t>
        </is>
      </c>
    </row>
    <row r="5">
      <c r="A5" s="4" t="inlineStr">
        <is>
          <t>Contingency markup</t>
        </is>
      </c>
      <c r="B5" s="41" t="n">
        <v>0.05</v>
      </c>
      <c r="C5" s="3" t="inlineStr">
        <is>
          <t>Applied to direct cost</t>
        </is>
      </c>
      <c r="I5" s="42" t="inlineStr">
        <is>
          <t>Internal Review</t>
        </is>
      </c>
      <c r="J5" s="42" t="inlineStr">
        <is>
          <t>Water Connection</t>
        </is>
      </c>
      <c r="K5" s="42" t="inlineStr">
        <is>
          <t>linear foot</t>
        </is>
      </c>
    </row>
    <row r="6">
      <c r="A6" s="4" t="inlineStr">
        <is>
          <t>Profit markup</t>
        </is>
      </c>
      <c r="B6" s="41" t="n">
        <v>0.18</v>
      </c>
      <c r="C6" s="3" t="inlineStr">
        <is>
          <t>Applied to direct cost</t>
        </is>
      </c>
      <c r="I6" s="42" t="inlineStr">
        <is>
          <t>Presented</t>
        </is>
      </c>
      <c r="J6" s="42" t="inlineStr">
        <is>
          <t>Zone Components</t>
        </is>
      </c>
      <c r="K6" s="42" t="inlineStr">
        <is>
          <t>square foot</t>
        </is>
      </c>
    </row>
    <row r="7">
      <c r="I7" s="42" t="inlineStr">
        <is>
          <t>Accepted</t>
        </is>
      </c>
      <c r="J7" s="42" t="inlineStr">
        <is>
          <t>Distribution</t>
        </is>
      </c>
      <c r="K7" s="42" t="inlineStr">
        <is>
          <t>hour</t>
        </is>
      </c>
    </row>
    <row r="8">
      <c r="I8" s="42" t="inlineStr">
        <is>
          <t>Declined</t>
        </is>
      </c>
      <c r="J8" s="42" t="inlineStr">
        <is>
          <t>Site Work</t>
        </is>
      </c>
      <c r="K8" s="42" t="inlineStr">
        <is>
          <t>day</t>
        </is>
      </c>
    </row>
    <row r="9" ht="30" customHeight="1">
      <c r="A9" s="3" t="inlineStr">
        <is>
          <t>Suggested sell amount equals direct cost multiplied by one plus the three editable markups. Verify all rates, quantities, and project-specific requirements before use.</t>
        </is>
      </c>
      <c r="I9" s="42" t="n"/>
      <c r="J9" s="42" t="n"/>
      <c r="K9" s="42" t="inlineStr">
        <is>
          <t>lump sum</t>
        </is>
      </c>
    </row>
    <row r="10"/>
    <row r="11"/>
    <row r="12" ht="42" customHeight="1">
      <c r="A12" s="27" t="inlineStr">
        <is>
          <t>Item / Service</t>
        </is>
      </c>
      <c r="B12" s="27" t="inlineStr">
        <is>
          <t>Category</t>
        </is>
      </c>
      <c r="C12" s="27" t="inlineStr">
        <is>
          <t>Unit</t>
        </is>
      </c>
      <c r="D12" s="27" t="inlineStr">
        <is>
          <t>Material Cost/Unit</t>
        </is>
      </c>
      <c r="E12" s="27" t="inlineStr">
        <is>
          <t>Labor Hours/Unit</t>
        </is>
      </c>
      <c r="F12" s="27" t="inlineStr">
        <is>
          <t>Equipment Cost/Unit</t>
        </is>
      </c>
      <c r="G12" s="27" t="inlineStr">
        <is>
          <t>Waste %</t>
        </is>
      </c>
      <c r="H12" s="27" t="inlineStr">
        <is>
          <t>Catalog Check</t>
        </is>
      </c>
    </row>
    <row r="13">
      <c r="A13" s="24" t="inlineStr">
        <is>
          <t>Controller installation</t>
        </is>
      </c>
      <c r="B13" s="24" t="inlineStr">
        <is>
          <t>Controls</t>
        </is>
      </c>
      <c r="C13" s="24" t="inlineStr">
        <is>
          <t>each</t>
        </is>
      </c>
      <c r="D13" s="60" t="n">
        <v>190</v>
      </c>
      <c r="E13" s="29" t="n">
        <v>2.5</v>
      </c>
      <c r="F13" s="60" t="n">
        <v>15</v>
      </c>
      <c r="G13" s="44" t="n">
        <v>0</v>
      </c>
      <c r="H13" s="34">
        <f>IF(A13="","",IF(COUNTIF($A$13:$A$112,A13)&gt;1,"Duplicate item",IF(OR(B13="",C13="",D13="",E13="",F13="",G13=""),"Review inputs","OK")))</f>
        <v/>
      </c>
    </row>
    <row r="14">
      <c r="A14" s="24" t="inlineStr">
        <is>
          <t>Backflow device</t>
        </is>
      </c>
      <c r="B14" s="24" t="inlineStr">
        <is>
          <t>Water Connection</t>
        </is>
      </c>
      <c r="C14" s="24" t="inlineStr">
        <is>
          <t>each</t>
        </is>
      </c>
      <c r="D14" s="60" t="n">
        <v>260</v>
      </c>
      <c r="E14" s="29" t="n">
        <v>3</v>
      </c>
      <c r="F14" s="60" t="n">
        <v>25</v>
      </c>
      <c r="G14" s="44" t="n">
        <v>0</v>
      </c>
      <c r="H14" s="39">
        <f>IF(A14="","",IF(COUNTIF($A$13:$A$112,A14)&gt;1,"Duplicate item",IF(OR(B14="",C14="",D14="",E14="",F14="",G14=""),"Review inputs","OK")))</f>
        <v/>
      </c>
    </row>
    <row r="15">
      <c r="A15" s="24" t="inlineStr">
        <is>
          <t>Trenching</t>
        </is>
      </c>
      <c r="B15" s="24" t="inlineStr">
        <is>
          <t>Site Work</t>
        </is>
      </c>
      <c r="C15" s="24" t="inlineStr">
        <is>
          <t>linear foot</t>
        </is>
      </c>
      <c r="D15" s="60" t="n">
        <v>0.08</v>
      </c>
      <c r="E15" s="29" t="n">
        <v>0.025</v>
      </c>
      <c r="F15" s="60" t="n">
        <v>0.35</v>
      </c>
      <c r="G15" s="44" t="n">
        <v>0</v>
      </c>
      <c r="H15" s="34">
        <f>IF(A15="","",IF(COUNTIF($A$13:$A$112,A15)&gt;1,"Duplicate item",IF(OR(B15="",C15="",D15="",E15="",F15="",G15=""),"Review inputs","OK")))</f>
        <v/>
      </c>
    </row>
    <row r="16">
      <c r="A16" s="24" t="inlineStr">
        <is>
          <t>PVC pipe</t>
        </is>
      </c>
      <c r="B16" s="24" t="inlineStr">
        <is>
          <t>Distribution</t>
        </is>
      </c>
      <c r="C16" s="24" t="inlineStr">
        <is>
          <t>linear foot</t>
        </is>
      </c>
      <c r="D16" s="60" t="n">
        <v>1.2</v>
      </c>
      <c r="E16" s="29" t="n">
        <v>0.018</v>
      </c>
      <c r="F16" s="60" t="n">
        <v>0.05</v>
      </c>
      <c r="G16" s="44" t="n">
        <v>0.08</v>
      </c>
      <c r="H16" s="39">
        <f>IF(A16="","",IF(COUNTIF($A$13:$A$112,A16)&gt;1,"Duplicate item",IF(OR(B16="",C16="",D16="",E16="",F16="",G16=""),"Review inputs","OK")))</f>
        <v/>
      </c>
    </row>
    <row r="17">
      <c r="A17" s="24" t="inlineStr">
        <is>
          <t>Valve zone assembly</t>
        </is>
      </c>
      <c r="B17" s="24" t="inlineStr">
        <is>
          <t>Zone Components</t>
        </is>
      </c>
      <c r="C17" s="24" t="inlineStr">
        <is>
          <t>each</t>
        </is>
      </c>
      <c r="D17" s="60" t="n">
        <v>48</v>
      </c>
      <c r="E17" s="29" t="n">
        <v>0.75</v>
      </c>
      <c r="F17" s="60" t="n">
        <v>2</v>
      </c>
      <c r="G17" s="44" t="n">
        <v>0.03</v>
      </c>
      <c r="H17" s="34">
        <f>IF(A17="","",IF(COUNTIF($A$13:$A$112,A17)&gt;1,"Duplicate item",IF(OR(B17="",C17="",D17="",E17="",F17="",G17=""),"Review inputs","OK")))</f>
        <v/>
      </c>
    </row>
    <row r="18">
      <c r="A18" s="24" t="inlineStr">
        <is>
          <t>Spray head</t>
        </is>
      </c>
      <c r="B18" s="24" t="inlineStr">
        <is>
          <t>Zone Components</t>
        </is>
      </c>
      <c r="C18" s="24" t="inlineStr">
        <is>
          <t>each</t>
        </is>
      </c>
      <c r="D18" s="60" t="n">
        <v>11</v>
      </c>
      <c r="E18" s="29" t="n">
        <v>0.2</v>
      </c>
      <c r="F18" s="60" t="n">
        <v>0</v>
      </c>
      <c r="G18" s="44" t="n">
        <v>0.05</v>
      </c>
      <c r="H18" s="39">
        <f>IF(A18="","",IF(COUNTIF($A$13:$A$112,A18)&gt;1,"Duplicate item",IF(OR(B18="",C18="",D18="",E18="",F18="",G18=""),"Review inputs","OK")))</f>
        <v/>
      </c>
    </row>
    <row r="19">
      <c r="A19" s="24" t="inlineStr">
        <is>
          <t>Rotor head</t>
        </is>
      </c>
      <c r="B19" s="24" t="inlineStr">
        <is>
          <t>Zone Components</t>
        </is>
      </c>
      <c r="C19" s="24" t="inlineStr">
        <is>
          <t>each</t>
        </is>
      </c>
      <c r="D19" s="60" t="n">
        <v>31</v>
      </c>
      <c r="E19" s="29" t="n">
        <v>0.3</v>
      </c>
      <c r="F19" s="60" t="n">
        <v>0</v>
      </c>
      <c r="G19" s="44" t="n">
        <v>0.05</v>
      </c>
      <c r="H19" s="34">
        <f>IF(A19="","",IF(COUNTIF($A$13:$A$112,A19)&gt;1,"Duplicate item",IF(OR(B19="",C19="",D19="",E19="",F19="",G19=""),"Review inputs","OK")))</f>
        <v/>
      </c>
    </row>
    <row r="20">
      <c r="A20" s="24" t="inlineStr">
        <is>
          <t>Dripline</t>
        </is>
      </c>
      <c r="B20" s="24" t="inlineStr">
        <is>
          <t>Distribution</t>
        </is>
      </c>
      <c r="C20" s="24" t="inlineStr">
        <is>
          <t>linear foot</t>
        </is>
      </c>
      <c r="D20" s="60" t="n">
        <v>0.42</v>
      </c>
      <c r="E20" s="29" t="n">
        <v>0.008</v>
      </c>
      <c r="F20" s="60" t="n">
        <v>0</v>
      </c>
      <c r="G20" s="44" t="n">
        <v>0.1</v>
      </c>
      <c r="H20" s="39">
        <f>IF(A20="","",IF(COUNTIF($A$13:$A$112,A20)&gt;1,"Duplicate item",IF(OR(B20="",C20="",D20="",E20="",F20="",G20=""),"Review inputs","OK")))</f>
        <v/>
      </c>
    </row>
    <row r="21">
      <c r="A21" s="24" t="inlineStr">
        <is>
          <t>Poly tubing</t>
        </is>
      </c>
      <c r="B21" s="24" t="inlineStr">
        <is>
          <t>Distribution</t>
        </is>
      </c>
      <c r="C21" s="24" t="inlineStr">
        <is>
          <t>linear foot</t>
        </is>
      </c>
      <c r="D21" s="60" t="n">
        <v>0.28</v>
      </c>
      <c r="E21" s="29" t="n">
        <v>0.01</v>
      </c>
      <c r="F21" s="60" t="n">
        <v>0.01</v>
      </c>
      <c r="G21" s="44" t="n">
        <v>0.08</v>
      </c>
      <c r="H21" s="34">
        <f>IF(A21="","",IF(COUNTIF($A$13:$A$112,A21)&gt;1,"Duplicate item",IF(OR(B21="",C21="",D21="",E21="",F21="",G21=""),"Review inputs","OK")))</f>
        <v/>
      </c>
    </row>
    <row r="22">
      <c r="A22" s="24" t="inlineStr">
        <is>
          <t>Wire run</t>
        </is>
      </c>
      <c r="B22" s="24" t="inlineStr">
        <is>
          <t>Controls</t>
        </is>
      </c>
      <c r="C22" s="24" t="inlineStr">
        <is>
          <t>linear foot</t>
        </is>
      </c>
      <c r="D22" s="60" t="n">
        <v>0.16</v>
      </c>
      <c r="E22" s="29" t="n">
        <v>0.006</v>
      </c>
      <c r="F22" s="60" t="n">
        <v>0</v>
      </c>
      <c r="G22" s="44" t="n">
        <v>0.08</v>
      </c>
      <c r="H22" s="39">
        <f>IF(A22="","",IF(COUNTIF($A$13:$A$112,A22)&gt;1,"Duplicate item",IF(OR(B22="",C22="",D22="",E22="",F22="",G22=""),"Review inputs","OK")))</f>
        <v/>
      </c>
    </row>
    <row r="23">
      <c r="A23" s="24" t="n"/>
      <c r="B23" s="24" t="n"/>
      <c r="C23" s="24" t="n"/>
      <c r="D23" s="60" t="n"/>
      <c r="E23" s="29" t="n"/>
      <c r="F23" s="60" t="n"/>
      <c r="G23" s="44" t="n"/>
      <c r="H23" s="34">
        <f>IF(A23="","",IF(COUNTIF($A$13:$A$112,A23)&gt;1,"Duplicate item",IF(OR(B23="",C23="",D23="",E23="",F23="",G23=""),"Review inputs","OK")))</f>
        <v/>
      </c>
    </row>
    <row r="24">
      <c r="A24" s="24" t="n"/>
      <c r="B24" s="24" t="n"/>
      <c r="C24" s="24" t="n"/>
      <c r="D24" s="60" t="n"/>
      <c r="E24" s="29" t="n"/>
      <c r="F24" s="60" t="n"/>
      <c r="G24" s="44" t="n"/>
      <c r="H24" s="39">
        <f>IF(A24="","",IF(COUNTIF($A$13:$A$112,A24)&gt;1,"Duplicate item",IF(OR(B24="",C24="",D24="",E24="",F24="",G24=""),"Review inputs","OK")))</f>
        <v/>
      </c>
    </row>
    <row r="25">
      <c r="A25" s="24" t="n"/>
      <c r="B25" s="24" t="n"/>
      <c r="C25" s="24" t="n"/>
      <c r="D25" s="60" t="n"/>
      <c r="E25" s="29" t="n"/>
      <c r="F25" s="60" t="n"/>
      <c r="G25" s="44" t="n"/>
      <c r="H25" s="34">
        <f>IF(A25="","",IF(COUNTIF($A$13:$A$112,A25)&gt;1,"Duplicate item",IF(OR(B25="",C25="",D25="",E25="",F25="",G25=""),"Review inputs","OK")))</f>
        <v/>
      </c>
    </row>
    <row r="26">
      <c r="A26" s="24" t="n"/>
      <c r="B26" s="24" t="n"/>
      <c r="C26" s="24" t="n"/>
      <c r="D26" s="60" t="n"/>
      <c r="E26" s="29" t="n"/>
      <c r="F26" s="60" t="n"/>
      <c r="G26" s="44" t="n"/>
      <c r="H26" s="39">
        <f>IF(A26="","",IF(COUNTIF($A$13:$A$112,A26)&gt;1,"Duplicate item",IF(OR(B26="",C26="",D26="",E26="",F26="",G26=""),"Review inputs","OK")))</f>
        <v/>
      </c>
    </row>
    <row r="27">
      <c r="A27" s="24" t="n"/>
      <c r="B27" s="24" t="n"/>
      <c r="C27" s="24" t="n"/>
      <c r="D27" s="60" t="n"/>
      <c r="E27" s="29" t="n"/>
      <c r="F27" s="60" t="n"/>
      <c r="G27" s="44" t="n"/>
      <c r="H27" s="34">
        <f>IF(A27="","",IF(COUNTIF($A$13:$A$112,A27)&gt;1,"Duplicate item",IF(OR(B27="",C27="",D27="",E27="",F27="",G27=""),"Review inputs","OK")))</f>
        <v/>
      </c>
    </row>
    <row r="28">
      <c r="A28" s="24" t="n"/>
      <c r="B28" s="24" t="n"/>
      <c r="C28" s="24" t="n"/>
      <c r="D28" s="60" t="n"/>
      <c r="E28" s="29" t="n"/>
      <c r="F28" s="60" t="n"/>
      <c r="G28" s="44" t="n"/>
      <c r="H28" s="39">
        <f>IF(A28="","",IF(COUNTIF($A$13:$A$112,A28)&gt;1,"Duplicate item",IF(OR(B28="",C28="",D28="",E28="",F28="",G28=""),"Review inputs","OK")))</f>
        <v/>
      </c>
    </row>
    <row r="29">
      <c r="A29" s="24" t="n"/>
      <c r="B29" s="24" t="n"/>
      <c r="C29" s="24" t="n"/>
      <c r="D29" s="60" t="n"/>
      <c r="E29" s="29" t="n"/>
      <c r="F29" s="60" t="n"/>
      <c r="G29" s="44" t="n"/>
      <c r="H29" s="34">
        <f>IF(A29="","",IF(COUNTIF($A$13:$A$112,A29)&gt;1,"Duplicate item",IF(OR(B29="",C29="",D29="",E29="",F29="",G29=""),"Review inputs","OK")))</f>
        <v/>
      </c>
    </row>
    <row r="30">
      <c r="A30" s="24" t="n"/>
      <c r="B30" s="24" t="n"/>
      <c r="C30" s="24" t="n"/>
      <c r="D30" s="60" t="n"/>
      <c r="E30" s="29" t="n"/>
      <c r="F30" s="60" t="n"/>
      <c r="G30" s="44" t="n"/>
      <c r="H30" s="39">
        <f>IF(A30="","",IF(COUNTIF($A$13:$A$112,A30)&gt;1,"Duplicate item",IF(OR(B30="",C30="",D30="",E30="",F30="",G30=""),"Review inputs","OK")))</f>
        <v/>
      </c>
    </row>
    <row r="31">
      <c r="A31" s="24" t="n"/>
      <c r="B31" s="24" t="n"/>
      <c r="C31" s="24" t="n"/>
      <c r="D31" s="60" t="n"/>
      <c r="E31" s="29" t="n"/>
      <c r="F31" s="60" t="n"/>
      <c r="G31" s="44" t="n"/>
      <c r="H31" s="34">
        <f>IF(A31="","",IF(COUNTIF($A$13:$A$112,A31)&gt;1,"Duplicate item",IF(OR(B31="",C31="",D31="",E31="",F31="",G31=""),"Review inputs","OK")))</f>
        <v/>
      </c>
    </row>
    <row r="32">
      <c r="A32" s="24" t="n"/>
      <c r="B32" s="24" t="n"/>
      <c r="C32" s="24" t="n"/>
      <c r="D32" s="60" t="n"/>
      <c r="E32" s="29" t="n"/>
      <c r="F32" s="60" t="n"/>
      <c r="G32" s="44" t="n"/>
      <c r="H32" s="39">
        <f>IF(A32="","",IF(COUNTIF($A$13:$A$112,A32)&gt;1,"Duplicate item",IF(OR(B32="",C32="",D32="",E32="",F32="",G32=""),"Review inputs","OK")))</f>
        <v/>
      </c>
    </row>
    <row r="33">
      <c r="A33" s="24" t="n"/>
      <c r="B33" s="24" t="n"/>
      <c r="C33" s="24" t="n"/>
      <c r="D33" s="60" t="n"/>
      <c r="E33" s="29" t="n"/>
      <c r="F33" s="60" t="n"/>
      <c r="G33" s="44" t="n"/>
      <c r="H33" s="34">
        <f>IF(A33="","",IF(COUNTIF($A$13:$A$112,A33)&gt;1,"Duplicate item",IF(OR(B33="",C33="",D33="",E33="",F33="",G33=""),"Review inputs","OK")))</f>
        <v/>
      </c>
    </row>
    <row r="34">
      <c r="A34" s="24" t="n"/>
      <c r="B34" s="24" t="n"/>
      <c r="C34" s="24" t="n"/>
      <c r="D34" s="60" t="n"/>
      <c r="E34" s="29" t="n"/>
      <c r="F34" s="60" t="n"/>
      <c r="G34" s="44" t="n"/>
      <c r="H34" s="39">
        <f>IF(A34="","",IF(COUNTIF($A$13:$A$112,A34)&gt;1,"Duplicate item",IF(OR(B34="",C34="",D34="",E34="",F34="",G34=""),"Review inputs","OK")))</f>
        <v/>
      </c>
    </row>
    <row r="35">
      <c r="A35" s="24" t="n"/>
      <c r="B35" s="24" t="n"/>
      <c r="C35" s="24" t="n"/>
      <c r="D35" s="60" t="n"/>
      <c r="E35" s="29" t="n"/>
      <c r="F35" s="60" t="n"/>
      <c r="G35" s="44" t="n"/>
      <c r="H35" s="34">
        <f>IF(A35="","",IF(COUNTIF($A$13:$A$112,A35)&gt;1,"Duplicate item",IF(OR(B35="",C35="",D35="",E35="",F35="",G35=""),"Review inputs","OK")))</f>
        <v/>
      </c>
    </row>
    <row r="36">
      <c r="A36" s="24" t="n"/>
      <c r="B36" s="24" t="n"/>
      <c r="C36" s="24" t="n"/>
      <c r="D36" s="60" t="n"/>
      <c r="E36" s="29" t="n"/>
      <c r="F36" s="60" t="n"/>
      <c r="G36" s="44" t="n"/>
      <c r="H36" s="39">
        <f>IF(A36="","",IF(COUNTIF($A$13:$A$112,A36)&gt;1,"Duplicate item",IF(OR(B36="",C36="",D36="",E36="",F36="",G36=""),"Review inputs","OK")))</f>
        <v/>
      </c>
    </row>
    <row r="37">
      <c r="A37" s="24" t="n"/>
      <c r="B37" s="24" t="n"/>
      <c r="C37" s="24" t="n"/>
      <c r="D37" s="60" t="n"/>
      <c r="E37" s="29" t="n"/>
      <c r="F37" s="60" t="n"/>
      <c r="G37" s="44" t="n"/>
      <c r="H37" s="34">
        <f>IF(A37="","",IF(COUNTIF($A$13:$A$112,A37)&gt;1,"Duplicate item",IF(OR(B37="",C37="",D37="",E37="",F37="",G37=""),"Review inputs","OK")))</f>
        <v/>
      </c>
    </row>
    <row r="38">
      <c r="A38" s="24" t="n"/>
      <c r="B38" s="24" t="n"/>
      <c r="C38" s="24" t="n"/>
      <c r="D38" s="60" t="n"/>
      <c r="E38" s="29" t="n"/>
      <c r="F38" s="60" t="n"/>
      <c r="G38" s="44" t="n"/>
      <c r="H38" s="39">
        <f>IF(A38="","",IF(COUNTIF($A$13:$A$112,A38)&gt;1,"Duplicate item",IF(OR(B38="",C38="",D38="",E38="",F38="",G38=""),"Review inputs","OK")))</f>
        <v/>
      </c>
    </row>
    <row r="39">
      <c r="A39" s="24" t="n"/>
      <c r="B39" s="24" t="n"/>
      <c r="C39" s="24" t="n"/>
      <c r="D39" s="60" t="n"/>
      <c r="E39" s="29" t="n"/>
      <c r="F39" s="60" t="n"/>
      <c r="G39" s="44" t="n"/>
      <c r="H39" s="34">
        <f>IF(A39="","",IF(COUNTIF($A$13:$A$112,A39)&gt;1,"Duplicate item",IF(OR(B39="",C39="",D39="",E39="",F39="",G39=""),"Review inputs","OK")))</f>
        <v/>
      </c>
    </row>
    <row r="40">
      <c r="A40" s="24" t="n"/>
      <c r="B40" s="24" t="n"/>
      <c r="C40" s="24" t="n"/>
      <c r="D40" s="60" t="n"/>
      <c r="E40" s="29" t="n"/>
      <c r="F40" s="60" t="n"/>
      <c r="G40" s="44" t="n"/>
      <c r="H40" s="39">
        <f>IF(A40="","",IF(COUNTIF($A$13:$A$112,A40)&gt;1,"Duplicate item",IF(OR(B40="",C40="",D40="",E40="",F40="",G40=""),"Review inputs","OK")))</f>
        <v/>
      </c>
    </row>
    <row r="41">
      <c r="A41" s="24" t="n"/>
      <c r="B41" s="24" t="n"/>
      <c r="C41" s="24" t="n"/>
      <c r="D41" s="60" t="n"/>
      <c r="E41" s="29" t="n"/>
      <c r="F41" s="60" t="n"/>
      <c r="G41" s="44" t="n"/>
      <c r="H41" s="34">
        <f>IF(A41="","",IF(COUNTIF($A$13:$A$112,A41)&gt;1,"Duplicate item",IF(OR(B41="",C41="",D41="",E41="",F41="",G41=""),"Review inputs","OK")))</f>
        <v/>
      </c>
    </row>
    <row r="42">
      <c r="A42" s="24" t="n"/>
      <c r="B42" s="24" t="n"/>
      <c r="C42" s="24" t="n"/>
      <c r="D42" s="60" t="n"/>
      <c r="E42" s="29" t="n"/>
      <c r="F42" s="60" t="n"/>
      <c r="G42" s="44" t="n"/>
      <c r="H42" s="39">
        <f>IF(A42="","",IF(COUNTIF($A$13:$A$112,A42)&gt;1,"Duplicate item",IF(OR(B42="",C42="",D42="",E42="",F42="",G42=""),"Review inputs","OK")))</f>
        <v/>
      </c>
    </row>
    <row r="43">
      <c r="A43" s="24" t="n"/>
      <c r="B43" s="24" t="n"/>
      <c r="C43" s="24" t="n"/>
      <c r="D43" s="60" t="n"/>
      <c r="E43" s="29" t="n"/>
      <c r="F43" s="60" t="n"/>
      <c r="G43" s="44" t="n"/>
      <c r="H43" s="34">
        <f>IF(A43="","",IF(COUNTIF($A$13:$A$112,A43)&gt;1,"Duplicate item",IF(OR(B43="",C43="",D43="",E43="",F43="",G43=""),"Review inputs","OK")))</f>
        <v/>
      </c>
    </row>
    <row r="44">
      <c r="A44" s="24" t="n"/>
      <c r="B44" s="24" t="n"/>
      <c r="C44" s="24" t="n"/>
      <c r="D44" s="60" t="n"/>
      <c r="E44" s="29" t="n"/>
      <c r="F44" s="60" t="n"/>
      <c r="G44" s="44" t="n"/>
      <c r="H44" s="39">
        <f>IF(A44="","",IF(COUNTIF($A$13:$A$112,A44)&gt;1,"Duplicate item",IF(OR(B44="",C44="",D44="",E44="",F44="",G44=""),"Review inputs","OK")))</f>
        <v/>
      </c>
    </row>
    <row r="45">
      <c r="A45" s="24" t="n"/>
      <c r="B45" s="24" t="n"/>
      <c r="C45" s="24" t="n"/>
      <c r="D45" s="60" t="n"/>
      <c r="E45" s="29" t="n"/>
      <c r="F45" s="60" t="n"/>
      <c r="G45" s="44" t="n"/>
      <c r="H45" s="34">
        <f>IF(A45="","",IF(COUNTIF($A$13:$A$112,A45)&gt;1,"Duplicate item",IF(OR(B45="",C45="",D45="",E45="",F45="",G45=""),"Review inputs","OK")))</f>
        <v/>
      </c>
    </row>
    <row r="46">
      <c r="A46" s="24" t="n"/>
      <c r="B46" s="24" t="n"/>
      <c r="C46" s="24" t="n"/>
      <c r="D46" s="60" t="n"/>
      <c r="E46" s="29" t="n"/>
      <c r="F46" s="60" t="n"/>
      <c r="G46" s="44" t="n"/>
      <c r="H46" s="39">
        <f>IF(A46="","",IF(COUNTIF($A$13:$A$112,A46)&gt;1,"Duplicate item",IF(OR(B46="",C46="",D46="",E46="",F46="",G46=""),"Review inputs","OK")))</f>
        <v/>
      </c>
    </row>
    <row r="47">
      <c r="A47" s="24" t="n"/>
      <c r="B47" s="24" t="n"/>
      <c r="C47" s="24" t="n"/>
      <c r="D47" s="60" t="n"/>
      <c r="E47" s="29" t="n"/>
      <c r="F47" s="60" t="n"/>
      <c r="G47" s="44" t="n"/>
      <c r="H47" s="34">
        <f>IF(A47="","",IF(COUNTIF($A$13:$A$112,A47)&gt;1,"Duplicate item",IF(OR(B47="",C47="",D47="",E47="",F47="",G47=""),"Review inputs","OK")))</f>
        <v/>
      </c>
    </row>
    <row r="48">
      <c r="A48" s="24" t="n"/>
      <c r="B48" s="24" t="n"/>
      <c r="C48" s="24" t="n"/>
      <c r="D48" s="60" t="n"/>
      <c r="E48" s="29" t="n"/>
      <c r="F48" s="60" t="n"/>
      <c r="G48" s="44" t="n"/>
      <c r="H48" s="39">
        <f>IF(A48="","",IF(COUNTIF($A$13:$A$112,A48)&gt;1,"Duplicate item",IF(OR(B48="",C48="",D48="",E48="",F48="",G48=""),"Review inputs","OK")))</f>
        <v/>
      </c>
    </row>
    <row r="49">
      <c r="A49" s="24" t="n"/>
      <c r="B49" s="24" t="n"/>
      <c r="C49" s="24" t="n"/>
      <c r="D49" s="60" t="n"/>
      <c r="E49" s="29" t="n"/>
      <c r="F49" s="60" t="n"/>
      <c r="G49" s="44" t="n"/>
      <c r="H49" s="34">
        <f>IF(A49="","",IF(COUNTIF($A$13:$A$112,A49)&gt;1,"Duplicate item",IF(OR(B49="",C49="",D49="",E49="",F49="",G49=""),"Review inputs","OK")))</f>
        <v/>
      </c>
    </row>
    <row r="50">
      <c r="A50" s="24" t="n"/>
      <c r="B50" s="24" t="n"/>
      <c r="C50" s="24" t="n"/>
      <c r="D50" s="60" t="n"/>
      <c r="E50" s="29" t="n"/>
      <c r="F50" s="60" t="n"/>
      <c r="G50" s="44" t="n"/>
      <c r="H50" s="39">
        <f>IF(A50="","",IF(COUNTIF($A$13:$A$112,A50)&gt;1,"Duplicate item",IF(OR(B50="",C50="",D50="",E50="",F50="",G50=""),"Review inputs","OK")))</f>
        <v/>
      </c>
    </row>
    <row r="51">
      <c r="A51" s="24" t="n"/>
      <c r="B51" s="24" t="n"/>
      <c r="C51" s="24" t="n"/>
      <c r="D51" s="60" t="n"/>
      <c r="E51" s="29" t="n"/>
      <c r="F51" s="60" t="n"/>
      <c r="G51" s="44" t="n"/>
      <c r="H51" s="34">
        <f>IF(A51="","",IF(COUNTIF($A$13:$A$112,A51)&gt;1,"Duplicate item",IF(OR(B51="",C51="",D51="",E51="",F51="",G51=""),"Review inputs","OK")))</f>
        <v/>
      </c>
    </row>
    <row r="52">
      <c r="A52" s="24" t="n"/>
      <c r="B52" s="24" t="n"/>
      <c r="C52" s="24" t="n"/>
      <c r="D52" s="60" t="n"/>
      <c r="E52" s="29" t="n"/>
      <c r="F52" s="60" t="n"/>
      <c r="G52" s="44" t="n"/>
      <c r="H52" s="39">
        <f>IF(A52="","",IF(COUNTIF($A$13:$A$112,A52)&gt;1,"Duplicate item",IF(OR(B52="",C52="",D52="",E52="",F52="",G52=""),"Review inputs","OK")))</f>
        <v/>
      </c>
    </row>
    <row r="53">
      <c r="A53" s="24" t="n"/>
      <c r="B53" s="24" t="n"/>
      <c r="C53" s="24" t="n"/>
      <c r="D53" s="60" t="n"/>
      <c r="E53" s="29" t="n"/>
      <c r="F53" s="60" t="n"/>
      <c r="G53" s="44" t="n"/>
      <c r="H53" s="34">
        <f>IF(A53="","",IF(COUNTIF($A$13:$A$112,A53)&gt;1,"Duplicate item",IF(OR(B53="",C53="",D53="",E53="",F53="",G53=""),"Review inputs","OK")))</f>
        <v/>
      </c>
    </row>
    <row r="54">
      <c r="A54" s="24" t="n"/>
      <c r="B54" s="24" t="n"/>
      <c r="C54" s="24" t="n"/>
      <c r="D54" s="60" t="n"/>
      <c r="E54" s="29" t="n"/>
      <c r="F54" s="60" t="n"/>
      <c r="G54" s="44" t="n"/>
      <c r="H54" s="39">
        <f>IF(A54="","",IF(COUNTIF($A$13:$A$112,A54)&gt;1,"Duplicate item",IF(OR(B54="",C54="",D54="",E54="",F54="",G54=""),"Review inputs","OK")))</f>
        <v/>
      </c>
    </row>
    <row r="55">
      <c r="A55" s="24" t="n"/>
      <c r="B55" s="24" t="n"/>
      <c r="C55" s="24" t="n"/>
      <c r="D55" s="60" t="n"/>
      <c r="E55" s="29" t="n"/>
      <c r="F55" s="60" t="n"/>
      <c r="G55" s="44" t="n"/>
      <c r="H55" s="34">
        <f>IF(A55="","",IF(COUNTIF($A$13:$A$112,A55)&gt;1,"Duplicate item",IF(OR(B55="",C55="",D55="",E55="",F55="",G55=""),"Review inputs","OK")))</f>
        <v/>
      </c>
    </row>
    <row r="56">
      <c r="A56" s="24" t="n"/>
      <c r="B56" s="24" t="n"/>
      <c r="C56" s="24" t="n"/>
      <c r="D56" s="60" t="n"/>
      <c r="E56" s="29" t="n"/>
      <c r="F56" s="60" t="n"/>
      <c r="G56" s="44" t="n"/>
      <c r="H56" s="39">
        <f>IF(A56="","",IF(COUNTIF($A$13:$A$112,A56)&gt;1,"Duplicate item",IF(OR(B56="",C56="",D56="",E56="",F56="",G56=""),"Review inputs","OK")))</f>
        <v/>
      </c>
    </row>
    <row r="57">
      <c r="A57" s="24" t="n"/>
      <c r="B57" s="24" t="n"/>
      <c r="C57" s="24" t="n"/>
      <c r="D57" s="60" t="n"/>
      <c r="E57" s="29" t="n"/>
      <c r="F57" s="60" t="n"/>
      <c r="G57" s="44" t="n"/>
      <c r="H57" s="34">
        <f>IF(A57="","",IF(COUNTIF($A$13:$A$112,A57)&gt;1,"Duplicate item",IF(OR(B57="",C57="",D57="",E57="",F57="",G57=""),"Review inputs","OK")))</f>
        <v/>
      </c>
    </row>
    <row r="58">
      <c r="A58" s="24" t="n"/>
      <c r="B58" s="24" t="n"/>
      <c r="C58" s="24" t="n"/>
      <c r="D58" s="60" t="n"/>
      <c r="E58" s="29" t="n"/>
      <c r="F58" s="60" t="n"/>
      <c r="G58" s="44" t="n"/>
      <c r="H58" s="39">
        <f>IF(A58="","",IF(COUNTIF($A$13:$A$112,A58)&gt;1,"Duplicate item",IF(OR(B58="",C58="",D58="",E58="",F58="",G58=""),"Review inputs","OK")))</f>
        <v/>
      </c>
    </row>
    <row r="59">
      <c r="A59" s="24" t="n"/>
      <c r="B59" s="24" t="n"/>
      <c r="C59" s="24" t="n"/>
      <c r="D59" s="60" t="n"/>
      <c r="E59" s="29" t="n"/>
      <c r="F59" s="60" t="n"/>
      <c r="G59" s="44" t="n"/>
      <c r="H59" s="34">
        <f>IF(A59="","",IF(COUNTIF($A$13:$A$112,A59)&gt;1,"Duplicate item",IF(OR(B59="",C59="",D59="",E59="",F59="",G59=""),"Review inputs","OK")))</f>
        <v/>
      </c>
    </row>
    <row r="60">
      <c r="A60" s="24" t="n"/>
      <c r="B60" s="24" t="n"/>
      <c r="C60" s="24" t="n"/>
      <c r="D60" s="60" t="n"/>
      <c r="E60" s="29" t="n"/>
      <c r="F60" s="60" t="n"/>
      <c r="G60" s="44" t="n"/>
      <c r="H60" s="39">
        <f>IF(A60="","",IF(COUNTIF($A$13:$A$112,A60)&gt;1,"Duplicate item",IF(OR(B60="",C60="",D60="",E60="",F60="",G60=""),"Review inputs","OK")))</f>
        <v/>
      </c>
    </row>
    <row r="61">
      <c r="A61" s="24" t="n"/>
      <c r="B61" s="24" t="n"/>
      <c r="C61" s="24" t="n"/>
      <c r="D61" s="60" t="n"/>
      <c r="E61" s="29" t="n"/>
      <c r="F61" s="60" t="n"/>
      <c r="G61" s="44" t="n"/>
      <c r="H61" s="34">
        <f>IF(A61="","",IF(COUNTIF($A$13:$A$112,A61)&gt;1,"Duplicate item",IF(OR(B61="",C61="",D61="",E61="",F61="",G61=""),"Review inputs","OK")))</f>
        <v/>
      </c>
    </row>
    <row r="62">
      <c r="A62" s="24" t="n"/>
      <c r="B62" s="24" t="n"/>
      <c r="C62" s="24" t="n"/>
      <c r="D62" s="60" t="n"/>
      <c r="E62" s="29" t="n"/>
      <c r="F62" s="60" t="n"/>
      <c r="G62" s="44" t="n"/>
      <c r="H62" s="39">
        <f>IF(A62="","",IF(COUNTIF($A$13:$A$112,A62)&gt;1,"Duplicate item",IF(OR(B62="",C62="",D62="",E62="",F62="",G62=""),"Review inputs","OK")))</f>
        <v/>
      </c>
    </row>
    <row r="63">
      <c r="A63" s="24" t="n"/>
      <c r="B63" s="24" t="n"/>
      <c r="C63" s="24" t="n"/>
      <c r="D63" s="60" t="n"/>
      <c r="E63" s="29" t="n"/>
      <c r="F63" s="60" t="n"/>
      <c r="G63" s="44" t="n"/>
      <c r="H63" s="34">
        <f>IF(A63="","",IF(COUNTIF($A$13:$A$112,A63)&gt;1,"Duplicate item",IF(OR(B63="",C63="",D63="",E63="",F63="",G63=""),"Review inputs","OK")))</f>
        <v/>
      </c>
    </row>
    <row r="64">
      <c r="A64" s="24" t="n"/>
      <c r="B64" s="24" t="n"/>
      <c r="C64" s="24" t="n"/>
      <c r="D64" s="60" t="n"/>
      <c r="E64" s="29" t="n"/>
      <c r="F64" s="60" t="n"/>
      <c r="G64" s="44" t="n"/>
      <c r="H64" s="39">
        <f>IF(A64="","",IF(COUNTIF($A$13:$A$112,A64)&gt;1,"Duplicate item",IF(OR(B64="",C64="",D64="",E64="",F64="",G64=""),"Review inputs","OK")))</f>
        <v/>
      </c>
    </row>
    <row r="65">
      <c r="A65" s="24" t="n"/>
      <c r="B65" s="24" t="n"/>
      <c r="C65" s="24" t="n"/>
      <c r="D65" s="60" t="n"/>
      <c r="E65" s="29" t="n"/>
      <c r="F65" s="60" t="n"/>
      <c r="G65" s="44" t="n"/>
      <c r="H65" s="34">
        <f>IF(A65="","",IF(COUNTIF($A$13:$A$112,A65)&gt;1,"Duplicate item",IF(OR(B65="",C65="",D65="",E65="",F65="",G65=""),"Review inputs","OK")))</f>
        <v/>
      </c>
    </row>
    <row r="66">
      <c r="A66" s="24" t="n"/>
      <c r="B66" s="24" t="n"/>
      <c r="C66" s="24" t="n"/>
      <c r="D66" s="60" t="n"/>
      <c r="E66" s="29" t="n"/>
      <c r="F66" s="60" t="n"/>
      <c r="G66" s="44" t="n"/>
      <c r="H66" s="39">
        <f>IF(A66="","",IF(COUNTIF($A$13:$A$112,A66)&gt;1,"Duplicate item",IF(OR(B66="",C66="",D66="",E66="",F66="",G66=""),"Review inputs","OK")))</f>
        <v/>
      </c>
    </row>
    <row r="67">
      <c r="A67" s="24" t="n"/>
      <c r="B67" s="24" t="n"/>
      <c r="C67" s="24" t="n"/>
      <c r="D67" s="60" t="n"/>
      <c r="E67" s="29" t="n"/>
      <c r="F67" s="60" t="n"/>
      <c r="G67" s="44" t="n"/>
      <c r="H67" s="34">
        <f>IF(A67="","",IF(COUNTIF($A$13:$A$112,A67)&gt;1,"Duplicate item",IF(OR(B67="",C67="",D67="",E67="",F67="",G67=""),"Review inputs","OK")))</f>
        <v/>
      </c>
    </row>
    <row r="68">
      <c r="A68" s="24" t="n"/>
      <c r="B68" s="24" t="n"/>
      <c r="C68" s="24" t="n"/>
      <c r="D68" s="60" t="n"/>
      <c r="E68" s="29" t="n"/>
      <c r="F68" s="60" t="n"/>
      <c r="G68" s="44" t="n"/>
      <c r="H68" s="39">
        <f>IF(A68="","",IF(COUNTIF($A$13:$A$112,A68)&gt;1,"Duplicate item",IF(OR(B68="",C68="",D68="",E68="",F68="",G68=""),"Review inputs","OK")))</f>
        <v/>
      </c>
    </row>
    <row r="69">
      <c r="A69" s="24" t="n"/>
      <c r="B69" s="24" t="n"/>
      <c r="C69" s="24" t="n"/>
      <c r="D69" s="60" t="n"/>
      <c r="E69" s="29" t="n"/>
      <c r="F69" s="60" t="n"/>
      <c r="G69" s="44" t="n"/>
      <c r="H69" s="34">
        <f>IF(A69="","",IF(COUNTIF($A$13:$A$112,A69)&gt;1,"Duplicate item",IF(OR(B69="",C69="",D69="",E69="",F69="",G69=""),"Review inputs","OK")))</f>
        <v/>
      </c>
    </row>
    <row r="70">
      <c r="A70" s="24" t="n"/>
      <c r="B70" s="24" t="n"/>
      <c r="C70" s="24" t="n"/>
      <c r="D70" s="60" t="n"/>
      <c r="E70" s="29" t="n"/>
      <c r="F70" s="60" t="n"/>
      <c r="G70" s="44" t="n"/>
      <c r="H70" s="39">
        <f>IF(A70="","",IF(COUNTIF($A$13:$A$112,A70)&gt;1,"Duplicate item",IF(OR(B70="",C70="",D70="",E70="",F70="",G70=""),"Review inputs","OK")))</f>
        <v/>
      </c>
    </row>
    <row r="71">
      <c r="A71" s="24" t="n"/>
      <c r="B71" s="24" t="n"/>
      <c r="C71" s="24" t="n"/>
      <c r="D71" s="60" t="n"/>
      <c r="E71" s="29" t="n"/>
      <c r="F71" s="60" t="n"/>
      <c r="G71" s="44" t="n"/>
      <c r="H71" s="34">
        <f>IF(A71="","",IF(COUNTIF($A$13:$A$112,A71)&gt;1,"Duplicate item",IF(OR(B71="",C71="",D71="",E71="",F71="",G71=""),"Review inputs","OK")))</f>
        <v/>
      </c>
    </row>
    <row r="72">
      <c r="A72" s="24" t="n"/>
      <c r="B72" s="24" t="n"/>
      <c r="C72" s="24" t="n"/>
      <c r="D72" s="60" t="n"/>
      <c r="E72" s="29" t="n"/>
      <c r="F72" s="60" t="n"/>
      <c r="G72" s="44" t="n"/>
      <c r="H72" s="39">
        <f>IF(A72="","",IF(COUNTIF($A$13:$A$112,A72)&gt;1,"Duplicate item",IF(OR(B72="",C72="",D72="",E72="",F72="",G72=""),"Review inputs","OK")))</f>
        <v/>
      </c>
    </row>
    <row r="73">
      <c r="A73" s="24" t="n"/>
      <c r="B73" s="24" t="n"/>
      <c r="C73" s="24" t="n"/>
      <c r="D73" s="60" t="n"/>
      <c r="E73" s="29" t="n"/>
      <c r="F73" s="60" t="n"/>
      <c r="G73" s="44" t="n"/>
      <c r="H73" s="34">
        <f>IF(A73="","",IF(COUNTIF($A$13:$A$112,A73)&gt;1,"Duplicate item",IF(OR(B73="",C73="",D73="",E73="",F73="",G73=""),"Review inputs","OK")))</f>
        <v/>
      </c>
    </row>
    <row r="74">
      <c r="A74" s="24" t="n"/>
      <c r="B74" s="24" t="n"/>
      <c r="C74" s="24" t="n"/>
      <c r="D74" s="60" t="n"/>
      <c r="E74" s="29" t="n"/>
      <c r="F74" s="60" t="n"/>
      <c r="G74" s="44" t="n"/>
      <c r="H74" s="39">
        <f>IF(A74="","",IF(COUNTIF($A$13:$A$112,A74)&gt;1,"Duplicate item",IF(OR(B74="",C74="",D74="",E74="",F74="",G74=""),"Review inputs","OK")))</f>
        <v/>
      </c>
    </row>
    <row r="75">
      <c r="A75" s="24" t="n"/>
      <c r="B75" s="24" t="n"/>
      <c r="C75" s="24" t="n"/>
      <c r="D75" s="60" t="n"/>
      <c r="E75" s="29" t="n"/>
      <c r="F75" s="60" t="n"/>
      <c r="G75" s="44" t="n"/>
      <c r="H75" s="34">
        <f>IF(A75="","",IF(COUNTIF($A$13:$A$112,A75)&gt;1,"Duplicate item",IF(OR(B75="",C75="",D75="",E75="",F75="",G75=""),"Review inputs","OK")))</f>
        <v/>
      </c>
    </row>
    <row r="76">
      <c r="A76" s="24" t="n"/>
      <c r="B76" s="24" t="n"/>
      <c r="C76" s="24" t="n"/>
      <c r="D76" s="60" t="n"/>
      <c r="E76" s="29" t="n"/>
      <c r="F76" s="60" t="n"/>
      <c r="G76" s="44" t="n"/>
      <c r="H76" s="39">
        <f>IF(A76="","",IF(COUNTIF($A$13:$A$112,A76)&gt;1,"Duplicate item",IF(OR(B76="",C76="",D76="",E76="",F76="",G76=""),"Review inputs","OK")))</f>
        <v/>
      </c>
    </row>
    <row r="77">
      <c r="A77" s="24" t="n"/>
      <c r="B77" s="24" t="n"/>
      <c r="C77" s="24" t="n"/>
      <c r="D77" s="60" t="n"/>
      <c r="E77" s="29" t="n"/>
      <c r="F77" s="60" t="n"/>
      <c r="G77" s="44" t="n"/>
      <c r="H77" s="34">
        <f>IF(A77="","",IF(COUNTIF($A$13:$A$112,A77)&gt;1,"Duplicate item",IF(OR(B77="",C77="",D77="",E77="",F77="",G77=""),"Review inputs","OK")))</f>
        <v/>
      </c>
    </row>
    <row r="78">
      <c r="A78" s="24" t="n"/>
      <c r="B78" s="24" t="n"/>
      <c r="C78" s="24" t="n"/>
      <c r="D78" s="60" t="n"/>
      <c r="E78" s="29" t="n"/>
      <c r="F78" s="60" t="n"/>
      <c r="G78" s="44" t="n"/>
      <c r="H78" s="39">
        <f>IF(A78="","",IF(COUNTIF($A$13:$A$112,A78)&gt;1,"Duplicate item",IF(OR(B78="",C78="",D78="",E78="",F78="",G78=""),"Review inputs","OK")))</f>
        <v/>
      </c>
    </row>
    <row r="79">
      <c r="A79" s="24" t="n"/>
      <c r="B79" s="24" t="n"/>
      <c r="C79" s="24" t="n"/>
      <c r="D79" s="60" t="n"/>
      <c r="E79" s="29" t="n"/>
      <c r="F79" s="60" t="n"/>
      <c r="G79" s="44" t="n"/>
      <c r="H79" s="34">
        <f>IF(A79="","",IF(COUNTIF($A$13:$A$112,A79)&gt;1,"Duplicate item",IF(OR(B79="",C79="",D79="",E79="",F79="",G79=""),"Review inputs","OK")))</f>
        <v/>
      </c>
    </row>
    <row r="80">
      <c r="A80" s="24" t="n"/>
      <c r="B80" s="24" t="n"/>
      <c r="C80" s="24" t="n"/>
      <c r="D80" s="60" t="n"/>
      <c r="E80" s="29" t="n"/>
      <c r="F80" s="60" t="n"/>
      <c r="G80" s="44" t="n"/>
      <c r="H80" s="39">
        <f>IF(A80="","",IF(COUNTIF($A$13:$A$112,A80)&gt;1,"Duplicate item",IF(OR(B80="",C80="",D80="",E80="",F80="",G80=""),"Review inputs","OK")))</f>
        <v/>
      </c>
    </row>
    <row r="81">
      <c r="A81" s="24" t="n"/>
      <c r="B81" s="24" t="n"/>
      <c r="C81" s="24" t="n"/>
      <c r="D81" s="60" t="n"/>
      <c r="E81" s="29" t="n"/>
      <c r="F81" s="60" t="n"/>
      <c r="G81" s="44" t="n"/>
      <c r="H81" s="34">
        <f>IF(A81="","",IF(COUNTIF($A$13:$A$112,A81)&gt;1,"Duplicate item",IF(OR(B81="",C81="",D81="",E81="",F81="",G81=""),"Review inputs","OK")))</f>
        <v/>
      </c>
    </row>
    <row r="82">
      <c r="A82" s="24" t="n"/>
      <c r="B82" s="24" t="n"/>
      <c r="C82" s="24" t="n"/>
      <c r="D82" s="60" t="n"/>
      <c r="E82" s="29" t="n"/>
      <c r="F82" s="60" t="n"/>
      <c r="G82" s="44" t="n"/>
      <c r="H82" s="39">
        <f>IF(A82="","",IF(COUNTIF($A$13:$A$112,A82)&gt;1,"Duplicate item",IF(OR(B82="",C82="",D82="",E82="",F82="",G82=""),"Review inputs","OK")))</f>
        <v/>
      </c>
    </row>
    <row r="83">
      <c r="A83" s="24" t="n"/>
      <c r="B83" s="24" t="n"/>
      <c r="C83" s="24" t="n"/>
      <c r="D83" s="60" t="n"/>
      <c r="E83" s="29" t="n"/>
      <c r="F83" s="60" t="n"/>
      <c r="G83" s="44" t="n"/>
      <c r="H83" s="34">
        <f>IF(A83="","",IF(COUNTIF($A$13:$A$112,A83)&gt;1,"Duplicate item",IF(OR(B83="",C83="",D83="",E83="",F83="",G83=""),"Review inputs","OK")))</f>
        <v/>
      </c>
    </row>
    <row r="84">
      <c r="A84" s="24" t="n"/>
      <c r="B84" s="24" t="n"/>
      <c r="C84" s="24" t="n"/>
      <c r="D84" s="60" t="n"/>
      <c r="E84" s="29" t="n"/>
      <c r="F84" s="60" t="n"/>
      <c r="G84" s="44" t="n"/>
      <c r="H84" s="39">
        <f>IF(A84="","",IF(COUNTIF($A$13:$A$112,A84)&gt;1,"Duplicate item",IF(OR(B84="",C84="",D84="",E84="",F84="",G84=""),"Review inputs","OK")))</f>
        <v/>
      </c>
    </row>
    <row r="85">
      <c r="A85" s="24" t="n"/>
      <c r="B85" s="24" t="n"/>
      <c r="C85" s="24" t="n"/>
      <c r="D85" s="60" t="n"/>
      <c r="E85" s="29" t="n"/>
      <c r="F85" s="60" t="n"/>
      <c r="G85" s="44" t="n"/>
      <c r="H85" s="34">
        <f>IF(A85="","",IF(COUNTIF($A$13:$A$112,A85)&gt;1,"Duplicate item",IF(OR(B85="",C85="",D85="",E85="",F85="",G85=""),"Review inputs","OK")))</f>
        <v/>
      </c>
    </row>
    <row r="86">
      <c r="A86" s="24" t="n"/>
      <c r="B86" s="24" t="n"/>
      <c r="C86" s="24" t="n"/>
      <c r="D86" s="60" t="n"/>
      <c r="E86" s="29" t="n"/>
      <c r="F86" s="60" t="n"/>
      <c r="G86" s="44" t="n"/>
      <c r="H86" s="39">
        <f>IF(A86="","",IF(COUNTIF($A$13:$A$112,A86)&gt;1,"Duplicate item",IF(OR(B86="",C86="",D86="",E86="",F86="",G86=""),"Review inputs","OK")))</f>
        <v/>
      </c>
    </row>
    <row r="87">
      <c r="A87" s="24" t="n"/>
      <c r="B87" s="24" t="n"/>
      <c r="C87" s="24" t="n"/>
      <c r="D87" s="60" t="n"/>
      <c r="E87" s="29" t="n"/>
      <c r="F87" s="60" t="n"/>
      <c r="G87" s="44" t="n"/>
      <c r="H87" s="34">
        <f>IF(A87="","",IF(COUNTIF($A$13:$A$112,A87)&gt;1,"Duplicate item",IF(OR(B87="",C87="",D87="",E87="",F87="",G87=""),"Review inputs","OK")))</f>
        <v/>
      </c>
    </row>
    <row r="88">
      <c r="A88" s="24" t="n"/>
      <c r="B88" s="24" t="n"/>
      <c r="C88" s="24" t="n"/>
      <c r="D88" s="60" t="n"/>
      <c r="E88" s="29" t="n"/>
      <c r="F88" s="60" t="n"/>
      <c r="G88" s="44" t="n"/>
      <c r="H88" s="39">
        <f>IF(A88="","",IF(COUNTIF($A$13:$A$112,A88)&gt;1,"Duplicate item",IF(OR(B88="",C88="",D88="",E88="",F88="",G88=""),"Review inputs","OK")))</f>
        <v/>
      </c>
    </row>
    <row r="89">
      <c r="A89" s="24" t="n"/>
      <c r="B89" s="24" t="n"/>
      <c r="C89" s="24" t="n"/>
      <c r="D89" s="60" t="n"/>
      <c r="E89" s="29" t="n"/>
      <c r="F89" s="60" t="n"/>
      <c r="G89" s="44" t="n"/>
      <c r="H89" s="34">
        <f>IF(A89="","",IF(COUNTIF($A$13:$A$112,A89)&gt;1,"Duplicate item",IF(OR(B89="",C89="",D89="",E89="",F89="",G89=""),"Review inputs","OK")))</f>
        <v/>
      </c>
    </row>
    <row r="90">
      <c r="A90" s="24" t="n"/>
      <c r="B90" s="24" t="n"/>
      <c r="C90" s="24" t="n"/>
      <c r="D90" s="60" t="n"/>
      <c r="E90" s="29" t="n"/>
      <c r="F90" s="60" t="n"/>
      <c r="G90" s="44" t="n"/>
      <c r="H90" s="39">
        <f>IF(A90="","",IF(COUNTIF($A$13:$A$112,A90)&gt;1,"Duplicate item",IF(OR(B90="",C90="",D90="",E90="",F90="",G90=""),"Review inputs","OK")))</f>
        <v/>
      </c>
    </row>
    <row r="91">
      <c r="A91" s="24" t="n"/>
      <c r="B91" s="24" t="n"/>
      <c r="C91" s="24" t="n"/>
      <c r="D91" s="60" t="n"/>
      <c r="E91" s="29" t="n"/>
      <c r="F91" s="60" t="n"/>
      <c r="G91" s="44" t="n"/>
      <c r="H91" s="34">
        <f>IF(A91="","",IF(COUNTIF($A$13:$A$112,A91)&gt;1,"Duplicate item",IF(OR(B91="",C91="",D91="",E91="",F91="",G91=""),"Review inputs","OK")))</f>
        <v/>
      </c>
    </row>
    <row r="92">
      <c r="A92" s="24" t="n"/>
      <c r="B92" s="24" t="n"/>
      <c r="C92" s="24" t="n"/>
      <c r="D92" s="60" t="n"/>
      <c r="E92" s="29" t="n"/>
      <c r="F92" s="60" t="n"/>
      <c r="G92" s="44" t="n"/>
      <c r="H92" s="39">
        <f>IF(A92="","",IF(COUNTIF($A$13:$A$112,A92)&gt;1,"Duplicate item",IF(OR(B92="",C92="",D92="",E92="",F92="",G92=""),"Review inputs","OK")))</f>
        <v/>
      </c>
    </row>
    <row r="93">
      <c r="A93" s="24" t="n"/>
      <c r="B93" s="24" t="n"/>
      <c r="C93" s="24" t="n"/>
      <c r="D93" s="60" t="n"/>
      <c r="E93" s="29" t="n"/>
      <c r="F93" s="60" t="n"/>
      <c r="G93" s="44" t="n"/>
      <c r="H93" s="34">
        <f>IF(A93="","",IF(COUNTIF($A$13:$A$112,A93)&gt;1,"Duplicate item",IF(OR(B93="",C93="",D93="",E93="",F93="",G93=""),"Review inputs","OK")))</f>
        <v/>
      </c>
    </row>
    <row r="94">
      <c r="A94" s="24" t="n"/>
      <c r="B94" s="24" t="n"/>
      <c r="C94" s="24" t="n"/>
      <c r="D94" s="60" t="n"/>
      <c r="E94" s="29" t="n"/>
      <c r="F94" s="60" t="n"/>
      <c r="G94" s="44" t="n"/>
      <c r="H94" s="39">
        <f>IF(A94="","",IF(COUNTIF($A$13:$A$112,A94)&gt;1,"Duplicate item",IF(OR(B94="",C94="",D94="",E94="",F94="",G94=""),"Review inputs","OK")))</f>
        <v/>
      </c>
    </row>
    <row r="95">
      <c r="A95" s="24" t="n"/>
      <c r="B95" s="24" t="n"/>
      <c r="C95" s="24" t="n"/>
      <c r="D95" s="60" t="n"/>
      <c r="E95" s="29" t="n"/>
      <c r="F95" s="60" t="n"/>
      <c r="G95" s="44" t="n"/>
      <c r="H95" s="34">
        <f>IF(A95="","",IF(COUNTIF($A$13:$A$112,A95)&gt;1,"Duplicate item",IF(OR(B95="",C95="",D95="",E95="",F95="",G95=""),"Review inputs","OK")))</f>
        <v/>
      </c>
    </row>
    <row r="96">
      <c r="A96" s="24" t="n"/>
      <c r="B96" s="24" t="n"/>
      <c r="C96" s="24" t="n"/>
      <c r="D96" s="60" t="n"/>
      <c r="E96" s="29" t="n"/>
      <c r="F96" s="60" t="n"/>
      <c r="G96" s="44" t="n"/>
      <c r="H96" s="39">
        <f>IF(A96="","",IF(COUNTIF($A$13:$A$112,A96)&gt;1,"Duplicate item",IF(OR(B96="",C96="",D96="",E96="",F96="",G96=""),"Review inputs","OK")))</f>
        <v/>
      </c>
    </row>
    <row r="97">
      <c r="A97" s="24" t="n"/>
      <c r="B97" s="24" t="n"/>
      <c r="C97" s="24" t="n"/>
      <c r="D97" s="60" t="n"/>
      <c r="E97" s="29" t="n"/>
      <c r="F97" s="60" t="n"/>
      <c r="G97" s="44" t="n"/>
      <c r="H97" s="34">
        <f>IF(A97="","",IF(COUNTIF($A$13:$A$112,A97)&gt;1,"Duplicate item",IF(OR(B97="",C97="",D97="",E97="",F97="",G97=""),"Review inputs","OK")))</f>
        <v/>
      </c>
    </row>
    <row r="98">
      <c r="A98" s="24" t="n"/>
      <c r="B98" s="24" t="n"/>
      <c r="C98" s="24" t="n"/>
      <c r="D98" s="60" t="n"/>
      <c r="E98" s="29" t="n"/>
      <c r="F98" s="60" t="n"/>
      <c r="G98" s="44" t="n"/>
      <c r="H98" s="39">
        <f>IF(A98="","",IF(COUNTIF($A$13:$A$112,A98)&gt;1,"Duplicate item",IF(OR(B98="",C98="",D98="",E98="",F98="",G98=""),"Review inputs","OK")))</f>
        <v/>
      </c>
    </row>
    <row r="99">
      <c r="A99" s="24" t="n"/>
      <c r="B99" s="24" t="n"/>
      <c r="C99" s="24" t="n"/>
      <c r="D99" s="60" t="n"/>
      <c r="E99" s="29" t="n"/>
      <c r="F99" s="60" t="n"/>
      <c r="G99" s="44" t="n"/>
      <c r="H99" s="34">
        <f>IF(A99="","",IF(COUNTIF($A$13:$A$112,A99)&gt;1,"Duplicate item",IF(OR(B99="",C99="",D99="",E99="",F99="",G99=""),"Review inputs","OK")))</f>
        <v/>
      </c>
    </row>
    <row r="100">
      <c r="A100" s="24" t="n"/>
      <c r="B100" s="24" t="n"/>
      <c r="C100" s="24" t="n"/>
      <c r="D100" s="60" t="n"/>
      <c r="E100" s="29" t="n"/>
      <c r="F100" s="60" t="n"/>
      <c r="G100" s="44" t="n"/>
      <c r="H100" s="39">
        <f>IF(A100="","",IF(COUNTIF($A$13:$A$112,A100)&gt;1,"Duplicate item",IF(OR(B100="",C100="",D100="",E100="",F100="",G100=""),"Review inputs","OK")))</f>
        <v/>
      </c>
    </row>
    <row r="101">
      <c r="A101" s="24" t="n"/>
      <c r="B101" s="24" t="n"/>
      <c r="C101" s="24" t="n"/>
      <c r="D101" s="60" t="n"/>
      <c r="E101" s="29" t="n"/>
      <c r="F101" s="60" t="n"/>
      <c r="G101" s="44" t="n"/>
      <c r="H101" s="34">
        <f>IF(A101="","",IF(COUNTIF($A$13:$A$112,A101)&gt;1,"Duplicate item",IF(OR(B101="",C101="",D101="",E101="",F101="",G101=""),"Review inputs","OK")))</f>
        <v/>
      </c>
    </row>
    <row r="102">
      <c r="A102" s="24" t="n"/>
      <c r="B102" s="24" t="n"/>
      <c r="C102" s="24" t="n"/>
      <c r="D102" s="60" t="n"/>
      <c r="E102" s="29" t="n"/>
      <c r="F102" s="60" t="n"/>
      <c r="G102" s="44" t="n"/>
      <c r="H102" s="39">
        <f>IF(A102="","",IF(COUNTIF($A$13:$A$112,A102)&gt;1,"Duplicate item",IF(OR(B102="",C102="",D102="",E102="",F102="",G102=""),"Review inputs","OK")))</f>
        <v/>
      </c>
    </row>
    <row r="103">
      <c r="A103" s="24" t="n"/>
      <c r="B103" s="24" t="n"/>
      <c r="C103" s="24" t="n"/>
      <c r="D103" s="60" t="n"/>
      <c r="E103" s="29" t="n"/>
      <c r="F103" s="60" t="n"/>
      <c r="G103" s="44" t="n"/>
      <c r="H103" s="34">
        <f>IF(A103="","",IF(COUNTIF($A$13:$A$112,A103)&gt;1,"Duplicate item",IF(OR(B103="",C103="",D103="",E103="",F103="",G103=""),"Review inputs","OK")))</f>
        <v/>
      </c>
    </row>
    <row r="104">
      <c r="A104" s="24" t="n"/>
      <c r="B104" s="24" t="n"/>
      <c r="C104" s="24" t="n"/>
      <c r="D104" s="60" t="n"/>
      <c r="E104" s="29" t="n"/>
      <c r="F104" s="60" t="n"/>
      <c r="G104" s="44" t="n"/>
      <c r="H104" s="39">
        <f>IF(A104="","",IF(COUNTIF($A$13:$A$112,A104)&gt;1,"Duplicate item",IF(OR(B104="",C104="",D104="",E104="",F104="",G104=""),"Review inputs","OK")))</f>
        <v/>
      </c>
    </row>
    <row r="105">
      <c r="A105" s="24" t="n"/>
      <c r="B105" s="24" t="n"/>
      <c r="C105" s="24" t="n"/>
      <c r="D105" s="60" t="n"/>
      <c r="E105" s="29" t="n"/>
      <c r="F105" s="60" t="n"/>
      <c r="G105" s="44" t="n"/>
      <c r="H105" s="34">
        <f>IF(A105="","",IF(COUNTIF($A$13:$A$112,A105)&gt;1,"Duplicate item",IF(OR(B105="",C105="",D105="",E105="",F105="",G105=""),"Review inputs","OK")))</f>
        <v/>
      </c>
    </row>
    <row r="106">
      <c r="A106" s="24" t="n"/>
      <c r="B106" s="24" t="n"/>
      <c r="C106" s="24" t="n"/>
      <c r="D106" s="60" t="n"/>
      <c r="E106" s="29" t="n"/>
      <c r="F106" s="60" t="n"/>
      <c r="G106" s="44" t="n"/>
      <c r="H106" s="39">
        <f>IF(A106="","",IF(COUNTIF($A$13:$A$112,A106)&gt;1,"Duplicate item",IF(OR(B106="",C106="",D106="",E106="",F106="",G106=""),"Review inputs","OK")))</f>
        <v/>
      </c>
    </row>
    <row r="107">
      <c r="A107" s="24" t="n"/>
      <c r="B107" s="24" t="n"/>
      <c r="C107" s="24" t="n"/>
      <c r="D107" s="60" t="n"/>
      <c r="E107" s="29" t="n"/>
      <c r="F107" s="60" t="n"/>
      <c r="G107" s="44" t="n"/>
      <c r="H107" s="34">
        <f>IF(A107="","",IF(COUNTIF($A$13:$A$112,A107)&gt;1,"Duplicate item",IF(OR(B107="",C107="",D107="",E107="",F107="",G107=""),"Review inputs","OK")))</f>
        <v/>
      </c>
    </row>
    <row r="108">
      <c r="A108" s="24" t="n"/>
      <c r="B108" s="24" t="n"/>
      <c r="C108" s="24" t="n"/>
      <c r="D108" s="60" t="n"/>
      <c r="E108" s="29" t="n"/>
      <c r="F108" s="60" t="n"/>
      <c r="G108" s="44" t="n"/>
      <c r="H108" s="39">
        <f>IF(A108="","",IF(COUNTIF($A$13:$A$112,A108)&gt;1,"Duplicate item",IF(OR(B108="",C108="",D108="",E108="",F108="",G108=""),"Review inputs","OK")))</f>
        <v/>
      </c>
    </row>
    <row r="109">
      <c r="A109" s="24" t="n"/>
      <c r="B109" s="24" t="n"/>
      <c r="C109" s="24" t="n"/>
      <c r="D109" s="60" t="n"/>
      <c r="E109" s="29" t="n"/>
      <c r="F109" s="60" t="n"/>
      <c r="G109" s="44" t="n"/>
      <c r="H109" s="34">
        <f>IF(A109="","",IF(COUNTIF($A$13:$A$112,A109)&gt;1,"Duplicate item",IF(OR(B109="",C109="",D109="",E109="",F109="",G109=""),"Review inputs","OK")))</f>
        <v/>
      </c>
    </row>
    <row r="110">
      <c r="A110" s="24" t="n"/>
      <c r="B110" s="24" t="n"/>
      <c r="C110" s="24" t="n"/>
      <c r="D110" s="60" t="n"/>
      <c r="E110" s="29" t="n"/>
      <c r="F110" s="60" t="n"/>
      <c r="G110" s="44" t="n"/>
      <c r="H110" s="39">
        <f>IF(A110="","",IF(COUNTIF($A$13:$A$112,A110)&gt;1,"Duplicate item",IF(OR(B110="",C110="",D110="",E110="",F110="",G110=""),"Review inputs","OK")))</f>
        <v/>
      </c>
    </row>
    <row r="111">
      <c r="A111" s="24" t="n"/>
      <c r="B111" s="24" t="n"/>
      <c r="C111" s="24" t="n"/>
      <c r="D111" s="60" t="n"/>
      <c r="E111" s="29" t="n"/>
      <c r="F111" s="60" t="n"/>
      <c r="G111" s="44" t="n"/>
      <c r="H111" s="34">
        <f>IF(A111="","",IF(COUNTIF($A$13:$A$112,A111)&gt;1,"Duplicate item",IF(OR(B111="",C111="",D111="",E111="",F111="",G111=""),"Review inputs","OK")))</f>
        <v/>
      </c>
    </row>
    <row r="112">
      <c r="A112" s="24" t="n"/>
      <c r="B112" s="24" t="n"/>
      <c r="C112" s="24" t="n"/>
      <c r="D112" s="60" t="n"/>
      <c r="E112" s="29" t="n"/>
      <c r="F112" s="60" t="n"/>
      <c r="G112" s="44" t="n"/>
      <c r="H112" s="39">
        <f>IF(A112="","",IF(COUNTIF($A$13:$A$112,A112)&gt;1,"Duplicate item",IF(OR(B112="",C112="",D112="",E112="",F112="",G112=""),"Review inputs","OK")))</f>
        <v/>
      </c>
    </row>
  </sheetData>
  <autoFilter ref="A12:H112"/>
  <mergeCells count="1">
    <mergeCell ref="A1:K2"/>
  </mergeCells>
  <conditionalFormatting sqref="H13:H112">
    <cfRule type="expression" priority="1" dxfId="1">
      <formula>$H13="OK"</formula>
    </cfRule>
    <cfRule type="expression" priority="2" dxfId="0">
      <formula>AND($H13&lt;&gt;"",$H13&lt;&gt;"OK")</formula>
    </cfRule>
  </conditionalFormatting>
  <dataValidations count="6">
    <dataValidation sqref="B3" showDropDown="0" showInputMessage="0" showErrorMessage="0" allowBlank="0" errorTitle="Check labor cost" error="Enter a labor hourly cost from $0 through $10,000." type="decimal" operator="between">
      <formula1>0</formula1>
      <formula2>10000</formula2>
    </dataValidation>
    <dataValidation sqref="B4:B6" showDropDown="0" showInputMessage="0" showErrorMessage="0" allowBlank="0" errorTitle="Check markup" error="Enter a markup from 0% through 200%." type="decimal" operator="between">
      <formula1>0</formula1>
      <formula2>2</formula2>
    </dataValidation>
    <dataValidation sqref="B13:B112" showDropDown="0" showInputMessage="0" showErrorMessage="0" allowBlank="0" errorTitle="Check category" error="Select a category from the editable list." type="list">
      <formula1>$J$4:$J$8</formula1>
    </dataValidation>
    <dataValidation sqref="C13:C112" showDropDown="0" showInputMessage="0" showErrorMessage="0" allowBlank="0" errorTitle="Check unit" error="Select a unit from the editable list." type="list">
      <formula1>$K$4:$K$9</formula1>
    </dataValidation>
    <dataValidation sqref="D13:F112" showDropDown="0" showInputMessage="0" showErrorMessage="0" allowBlank="0" errorTitle="Check catalog value" error="Enter a nonnegative value no greater than 1,000,000." type="decimal" operator="between">
      <formula1>0</formula1>
      <formula2>1000000</formula2>
    </dataValidation>
    <dataValidation sqref="G13:G112" showDropDown="0" showInputMessage="0" showErrorMessage="0" allowBlank="0" errorTitle="Check waste percentage" error="Enter a waste percentage from 0% through 100%." type="decimal" operator="between">
      <formula1>0</formula1>
      <formula2>1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Irrigation Installation Estimate Template</dc:title>
  <dc:subject xmlns:dc="http://purl.org/dc/elements/1.1/">Editable irrigation installation estimating workbook</dc:subject>
  <dcterms:created xmlns:dcterms="http://purl.org/dc/terms/" xmlns:xsi="http://www.w3.org/2001/XMLSchema-instance" xsi:type="dcterms:W3CDTF">2026-09-10T23:29:11Z</dcterms:created>
  <dcterms:modified xmlns:dcterms="http://purl.org/dc/terms/" xmlns:xsi="http://www.w3.org/2001/XMLSchema-instance" xsi:type="dcterms:W3CDTF">2026-09-10T23:29:12+00:00Z</dcterms:modified>
</cp:coreProperties>
</file>