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alanc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'Balances'!$A$4:$H$104</definedName>
    <definedName name="_xlnm._FilterDatabase" localSheetId="2" hidden="1">'Assumptions'!$A$4:$C$104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($#,##0.00);-"/>
    <numFmt numFmtId="166" formatCode="0.00x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7067"/>
      <sz val="9"/>
    </font>
    <font>
      <name val="Calibri"/>
      <b val="1"/>
      <color rgb="0017261F"/>
      <sz val="11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0" fillId="3" borderId="1" pivotButton="0" quotePrefix="0" xfId="0"/>
    <xf numFmtId="164" fontId="5" fillId="5" borderId="1" applyAlignment="1" pivotButton="0" quotePrefix="0" xfId="0">
      <alignment horizontal="right" vertical="center"/>
    </xf>
    <xf numFmtId="0" fontId="3" fillId="3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Sheet Totals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'Summary'!B6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prstDash val="solid"/>
            </a:ln>
          </spPr>
          <cat>
            <numRef>
              <f>'Summary'!$A$7:$A$9</f>
            </numRef>
          </cat>
          <val>
            <numRef>
              <f>'Summary'!$B$7:$B$9</f>
            </numRef>
          </val>
        </ser>
        <ser>
          <idx val="1"/>
          <order val="1"/>
          <tx>
            <strRef>
              <f>'Summary'!C6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prstDash val="solid"/>
            </a:ln>
          </spPr>
          <cat>
            <numRef>
              <f>'Summary'!$A$7:$A$9</f>
            </numRef>
          </cat>
          <val>
            <numRef>
              <f>'Summary'!$C$7:$C$9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15</row>
      <rowOff>0</rowOff>
    </from>
    <ext cx="3420000" cy="205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17" customWidth="1" min="4" max="4"/>
    <col width="27" customWidth="1" min="5" max="5"/>
    <col width="18" customWidth="1" min="6" max="6"/>
    <col width="13" customWidth="1" min="7" max="7"/>
    <col width="13" customWidth="1" min="8" max="8"/>
    <col hidden="1" width="13" customWidth="1" min="10" max="10"/>
  </cols>
  <sheetData>
    <row r="1" ht="28" customHeight="1">
      <c r="A1" s="1" t="inlineStr">
        <is>
          <t>Landscaping Balance Sheet Template | Fictional Sample Landscaping Company</t>
        </is>
      </c>
      <c r="B1" s="25" t="n"/>
      <c r="C1" s="25" t="n"/>
      <c r="D1" s="25" t="n"/>
      <c r="E1" s="25" t="n"/>
      <c r="F1" s="25" t="n"/>
      <c r="G1" s="25" t="n"/>
      <c r="H1" s="26" t="n"/>
    </row>
    <row r="2" ht="19" customHeight="1">
      <c r="A2" s="2" t="inlineStr">
        <is>
          <t>Select two period ends to compare Included account balances. Review highlighted differences and source records.</t>
        </is>
      </c>
      <c r="J2">
        <f>IF(Assumptions!E10="","",Assumptions!E10)</f>
        <v/>
      </c>
    </row>
    <row r="3" ht="19" customHeight="1">
      <c r="A3" s="3" t="inlineStr">
        <is>
          <t>Selected Period End</t>
        </is>
      </c>
      <c r="B3" s="27" t="n">
        <v>46265</v>
      </c>
      <c r="J3">
        <f>IF(Assumptions!E11="","",Assumptions!E11)</f>
        <v/>
      </c>
    </row>
    <row r="4" ht="19" customHeight="1">
      <c r="A4" s="3" t="inlineStr">
        <is>
          <t>Comparison Period End</t>
        </is>
      </c>
      <c r="B4" s="27" t="n">
        <v>46234</v>
      </c>
      <c r="J4">
        <f>IF(Assumptions!E12="","",Assumptions!E12)</f>
        <v/>
      </c>
    </row>
    <row r="5" ht="19" customHeight="1">
      <c r="J5">
        <f>IF(Assumptions!E13="","",Assumptions!E13)</f>
        <v/>
      </c>
    </row>
    <row r="6" ht="19" customHeight="1">
      <c r="A6" s="5" t="inlineStr">
        <is>
          <t>Balance Sheet Metric</t>
        </is>
      </c>
      <c r="B6" s="5" t="inlineStr">
        <is>
          <t>Selected</t>
        </is>
      </c>
      <c r="C6" s="5" t="inlineStr">
        <is>
          <t>Comparison</t>
        </is>
      </c>
      <c r="D6" s="5" t="inlineStr">
        <is>
          <t>Change</t>
        </is>
      </c>
      <c r="E6" s="5" t="inlineStr">
        <is>
          <t>Selected Period Indicators</t>
        </is>
      </c>
      <c r="F6" s="5" t="inlineStr">
        <is>
          <t>Value</t>
        </is>
      </c>
      <c r="J6">
        <f>IF(Assumptions!E14="","",Assumptions!E14)</f>
        <v/>
      </c>
    </row>
    <row r="7" ht="19" customHeight="1">
      <c r="A7" s="6" t="inlineStr">
        <is>
          <t>Total Assets</t>
        </is>
      </c>
      <c r="B7" s="7">
        <f>IF(COUNTIFS(Balances!$B$5:$B$104,$B$3,Balances!$G$5:$G$104,Assumptions!$H$3)=0,"",SUMIFS(Balances!$F$5:$F$104,Balances!$B$5:$B$104,$B$3,Balances!$D$5:$D$104,Assumptions!$H$8,Balances!$G$5:$G$104,Assumptions!$H$3))</f>
        <v/>
      </c>
      <c r="C7" s="7">
        <f>IF(COUNTIFS(Balances!$B$5:$B$104,$B$4,Balances!$G$5:$G$104,Assumptions!$H$3)=0,"",SUMIFS(Balances!$F$5:$F$104,Balances!$B$5:$B$104,$B$4,Balances!$D$5:$D$104,Assumptions!$H$8,Balances!$G$5:$G$104,Assumptions!$H$3))</f>
        <v/>
      </c>
      <c r="D7" s="7">
        <f>IF(OR(B7="",C7=""),"",B7-C7)</f>
        <v/>
      </c>
      <c r="E7" s="6" t="inlineStr">
        <is>
          <t>Current Assets</t>
        </is>
      </c>
      <c r="F7" s="7">
        <f>IF(COUNTIFS(Balances!$B$5:$B$104,$B$3,Balances!$G$5:$G$104,Assumptions!$H$3)=0,"",SUMIFS(Balances!$F$5:$F$104,Balances!$B$5:$B$104,$B$3,Balances!$E$5:$E$104,Assumptions!$H$13,Balances!$G$5:$G$104,Assumptions!$H$3))</f>
        <v/>
      </c>
      <c r="J7">
        <f>IF(Assumptions!E15="","",Assumptions!E15)</f>
        <v/>
      </c>
    </row>
    <row r="8" ht="19" customHeight="1">
      <c r="A8" s="8" t="inlineStr">
        <is>
          <t>Total Liabilities</t>
        </is>
      </c>
      <c r="B8" s="9">
        <f>IF(COUNTIFS(Balances!$B$5:$B$104,$B$3,Balances!$G$5:$G$104,Assumptions!$H$3)=0,"",SUMIFS(Balances!$F$5:$F$104,Balances!$B$5:$B$104,$B$3,Balances!$D$5:$D$104,Assumptions!$H$9,Balances!$G$5:$G$104,Assumptions!$H$3))</f>
        <v/>
      </c>
      <c r="C8" s="9">
        <f>IF(COUNTIFS(Balances!$B$5:$B$104,$B$4,Balances!$G$5:$G$104,Assumptions!$H$3)=0,"",SUMIFS(Balances!$F$5:$F$104,Balances!$B$5:$B$104,$B$4,Balances!$D$5:$D$104,Assumptions!$H$9,Balances!$G$5:$G$104,Assumptions!$H$3))</f>
        <v/>
      </c>
      <c r="D8" s="9">
        <f>IF(OR(B8="",C8=""),"",B8-C8)</f>
        <v/>
      </c>
      <c r="E8" s="8" t="inlineStr">
        <is>
          <t>Current Liabilities</t>
        </is>
      </c>
      <c r="F8" s="9">
        <f>IF(COUNTIFS(Balances!$B$5:$B$104,$B$3,Balances!$G$5:$G$104,Assumptions!$H$3)=0,"",SUMIFS(Balances!$F$5:$F$104,Balances!$B$5:$B$104,$B$3,Balances!$E$5:$E$104,Assumptions!$H$16,Balances!$G$5:$G$104,Assumptions!$H$3))</f>
        <v/>
      </c>
      <c r="J8">
        <f>IF(Assumptions!E16="","",Assumptions!E16)</f>
        <v/>
      </c>
    </row>
    <row r="9" ht="19" customHeight="1">
      <c r="A9" s="6" t="inlineStr">
        <is>
          <t>Owner Equity</t>
        </is>
      </c>
      <c r="B9" s="7">
        <f>IF(COUNTIFS(Balances!$B$5:$B$104,$B$3,Balances!$G$5:$G$104,Assumptions!$H$3)=0,"",SUMIFS(Balances!$F$5:$F$104,Balances!$B$5:$B$104,$B$3,Balances!$D$5:$D$104,Assumptions!$H$10,Balances!$G$5:$G$104,Assumptions!$H$3))</f>
        <v/>
      </c>
      <c r="C9" s="7">
        <f>IF(COUNTIFS(Balances!$B$5:$B$104,$B$4,Balances!$G$5:$G$104,Assumptions!$H$3)=0,"",SUMIFS(Balances!$F$5:$F$104,Balances!$B$5:$B$104,$B$4,Balances!$D$5:$D$104,Assumptions!$H$10,Balances!$G$5:$G$104,Assumptions!$H$3))</f>
        <v/>
      </c>
      <c r="D9" s="7">
        <f>IF(OR(B9="",C9=""),"",B9-C9)</f>
        <v/>
      </c>
      <c r="E9" s="6" t="inlineStr">
        <is>
          <t>Working Capital</t>
        </is>
      </c>
      <c r="F9" s="7">
        <f>IF(OR(F7="",F8=""),"",F7-F8)</f>
        <v/>
      </c>
      <c r="J9">
        <f>IF(Assumptions!E17="","",Assumptions!E17)</f>
        <v/>
      </c>
    </row>
    <row r="10" ht="19" customHeight="1">
      <c r="A10" s="8" t="inlineStr">
        <is>
          <t>Liabilities + Equity</t>
        </is>
      </c>
      <c r="B10" s="9">
        <f>IF(OR(B8="",B9=""),"",SUM(B8:B9))</f>
        <v/>
      </c>
      <c r="C10" s="9">
        <f>IF(OR(C8="",C9=""),"",SUM(C8:C9))</f>
        <v/>
      </c>
      <c r="D10" s="9">
        <f>IF(OR(B10="",C10=""),"",B10-C10)</f>
        <v/>
      </c>
      <c r="E10" s="8" t="inlineStr">
        <is>
          <t>Current Ratio</t>
        </is>
      </c>
      <c r="F10" s="28">
        <f>IFERROR(IF(OR(F7="",F8="",F8=0),"",F7/F8),"")</f>
        <v/>
      </c>
      <c r="J10">
        <f>IF(Assumptions!E18="","",Assumptions!E18)</f>
        <v/>
      </c>
    </row>
    <row r="11" ht="19" customHeight="1">
      <c r="A11" s="6" t="inlineStr">
        <is>
          <t>Balance Difference</t>
        </is>
      </c>
      <c r="B11" s="7">
        <f>IF(OR(B7="",B10=""),"",B7-B10)</f>
        <v/>
      </c>
      <c r="C11" s="7">
        <f>IF(OR(C7="",C10=""),"",C7-C10)</f>
        <v/>
      </c>
      <c r="D11" s="7">
        <f>IF(OR(B11="",C11=""),"",B11-C11)</f>
        <v/>
      </c>
      <c r="E11" s="6" t="inlineStr">
        <is>
          <t>Debt to Assets</t>
        </is>
      </c>
      <c r="F11" s="29">
        <f>IFERROR(IF(OR(B7="",B7=0,B8=""),"",B8/B7),"")</f>
        <v/>
      </c>
      <c r="J11">
        <f>IF(Assumptions!E19="","",Assumptions!E19)</f>
        <v/>
      </c>
    </row>
    <row r="12" ht="19" customHeight="1">
      <c r="A12" s="8" t="inlineStr">
        <is>
          <t>Review Status</t>
        </is>
      </c>
      <c r="B12" s="12">
        <f>IF(B7="","No included entries",IF(ABS(B11)&lt;=Assumptions!$F$3,"Within tolerance - review","Check entries"))</f>
        <v/>
      </c>
      <c r="C12" s="12">
        <f>IF(C7="","No included entries",IF(ABS(C11)&lt;=Assumptions!$F$3,"Within tolerance - review","Check entries"))</f>
        <v/>
      </c>
      <c r="D12" s="13" t="n"/>
      <c r="E12" s="8" t="inlineStr">
        <is>
          <t>Included Account Rows</t>
        </is>
      </c>
      <c r="F12" s="14">
        <f>IF($B$3="","",COUNTIFS(Balances!$B$5:$B$104,$B$3,Balances!$G$5:$G$104,Assumptions!$H$3))</f>
        <v/>
      </c>
      <c r="J12">
        <f>IF(Assumptions!E20="","",Assumptions!E20)</f>
        <v/>
      </c>
    </row>
    <row r="13" ht="19" customHeight="1">
      <c r="E13" s="6" t="inlineStr">
        <is>
          <t>Draft Account Rows</t>
        </is>
      </c>
      <c r="F13" s="15">
        <f>IF($B$3="","",COUNTIFS(Balances!$B$5:$B$104,$B$3,Balances!$G$5:$G$104,Assumptions!$H$4))</f>
        <v/>
      </c>
      <c r="J13">
        <f>IF(Assumptions!E21="","",Assumptions!E21)</f>
        <v/>
      </c>
    </row>
    <row r="14" ht="19" customHeight="1">
      <c r="E14" s="8" t="inlineStr">
        <is>
          <t>Rows Needing Account Check</t>
        </is>
      </c>
      <c r="F14" s="14">
        <f>IF($B$3="","",COUNTIFS(Balances!$B$5:$B$104,$B$3,Balances!$D$5:$D$104,"Check account"))</f>
        <v/>
      </c>
    </row>
    <row r="15" ht="19" customHeight="1">
      <c r="A15" s="5" t="inlineStr">
        <is>
          <t>Balance Sheet Section</t>
        </is>
      </c>
      <c r="B15" s="5" t="inlineStr">
        <is>
          <t>Selected</t>
        </is>
      </c>
      <c r="C15" s="5" t="inlineStr">
        <is>
          <t>Comparison</t>
        </is>
      </c>
      <c r="D15" s="5" t="inlineStr">
        <is>
          <t>Change</t>
        </is>
      </c>
    </row>
    <row r="16" ht="19" customHeight="1">
      <c r="A16" s="8">
        <f>Assumptions!H13</f>
        <v/>
      </c>
      <c r="B16" s="9">
        <f>IF(COUNTIFS(Balances!$B$5:$B$104,$B$3,Balances!$G$5:$G$104,Assumptions!$H$3)=0,"",SUMIFS(Balances!$F$5:$F$104,Balances!$B$5:$B$104,$B$3,Balances!$E$5:$E$104,Assumptions!$H$13,Balances!$G$5:$G$104,Assumptions!$H$3))</f>
        <v/>
      </c>
      <c r="C16" s="9">
        <f>IF(COUNTIFS(Balances!$B$5:$B$104,$B$4,Balances!$G$5:$G$104,Assumptions!$H$3)=0,"",SUMIFS(Balances!$F$5:$F$104,Balances!$B$5:$B$104,$B$4,Balances!$E$5:$E$104,Assumptions!$H$13,Balances!$G$5:$G$104,Assumptions!$H$3))</f>
        <v/>
      </c>
      <c r="D16" s="9">
        <f>IF(OR(B16="",C16=""),"",B16-C16)</f>
        <v/>
      </c>
    </row>
    <row r="17" ht="19" customHeight="1">
      <c r="A17" s="6">
        <f>Assumptions!H14</f>
        <v/>
      </c>
      <c r="B17" s="7">
        <f>IF(COUNTIFS(Balances!$B$5:$B$104,$B$3,Balances!$G$5:$G$104,Assumptions!$H$3)=0,"",SUMIFS(Balances!$F$5:$F$104,Balances!$B$5:$B$104,$B$3,Balances!$E$5:$E$104,Assumptions!$H$14,Balances!$G$5:$G$104,Assumptions!$H$3))</f>
        <v/>
      </c>
      <c r="C17" s="7">
        <f>IF(COUNTIFS(Balances!$B$5:$B$104,$B$4,Balances!$G$5:$G$104,Assumptions!$H$3)=0,"",SUMIFS(Balances!$F$5:$F$104,Balances!$B$5:$B$104,$B$4,Balances!$E$5:$E$104,Assumptions!$H$14,Balances!$G$5:$G$104,Assumptions!$H$3))</f>
        <v/>
      </c>
      <c r="D17" s="7">
        <f>IF(OR(B17="",C17=""),"",B17-C17)</f>
        <v/>
      </c>
    </row>
    <row r="18" ht="19" customHeight="1">
      <c r="A18" s="8">
        <f>Assumptions!H15</f>
        <v/>
      </c>
      <c r="B18" s="9">
        <f>IF(COUNTIFS(Balances!$B$5:$B$104,$B$3,Balances!$G$5:$G$104,Assumptions!$H$3)=0,"",SUMIFS(Balances!$F$5:$F$104,Balances!$B$5:$B$104,$B$3,Balances!$E$5:$E$104,Assumptions!$H$15,Balances!$G$5:$G$104,Assumptions!$H$3))</f>
        <v/>
      </c>
      <c r="C18" s="9">
        <f>IF(COUNTIFS(Balances!$B$5:$B$104,$B$4,Balances!$G$5:$G$104,Assumptions!$H$3)=0,"",SUMIFS(Balances!$F$5:$F$104,Balances!$B$5:$B$104,$B$4,Balances!$E$5:$E$104,Assumptions!$H$15,Balances!$G$5:$G$104,Assumptions!$H$3))</f>
        <v/>
      </c>
      <c r="D18" s="9">
        <f>IF(OR(B18="",C18=""),"",B18-C18)</f>
        <v/>
      </c>
    </row>
    <row r="19" ht="19" customHeight="1">
      <c r="A19" s="6">
        <f>Assumptions!H16</f>
        <v/>
      </c>
      <c r="B19" s="7">
        <f>IF(COUNTIFS(Balances!$B$5:$B$104,$B$3,Balances!$G$5:$G$104,Assumptions!$H$3)=0,"",SUMIFS(Balances!$F$5:$F$104,Balances!$B$5:$B$104,$B$3,Balances!$E$5:$E$104,Assumptions!$H$16,Balances!$G$5:$G$104,Assumptions!$H$3))</f>
        <v/>
      </c>
      <c r="C19" s="7">
        <f>IF(COUNTIFS(Balances!$B$5:$B$104,$B$4,Balances!$G$5:$G$104,Assumptions!$H$3)=0,"",SUMIFS(Balances!$F$5:$F$104,Balances!$B$5:$B$104,$B$4,Balances!$E$5:$E$104,Assumptions!$H$16,Balances!$G$5:$G$104,Assumptions!$H$3))</f>
        <v/>
      </c>
      <c r="D19" s="7">
        <f>IF(OR(B19="",C19=""),"",B19-C19)</f>
        <v/>
      </c>
    </row>
    <row r="20" ht="19" customHeight="1">
      <c r="A20" s="8">
        <f>Assumptions!H17</f>
        <v/>
      </c>
      <c r="B20" s="9">
        <f>IF(COUNTIFS(Balances!$B$5:$B$104,$B$3,Balances!$G$5:$G$104,Assumptions!$H$3)=0,"",SUMIFS(Balances!$F$5:$F$104,Balances!$B$5:$B$104,$B$3,Balances!$E$5:$E$104,Assumptions!$H$17,Balances!$G$5:$G$104,Assumptions!$H$3))</f>
        <v/>
      </c>
      <c r="C20" s="9">
        <f>IF(COUNTIFS(Balances!$B$5:$B$104,$B$4,Balances!$G$5:$G$104,Assumptions!$H$3)=0,"",SUMIFS(Balances!$F$5:$F$104,Balances!$B$5:$B$104,$B$4,Balances!$E$5:$E$104,Assumptions!$H$17,Balances!$G$5:$G$104,Assumptions!$H$3))</f>
        <v/>
      </c>
      <c r="D20" s="9">
        <f>IF(OR(B20="",C20=""),"",B20-C20)</f>
        <v/>
      </c>
    </row>
    <row r="21" ht="19" customHeight="1">
      <c r="A21" s="6">
        <f>Assumptions!H18</f>
        <v/>
      </c>
      <c r="B21" s="7">
        <f>IF(COUNTIFS(Balances!$B$5:$B$104,$B$3,Balances!$G$5:$G$104,Assumptions!$H$3)=0,"",SUMIFS(Balances!$F$5:$F$104,Balances!$B$5:$B$104,$B$3,Balances!$E$5:$E$104,Assumptions!$H$18,Balances!$G$5:$G$104,Assumptions!$H$3))</f>
        <v/>
      </c>
      <c r="C21" s="7">
        <f>IF(COUNTIFS(Balances!$B$5:$B$104,$B$4,Balances!$G$5:$G$104,Assumptions!$H$3)=0,"",SUMIFS(Balances!$F$5:$F$104,Balances!$B$5:$B$104,$B$4,Balances!$E$5:$E$104,Assumptions!$H$18,Balances!$G$5:$G$104,Assumptions!$H$3))</f>
        <v/>
      </c>
      <c r="D21" s="7">
        <f>IF(OR(B21="",C21=""),"",B21-C21)</f>
        <v/>
      </c>
    </row>
  </sheetData>
  <mergeCells count="1">
    <mergeCell ref="A1:H1"/>
  </mergeCells>
  <conditionalFormatting sqref="B11:C12">
    <cfRule type="expression" priority="1" dxfId="0">
      <formula>LEFT(B$12,5)="Check"</formula>
    </cfRule>
    <cfRule type="expression" priority="2" dxfId="1">
      <formula>LEFT(B$12,6)="Within"</formula>
    </cfRule>
  </conditionalFormatting>
  <conditionalFormatting sqref="F13:F14">
    <cfRule type="expression" priority="3" dxfId="0">
      <formula>F13&gt;0</formula>
    </cfRule>
  </conditionalFormatting>
  <dataValidations count="1">
    <dataValidation sqref="B3:B4" showDropDown="0" showInputMessage="1" showErrorMessage="1" allowBlank="0" errorTitle="Choose an available period" error="Select a period from the editable period choices on Assumptions." promptTitle="Summary period" prompt="Choose a period end to summarize." type="list">
      <formula1>$J$2:$J$13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7" customWidth="1" min="3" max="3"/>
    <col width="19" customWidth="1" min="4" max="4"/>
    <col width="25" customWidth="1" min="5" max="5"/>
    <col width="17" customWidth="1" min="6" max="6"/>
    <col width="13" customWidth="1" min="7" max="7"/>
    <col width="43" customWidth="1" min="8" max="8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28" customHeight="1">
      <c r="A1" s="1" t="inlineStr">
        <is>
          <t>Balance Records | Fictional Sample Landscaping Company</t>
        </is>
      </c>
      <c r="B1" s="25" t="n"/>
      <c r="C1" s="25" t="n"/>
      <c r="D1" s="25" t="n"/>
      <c r="E1" s="25" t="n"/>
      <c r="F1" s="25" t="n"/>
      <c r="G1" s="25" t="n"/>
      <c r="H1" s="26" t="n"/>
    </row>
    <row r="2" ht="19" customHeight="1">
      <c r="A2" s="2" t="inlineStr">
        <is>
          <t>Enter one signed ending balance per account and period. Only rows with the Included status flow to Summary.</t>
        </is>
      </c>
      <c r="M2">
        <f>Assumptions!F6</f>
        <v/>
      </c>
    </row>
    <row r="3" ht="19" customHeight="1">
      <c r="A3" s="2" t="inlineStr">
        <is>
          <t>Duplicate period and account pairs, missing inputs, and unmatched accounts are highlighted for human review.</t>
        </is>
      </c>
      <c r="M3">
        <f>Assumptions!F7</f>
        <v/>
      </c>
    </row>
    <row r="4" ht="19" customHeight="1">
      <c r="A4" s="16" t="inlineStr">
        <is>
          <t>Entry ID</t>
        </is>
      </c>
      <c r="B4" s="16" t="inlineStr">
        <is>
          <t>Period End</t>
        </is>
      </c>
      <c r="C4" s="16" t="inlineStr">
        <is>
          <t>Account</t>
        </is>
      </c>
      <c r="D4" s="16" t="inlineStr">
        <is>
          <t>Statement Group</t>
        </is>
      </c>
      <c r="E4" s="16" t="inlineStr">
        <is>
          <t>Balance Sheet Section</t>
        </is>
      </c>
      <c r="F4" s="16" t="inlineStr">
        <is>
          <t>Ending Balance</t>
        </is>
      </c>
      <c r="G4" s="16" t="inlineStr">
        <is>
          <t>Status</t>
        </is>
      </c>
      <c r="H4" s="16" t="inlineStr">
        <is>
          <t>Notes</t>
        </is>
      </c>
      <c r="J4" t="inlineStr">
        <is>
          <t>Account Choices</t>
        </is>
      </c>
      <c r="K4" t="inlineStr">
        <is>
          <t>Status Choices</t>
        </is>
      </c>
      <c r="M4">
        <f>Assumptions!F4</f>
        <v/>
      </c>
    </row>
    <row r="5" ht="19" customHeight="1">
      <c r="A5" s="17" t="inlineStr">
        <is>
          <t>BS-202608-001</t>
        </is>
      </c>
      <c r="B5" s="27" t="n">
        <v>46265</v>
      </c>
      <c r="C5" s="17" t="inlineStr">
        <is>
          <t>Operating Cash</t>
        </is>
      </c>
      <c r="D5" s="6">
        <f>IF(C5="","",IFERROR(VLOOKUP(C5,Assumptions!$A$5:$C$104,2,FALSE),"Check account"))</f>
        <v/>
      </c>
      <c r="E5" s="6">
        <f>IF(C5="","",IFERROR(VLOOKUP(C5,Assumptions!$A$5:$C$104,3,FALSE),"Check account"))</f>
        <v/>
      </c>
      <c r="F5" s="18" t="n">
        <v>28500</v>
      </c>
      <c r="G5" s="19" t="inlineStr">
        <is>
          <t>Included</t>
        </is>
      </c>
      <c r="H5" s="20" t="inlineStr">
        <is>
          <t>Fictional sample operating account balance.</t>
        </is>
      </c>
      <c r="J5">
        <f>IF(Assumptions!A5="","",Assumptions!A5)</f>
        <v/>
      </c>
      <c r="K5">
        <f>IF(Assumptions!H3="","",Assumptions!H3)</f>
        <v/>
      </c>
      <c r="M5">
        <f>Assumptions!F5</f>
        <v/>
      </c>
    </row>
    <row r="6" ht="19" customHeight="1">
      <c r="A6" s="17" t="inlineStr">
        <is>
          <t>BS-202608-002</t>
        </is>
      </c>
      <c r="B6" s="27" t="n">
        <v>46265</v>
      </c>
      <c r="C6" s="17" t="inlineStr">
        <is>
          <t>Accounts Receivable</t>
        </is>
      </c>
      <c r="D6" s="8">
        <f>IF(C6="","",IFERROR(VLOOKUP(C6,Assumptions!$A$5:$C$104,2,FALSE),"Check account"))</f>
        <v/>
      </c>
      <c r="E6" s="8">
        <f>IF(C6="","",IFERROR(VLOOKUP(C6,Assumptions!$A$5:$C$104,3,FALSE),"Check account"))</f>
        <v/>
      </c>
      <c r="F6" s="18" t="n">
        <v>14200</v>
      </c>
      <c r="G6" s="19" t="inlineStr">
        <is>
          <t>Included</t>
        </is>
      </c>
      <c r="H6" s="20" t="inlineStr">
        <is>
          <t>Fictional sample customer receivable total.</t>
        </is>
      </c>
      <c r="J6">
        <f>IF(Assumptions!A6="","",Assumptions!A6)</f>
        <v/>
      </c>
      <c r="K6">
        <f>IF(Assumptions!H4="","",Assumptions!H4)</f>
        <v/>
      </c>
    </row>
    <row r="7" ht="19" customHeight="1">
      <c r="A7" s="17" t="inlineStr">
        <is>
          <t>BS-202608-003</t>
        </is>
      </c>
      <c r="B7" s="27" t="n">
        <v>46265</v>
      </c>
      <c r="C7" s="17" t="inlineStr">
        <is>
          <t>Equipment, Net</t>
        </is>
      </c>
      <c r="D7" s="6">
        <f>IF(C7="","",IFERROR(VLOOKUP(C7,Assumptions!$A$5:$C$104,2,FALSE),"Check account"))</f>
        <v/>
      </c>
      <c r="E7" s="6">
        <f>IF(C7="","",IFERROR(VLOOKUP(C7,Assumptions!$A$5:$C$104,3,FALSE),"Check account"))</f>
        <v/>
      </c>
      <c r="F7" s="18" t="n">
        <v>70000</v>
      </c>
      <c r="G7" s="19" t="inlineStr">
        <is>
          <t>Included</t>
        </is>
      </c>
      <c r="H7" s="20" t="inlineStr">
        <is>
          <t>Fictional sample net landscaping equipment balance.</t>
        </is>
      </c>
      <c r="J7">
        <f>IF(Assumptions!A7="","",Assumptions!A7)</f>
        <v/>
      </c>
      <c r="K7">
        <f>IF(Assumptions!H5="","",Assumptions!H5)</f>
        <v/>
      </c>
    </row>
    <row r="8" ht="19" customHeight="1">
      <c r="A8" s="17" t="inlineStr">
        <is>
          <t>BS-202608-004</t>
        </is>
      </c>
      <c r="B8" s="27" t="n">
        <v>46265</v>
      </c>
      <c r="C8" s="17" t="inlineStr">
        <is>
          <t>Accounts Payable</t>
        </is>
      </c>
      <c r="D8" s="8">
        <f>IF(C8="","",IFERROR(VLOOKUP(C8,Assumptions!$A$5:$C$104,2,FALSE),"Check account"))</f>
        <v/>
      </c>
      <c r="E8" s="8">
        <f>IF(C8="","",IFERROR(VLOOKUP(C8,Assumptions!$A$5:$C$104,3,FALSE),"Check account"))</f>
        <v/>
      </c>
      <c r="F8" s="18" t="n">
        <v>9700</v>
      </c>
      <c r="G8" s="19" t="inlineStr">
        <is>
          <t>Included</t>
        </is>
      </c>
      <c r="H8" s="20" t="inlineStr">
        <is>
          <t>Fictional sample supplier payable total.</t>
        </is>
      </c>
      <c r="J8">
        <f>IF(Assumptions!A8="","",Assumptions!A8)</f>
        <v/>
      </c>
      <c r="K8">
        <f>IF(Assumptions!H6="","",Assumptions!H6)</f>
        <v/>
      </c>
    </row>
    <row r="9" ht="19" customHeight="1">
      <c r="A9" s="17" t="inlineStr">
        <is>
          <t>BS-202608-005</t>
        </is>
      </c>
      <c r="B9" s="27" t="n">
        <v>46265</v>
      </c>
      <c r="C9" s="17" t="inlineStr">
        <is>
          <t>Equipment Loan Payable</t>
        </is>
      </c>
      <c r="D9" s="6">
        <f>IF(C9="","",IFERROR(VLOOKUP(C9,Assumptions!$A$5:$C$104,2,FALSE),"Check account"))</f>
        <v/>
      </c>
      <c r="E9" s="6">
        <f>IF(C9="","",IFERROR(VLOOKUP(C9,Assumptions!$A$5:$C$104,3,FALSE),"Check account"))</f>
        <v/>
      </c>
      <c r="F9" s="18" t="n">
        <v>41000</v>
      </c>
      <c r="G9" s="19" t="inlineStr">
        <is>
          <t>Included</t>
        </is>
      </c>
      <c r="H9" s="20" t="inlineStr">
        <is>
          <t>Fictional sample equipment loan balance.</t>
        </is>
      </c>
      <c r="J9">
        <f>IF(Assumptions!A9="","",Assumptions!A9)</f>
        <v/>
      </c>
      <c r="K9">
        <f>IF(Assumptions!H7="","",Assumptions!H7)</f>
        <v/>
      </c>
    </row>
    <row r="10" ht="19" customHeight="1">
      <c r="A10" s="17" t="inlineStr">
        <is>
          <t>BS-202608-006</t>
        </is>
      </c>
      <c r="B10" s="27" t="n">
        <v>46265</v>
      </c>
      <c r="C10" s="17" t="inlineStr">
        <is>
          <t>Owner Capital</t>
        </is>
      </c>
      <c r="D10" s="8">
        <f>IF(C10="","",IFERROR(VLOOKUP(C10,Assumptions!$A$5:$C$104,2,FALSE),"Check account"))</f>
        <v/>
      </c>
      <c r="E10" s="8">
        <f>IF(C10="","",IFERROR(VLOOKUP(C10,Assumptions!$A$5:$C$104,3,FALSE),"Check account"))</f>
        <v/>
      </c>
      <c r="F10" s="18" t="n">
        <v>62000</v>
      </c>
      <c r="G10" s="19" t="inlineStr">
        <is>
          <t>Included</t>
        </is>
      </c>
      <c r="H10" s="20" t="inlineStr">
        <is>
          <t>Fictional sample owner equity balance.</t>
        </is>
      </c>
      <c r="J10">
        <f>IF(Assumptions!A10="","",Assumptions!A10)</f>
        <v/>
      </c>
      <c r="K10">
        <f>IF(Assumptions!H8="","",Assumptions!H8)</f>
        <v/>
      </c>
    </row>
    <row r="11" ht="19" customHeight="1">
      <c r="A11" s="17" t="inlineStr">
        <is>
          <t>BS-202607-001</t>
        </is>
      </c>
      <c r="B11" s="27" t="n">
        <v>46234</v>
      </c>
      <c r="C11" s="17" t="inlineStr">
        <is>
          <t>Operating Cash</t>
        </is>
      </c>
      <c r="D11" s="6">
        <f>IF(C11="","",IFERROR(VLOOKUP(C11,Assumptions!$A$5:$C$104,2,FALSE),"Check account"))</f>
        <v/>
      </c>
      <c r="E11" s="6">
        <f>IF(C11="","",IFERROR(VLOOKUP(C11,Assumptions!$A$5:$C$104,3,FALSE),"Check account"))</f>
        <v/>
      </c>
      <c r="F11" s="18" t="n">
        <v>24500</v>
      </c>
      <c r="G11" s="19" t="inlineStr">
        <is>
          <t>Included</t>
        </is>
      </c>
      <c r="H11" s="20" t="inlineStr">
        <is>
          <t>Fictional comparison-period operating account balance.</t>
        </is>
      </c>
      <c r="J11">
        <f>IF(Assumptions!A11="","",Assumptions!A11)</f>
        <v/>
      </c>
      <c r="K11">
        <f>IF(Assumptions!H9="","",Assumptions!H9)</f>
        <v/>
      </c>
    </row>
    <row r="12" ht="19" customHeight="1">
      <c r="A12" s="17" t="inlineStr">
        <is>
          <t>BS-202607-002</t>
        </is>
      </c>
      <c r="B12" s="27" t="n">
        <v>46234</v>
      </c>
      <c r="C12" s="17" t="inlineStr">
        <is>
          <t>Accounts Receivable</t>
        </is>
      </c>
      <c r="D12" s="8">
        <f>IF(C12="","",IFERROR(VLOOKUP(C12,Assumptions!$A$5:$C$104,2,FALSE),"Check account"))</f>
        <v/>
      </c>
      <c r="E12" s="8">
        <f>IF(C12="","",IFERROR(VLOOKUP(C12,Assumptions!$A$5:$C$104,3,FALSE),"Check account"))</f>
        <v/>
      </c>
      <c r="F12" s="18" t="n">
        <v>11800</v>
      </c>
      <c r="G12" s="19" t="inlineStr">
        <is>
          <t>Included</t>
        </is>
      </c>
      <c r="H12" s="20" t="inlineStr">
        <is>
          <t>Fictional comparison-period receivable total.</t>
        </is>
      </c>
      <c r="J12">
        <f>IF(Assumptions!A12="","",Assumptions!A12)</f>
        <v/>
      </c>
      <c r="K12">
        <f>IF(Assumptions!H10="","",Assumptions!H10)</f>
        <v/>
      </c>
    </row>
    <row r="13" ht="19" customHeight="1">
      <c r="A13" s="17" t="inlineStr">
        <is>
          <t>BS-202607-003</t>
        </is>
      </c>
      <c r="B13" s="27" t="n">
        <v>46234</v>
      </c>
      <c r="C13" s="17" t="inlineStr">
        <is>
          <t>Equipment, Net</t>
        </is>
      </c>
      <c r="D13" s="6">
        <f>IF(C13="","",IFERROR(VLOOKUP(C13,Assumptions!$A$5:$C$104,2,FALSE),"Check account"))</f>
        <v/>
      </c>
      <c r="E13" s="6">
        <f>IF(C13="","",IFERROR(VLOOKUP(C13,Assumptions!$A$5:$C$104,3,FALSE),"Check account"))</f>
        <v/>
      </c>
      <c r="F13" s="18" t="n">
        <v>72000</v>
      </c>
      <c r="G13" s="19" t="inlineStr">
        <is>
          <t>Included</t>
        </is>
      </c>
      <c r="H13" s="20" t="inlineStr">
        <is>
          <t>Fictional comparison-period net equipment balance.</t>
        </is>
      </c>
      <c r="J13">
        <f>IF(Assumptions!A13="","",Assumptions!A13)</f>
        <v/>
      </c>
      <c r="K13">
        <f>IF(Assumptions!H11="","",Assumptions!H11)</f>
        <v/>
      </c>
    </row>
    <row r="14" ht="19" customHeight="1">
      <c r="A14" s="17" t="inlineStr">
        <is>
          <t>BS-202607-004</t>
        </is>
      </c>
      <c r="B14" s="27" t="n">
        <v>46234</v>
      </c>
      <c r="C14" s="17" t="inlineStr">
        <is>
          <t>Accounts Payable</t>
        </is>
      </c>
      <c r="D14" s="8">
        <f>IF(C14="","",IFERROR(VLOOKUP(C14,Assumptions!$A$5:$C$104,2,FALSE),"Check account"))</f>
        <v/>
      </c>
      <c r="E14" s="8">
        <f>IF(C14="","",IFERROR(VLOOKUP(C14,Assumptions!$A$5:$C$104,3,FALSE),"Check account"))</f>
        <v/>
      </c>
      <c r="F14" s="18" t="n">
        <v>8300</v>
      </c>
      <c r="G14" s="19" t="inlineStr">
        <is>
          <t>Included</t>
        </is>
      </c>
      <c r="H14" s="20" t="inlineStr">
        <is>
          <t>Fictional comparison-period supplier payable total.</t>
        </is>
      </c>
      <c r="J14">
        <f>IF(Assumptions!A14="","",Assumptions!A14)</f>
        <v/>
      </c>
      <c r="K14">
        <f>IF(Assumptions!H12="","",Assumptions!H12)</f>
        <v/>
      </c>
    </row>
    <row r="15" ht="19" customHeight="1">
      <c r="A15" s="17" t="inlineStr">
        <is>
          <t>BS-202607-005</t>
        </is>
      </c>
      <c r="B15" s="27" t="n">
        <v>46234</v>
      </c>
      <c r="C15" s="17" t="inlineStr">
        <is>
          <t>Equipment Loan Payable</t>
        </is>
      </c>
      <c r="D15" s="6">
        <f>IF(C15="","",IFERROR(VLOOKUP(C15,Assumptions!$A$5:$C$104,2,FALSE),"Check account"))</f>
        <v/>
      </c>
      <c r="E15" s="6">
        <f>IF(C15="","",IFERROR(VLOOKUP(C15,Assumptions!$A$5:$C$104,3,FALSE),"Check account"))</f>
        <v/>
      </c>
      <c r="F15" s="18" t="n">
        <v>44000</v>
      </c>
      <c r="G15" s="19" t="inlineStr">
        <is>
          <t>Included</t>
        </is>
      </c>
      <c r="H15" s="20" t="inlineStr">
        <is>
          <t>Fictional comparison-period equipment loan balance.</t>
        </is>
      </c>
      <c r="J15">
        <f>IF(Assumptions!A15="","",Assumptions!A15)</f>
        <v/>
      </c>
      <c r="K15">
        <f>IF(Assumptions!H13="","",Assumptions!H13)</f>
        <v/>
      </c>
    </row>
    <row r="16" ht="19" customHeight="1">
      <c r="A16" s="17" t="inlineStr">
        <is>
          <t>BS-202607-006</t>
        </is>
      </c>
      <c r="B16" s="27" t="n">
        <v>46234</v>
      </c>
      <c r="C16" s="17" t="inlineStr">
        <is>
          <t>Owner Capital</t>
        </is>
      </c>
      <c r="D16" s="8">
        <f>IF(C16="","",IFERROR(VLOOKUP(C16,Assumptions!$A$5:$C$104,2,FALSE),"Check account"))</f>
        <v/>
      </c>
      <c r="E16" s="8">
        <f>IF(C16="","",IFERROR(VLOOKUP(C16,Assumptions!$A$5:$C$104,3,FALSE),"Check account"))</f>
        <v/>
      </c>
      <c r="F16" s="18" t="n">
        <v>56000</v>
      </c>
      <c r="G16" s="19" t="inlineStr">
        <is>
          <t>Included</t>
        </is>
      </c>
      <c r="H16" s="20" t="inlineStr">
        <is>
          <t>Fictional comparison-period owner equity balance.</t>
        </is>
      </c>
      <c r="J16">
        <f>IF(Assumptions!A16="","",Assumptions!A16)</f>
        <v/>
      </c>
      <c r="K16">
        <f>IF(Assumptions!H14="","",Assumptions!H14)</f>
        <v/>
      </c>
    </row>
    <row r="17" ht="19" customHeight="1">
      <c r="A17" s="17" t="n"/>
      <c r="B17" s="27" t="n"/>
      <c r="C17" s="17" t="n"/>
      <c r="D17" s="6">
        <f>IF(C17="","",IFERROR(VLOOKUP(C17,Assumptions!$A$5:$C$104,2,FALSE),"Check account"))</f>
        <v/>
      </c>
      <c r="E17" s="6">
        <f>IF(C17="","",IFERROR(VLOOKUP(C17,Assumptions!$A$5:$C$104,3,FALSE),"Check account"))</f>
        <v/>
      </c>
      <c r="F17" s="18" t="n"/>
      <c r="G17" s="19" t="n"/>
      <c r="H17" s="20" t="n"/>
      <c r="J17">
        <f>IF(Assumptions!A17="","",Assumptions!A17)</f>
        <v/>
      </c>
      <c r="K17">
        <f>IF(Assumptions!H15="","",Assumptions!H15)</f>
        <v/>
      </c>
    </row>
    <row r="18" ht="19" customHeight="1">
      <c r="A18" s="17" t="n"/>
      <c r="B18" s="27" t="n"/>
      <c r="C18" s="17" t="n"/>
      <c r="D18" s="8">
        <f>IF(C18="","",IFERROR(VLOOKUP(C18,Assumptions!$A$5:$C$104,2,FALSE),"Check account"))</f>
        <v/>
      </c>
      <c r="E18" s="8">
        <f>IF(C18="","",IFERROR(VLOOKUP(C18,Assumptions!$A$5:$C$104,3,FALSE),"Check account"))</f>
        <v/>
      </c>
      <c r="F18" s="18" t="n"/>
      <c r="G18" s="19" t="n"/>
      <c r="H18" s="20" t="n"/>
      <c r="J18">
        <f>IF(Assumptions!A18="","",Assumptions!A18)</f>
        <v/>
      </c>
      <c r="K18">
        <f>IF(Assumptions!H16="","",Assumptions!H16)</f>
        <v/>
      </c>
    </row>
    <row r="19" ht="19" customHeight="1">
      <c r="A19" s="17" t="n"/>
      <c r="B19" s="27" t="n"/>
      <c r="C19" s="17" t="n"/>
      <c r="D19" s="6">
        <f>IF(C19="","",IFERROR(VLOOKUP(C19,Assumptions!$A$5:$C$104,2,FALSE),"Check account"))</f>
        <v/>
      </c>
      <c r="E19" s="6">
        <f>IF(C19="","",IFERROR(VLOOKUP(C19,Assumptions!$A$5:$C$104,3,FALSE),"Check account"))</f>
        <v/>
      </c>
      <c r="F19" s="18" t="n"/>
      <c r="G19" s="19" t="n"/>
      <c r="H19" s="20" t="n"/>
      <c r="J19">
        <f>IF(Assumptions!A19="","",Assumptions!A19)</f>
        <v/>
      </c>
      <c r="K19">
        <f>IF(Assumptions!H17="","",Assumptions!H17)</f>
        <v/>
      </c>
    </row>
    <row r="20" ht="19" customHeight="1">
      <c r="A20" s="17" t="n"/>
      <c r="B20" s="27" t="n"/>
      <c r="C20" s="17" t="n"/>
      <c r="D20" s="8">
        <f>IF(C20="","",IFERROR(VLOOKUP(C20,Assumptions!$A$5:$C$104,2,FALSE),"Check account"))</f>
        <v/>
      </c>
      <c r="E20" s="8">
        <f>IF(C20="","",IFERROR(VLOOKUP(C20,Assumptions!$A$5:$C$104,3,FALSE),"Check account"))</f>
        <v/>
      </c>
      <c r="F20" s="18" t="n"/>
      <c r="G20" s="19" t="n"/>
      <c r="H20" s="20" t="n"/>
      <c r="J20">
        <f>IF(Assumptions!A20="","",Assumptions!A20)</f>
        <v/>
      </c>
      <c r="K20">
        <f>IF(Assumptions!H18="","",Assumptions!H18)</f>
        <v/>
      </c>
    </row>
    <row r="21" ht="19" customHeight="1">
      <c r="A21" s="17" t="n"/>
      <c r="B21" s="27" t="n"/>
      <c r="C21" s="17" t="n"/>
      <c r="D21" s="6">
        <f>IF(C21="","",IFERROR(VLOOKUP(C21,Assumptions!$A$5:$C$104,2,FALSE),"Check account"))</f>
        <v/>
      </c>
      <c r="E21" s="6">
        <f>IF(C21="","",IFERROR(VLOOKUP(C21,Assumptions!$A$5:$C$104,3,FALSE),"Check account"))</f>
        <v/>
      </c>
      <c r="F21" s="18" t="n"/>
      <c r="G21" s="19" t="n"/>
      <c r="H21" s="20" t="n"/>
      <c r="J21">
        <f>IF(Assumptions!A21="","",Assumptions!A21)</f>
        <v/>
      </c>
      <c r="K21">
        <f>IF(Assumptions!H19="","",Assumptions!H19)</f>
        <v/>
      </c>
    </row>
    <row r="22" ht="19" customHeight="1">
      <c r="A22" s="17" t="n"/>
      <c r="B22" s="27" t="n"/>
      <c r="C22" s="17" t="n"/>
      <c r="D22" s="8">
        <f>IF(C22="","",IFERROR(VLOOKUP(C22,Assumptions!$A$5:$C$104,2,FALSE),"Check account"))</f>
        <v/>
      </c>
      <c r="E22" s="8">
        <f>IF(C22="","",IFERROR(VLOOKUP(C22,Assumptions!$A$5:$C$104,3,FALSE),"Check account"))</f>
        <v/>
      </c>
      <c r="F22" s="18" t="n"/>
      <c r="G22" s="19" t="n"/>
      <c r="H22" s="20" t="n"/>
      <c r="J22">
        <f>IF(Assumptions!A22="","",Assumptions!A22)</f>
        <v/>
      </c>
      <c r="K22">
        <f>IF(Assumptions!H20="","",Assumptions!H20)</f>
        <v/>
      </c>
    </row>
    <row r="23" ht="19" customHeight="1">
      <c r="A23" s="17" t="n"/>
      <c r="B23" s="27" t="n"/>
      <c r="C23" s="17" t="n"/>
      <c r="D23" s="6">
        <f>IF(C23="","",IFERROR(VLOOKUP(C23,Assumptions!$A$5:$C$104,2,FALSE),"Check account"))</f>
        <v/>
      </c>
      <c r="E23" s="6">
        <f>IF(C23="","",IFERROR(VLOOKUP(C23,Assumptions!$A$5:$C$104,3,FALSE),"Check account"))</f>
        <v/>
      </c>
      <c r="F23" s="18" t="n"/>
      <c r="G23" s="19" t="n"/>
      <c r="H23" s="20" t="n"/>
      <c r="J23">
        <f>IF(Assumptions!A23="","",Assumptions!A23)</f>
        <v/>
      </c>
      <c r="K23">
        <f>IF(Assumptions!H21="","",Assumptions!H21)</f>
        <v/>
      </c>
    </row>
    <row r="24" ht="19" customHeight="1">
      <c r="A24" s="17" t="n"/>
      <c r="B24" s="27" t="n"/>
      <c r="C24" s="17" t="n"/>
      <c r="D24" s="8">
        <f>IF(C24="","",IFERROR(VLOOKUP(C24,Assumptions!$A$5:$C$104,2,FALSE),"Check account"))</f>
        <v/>
      </c>
      <c r="E24" s="8">
        <f>IF(C24="","",IFERROR(VLOOKUP(C24,Assumptions!$A$5:$C$104,3,FALSE),"Check account"))</f>
        <v/>
      </c>
      <c r="F24" s="18" t="n"/>
      <c r="G24" s="19" t="n"/>
      <c r="H24" s="20" t="n"/>
      <c r="J24">
        <f>IF(Assumptions!A24="","",Assumptions!A24)</f>
        <v/>
      </c>
      <c r="K24">
        <f>IF(Assumptions!H22="","",Assumptions!H22)</f>
        <v/>
      </c>
    </row>
    <row r="25" ht="19" customHeight="1">
      <c r="A25" s="17" t="n"/>
      <c r="B25" s="27" t="n"/>
      <c r="C25" s="17" t="n"/>
      <c r="D25" s="6">
        <f>IF(C25="","",IFERROR(VLOOKUP(C25,Assumptions!$A$5:$C$104,2,FALSE),"Check account"))</f>
        <v/>
      </c>
      <c r="E25" s="6">
        <f>IF(C25="","",IFERROR(VLOOKUP(C25,Assumptions!$A$5:$C$104,3,FALSE),"Check account"))</f>
        <v/>
      </c>
      <c r="F25" s="18" t="n"/>
      <c r="G25" s="19" t="n"/>
      <c r="H25" s="20" t="n"/>
      <c r="J25">
        <f>IF(Assumptions!A25="","",Assumptions!A25)</f>
        <v/>
      </c>
      <c r="K25">
        <f>IF(Assumptions!H23="","",Assumptions!H23)</f>
        <v/>
      </c>
    </row>
    <row r="26" ht="19" customHeight="1">
      <c r="A26" s="17" t="n"/>
      <c r="B26" s="27" t="n"/>
      <c r="C26" s="17" t="n"/>
      <c r="D26" s="8">
        <f>IF(C26="","",IFERROR(VLOOKUP(C26,Assumptions!$A$5:$C$104,2,FALSE),"Check account"))</f>
        <v/>
      </c>
      <c r="E26" s="8">
        <f>IF(C26="","",IFERROR(VLOOKUP(C26,Assumptions!$A$5:$C$104,3,FALSE),"Check account"))</f>
        <v/>
      </c>
      <c r="F26" s="18" t="n"/>
      <c r="G26" s="19" t="n"/>
      <c r="H26" s="20" t="n"/>
      <c r="J26">
        <f>IF(Assumptions!A26="","",Assumptions!A26)</f>
        <v/>
      </c>
      <c r="K26">
        <f>IF(Assumptions!H24="","",Assumptions!H24)</f>
        <v/>
      </c>
    </row>
    <row r="27" ht="19" customHeight="1">
      <c r="A27" s="17" t="n"/>
      <c r="B27" s="27" t="n"/>
      <c r="C27" s="17" t="n"/>
      <c r="D27" s="6">
        <f>IF(C27="","",IFERROR(VLOOKUP(C27,Assumptions!$A$5:$C$104,2,FALSE),"Check account"))</f>
        <v/>
      </c>
      <c r="E27" s="6">
        <f>IF(C27="","",IFERROR(VLOOKUP(C27,Assumptions!$A$5:$C$104,3,FALSE),"Check account"))</f>
        <v/>
      </c>
      <c r="F27" s="18" t="n"/>
      <c r="G27" s="19" t="n"/>
      <c r="H27" s="20" t="n"/>
      <c r="J27">
        <f>IF(Assumptions!A27="","",Assumptions!A27)</f>
        <v/>
      </c>
      <c r="K27">
        <f>IF(Assumptions!H25="","",Assumptions!H25)</f>
        <v/>
      </c>
    </row>
    <row r="28" ht="19" customHeight="1">
      <c r="A28" s="17" t="n"/>
      <c r="B28" s="27" t="n"/>
      <c r="C28" s="17" t="n"/>
      <c r="D28" s="8">
        <f>IF(C28="","",IFERROR(VLOOKUP(C28,Assumptions!$A$5:$C$104,2,FALSE),"Check account"))</f>
        <v/>
      </c>
      <c r="E28" s="8">
        <f>IF(C28="","",IFERROR(VLOOKUP(C28,Assumptions!$A$5:$C$104,3,FALSE),"Check account"))</f>
        <v/>
      </c>
      <c r="F28" s="18" t="n"/>
      <c r="G28" s="19" t="n"/>
      <c r="H28" s="20" t="n"/>
      <c r="J28">
        <f>IF(Assumptions!A28="","",Assumptions!A28)</f>
        <v/>
      </c>
      <c r="K28">
        <f>IF(Assumptions!H26="","",Assumptions!H26)</f>
        <v/>
      </c>
    </row>
    <row r="29" ht="19" customHeight="1">
      <c r="A29" s="17" t="n"/>
      <c r="B29" s="27" t="n"/>
      <c r="C29" s="17" t="n"/>
      <c r="D29" s="6">
        <f>IF(C29="","",IFERROR(VLOOKUP(C29,Assumptions!$A$5:$C$104,2,FALSE),"Check account"))</f>
        <v/>
      </c>
      <c r="E29" s="6">
        <f>IF(C29="","",IFERROR(VLOOKUP(C29,Assumptions!$A$5:$C$104,3,FALSE),"Check account"))</f>
        <v/>
      </c>
      <c r="F29" s="18" t="n"/>
      <c r="G29" s="19" t="n"/>
      <c r="H29" s="20" t="n"/>
      <c r="J29">
        <f>IF(Assumptions!A29="","",Assumptions!A29)</f>
        <v/>
      </c>
      <c r="K29">
        <f>IF(Assumptions!H27="","",Assumptions!H27)</f>
        <v/>
      </c>
    </row>
    <row r="30" ht="19" customHeight="1">
      <c r="A30" s="17" t="n"/>
      <c r="B30" s="27" t="n"/>
      <c r="C30" s="17" t="n"/>
      <c r="D30" s="8">
        <f>IF(C30="","",IFERROR(VLOOKUP(C30,Assumptions!$A$5:$C$104,2,FALSE),"Check account"))</f>
        <v/>
      </c>
      <c r="E30" s="8">
        <f>IF(C30="","",IFERROR(VLOOKUP(C30,Assumptions!$A$5:$C$104,3,FALSE),"Check account"))</f>
        <v/>
      </c>
      <c r="F30" s="18" t="n"/>
      <c r="G30" s="19" t="n"/>
      <c r="H30" s="20" t="n"/>
      <c r="J30">
        <f>IF(Assumptions!A30="","",Assumptions!A30)</f>
        <v/>
      </c>
      <c r="K30">
        <f>IF(Assumptions!H28="","",Assumptions!H28)</f>
        <v/>
      </c>
    </row>
    <row r="31" ht="19" customHeight="1">
      <c r="A31" s="17" t="n"/>
      <c r="B31" s="27" t="n"/>
      <c r="C31" s="17" t="n"/>
      <c r="D31" s="6">
        <f>IF(C31="","",IFERROR(VLOOKUP(C31,Assumptions!$A$5:$C$104,2,FALSE),"Check account"))</f>
        <v/>
      </c>
      <c r="E31" s="6">
        <f>IF(C31="","",IFERROR(VLOOKUP(C31,Assumptions!$A$5:$C$104,3,FALSE),"Check account"))</f>
        <v/>
      </c>
      <c r="F31" s="18" t="n"/>
      <c r="G31" s="19" t="n"/>
      <c r="H31" s="20" t="n"/>
      <c r="J31">
        <f>IF(Assumptions!A31="","",Assumptions!A31)</f>
        <v/>
      </c>
      <c r="K31">
        <f>IF(Assumptions!H29="","",Assumptions!H29)</f>
        <v/>
      </c>
    </row>
    <row r="32" ht="19" customHeight="1">
      <c r="A32" s="17" t="n"/>
      <c r="B32" s="27" t="n"/>
      <c r="C32" s="17" t="n"/>
      <c r="D32" s="8">
        <f>IF(C32="","",IFERROR(VLOOKUP(C32,Assumptions!$A$5:$C$104,2,FALSE),"Check account"))</f>
        <v/>
      </c>
      <c r="E32" s="8">
        <f>IF(C32="","",IFERROR(VLOOKUP(C32,Assumptions!$A$5:$C$104,3,FALSE),"Check account"))</f>
        <v/>
      </c>
      <c r="F32" s="18" t="n"/>
      <c r="G32" s="19" t="n"/>
      <c r="H32" s="20" t="n"/>
      <c r="J32">
        <f>IF(Assumptions!A32="","",Assumptions!A32)</f>
        <v/>
      </c>
      <c r="K32">
        <f>IF(Assumptions!H30="","",Assumptions!H30)</f>
        <v/>
      </c>
    </row>
    <row r="33" ht="19" customHeight="1">
      <c r="A33" s="17" t="n"/>
      <c r="B33" s="27" t="n"/>
      <c r="C33" s="17" t="n"/>
      <c r="D33" s="6">
        <f>IF(C33="","",IFERROR(VLOOKUP(C33,Assumptions!$A$5:$C$104,2,FALSE),"Check account"))</f>
        <v/>
      </c>
      <c r="E33" s="6">
        <f>IF(C33="","",IFERROR(VLOOKUP(C33,Assumptions!$A$5:$C$104,3,FALSE),"Check account"))</f>
        <v/>
      </c>
      <c r="F33" s="18" t="n"/>
      <c r="G33" s="19" t="n"/>
      <c r="H33" s="20" t="n"/>
      <c r="J33">
        <f>IF(Assumptions!A33="","",Assumptions!A33)</f>
        <v/>
      </c>
      <c r="K33">
        <f>IF(Assumptions!H31="","",Assumptions!H31)</f>
        <v/>
      </c>
    </row>
    <row r="34" ht="19" customHeight="1">
      <c r="A34" s="17" t="n"/>
      <c r="B34" s="27" t="n"/>
      <c r="C34" s="17" t="n"/>
      <c r="D34" s="8">
        <f>IF(C34="","",IFERROR(VLOOKUP(C34,Assumptions!$A$5:$C$104,2,FALSE),"Check account"))</f>
        <v/>
      </c>
      <c r="E34" s="8">
        <f>IF(C34="","",IFERROR(VLOOKUP(C34,Assumptions!$A$5:$C$104,3,FALSE),"Check account"))</f>
        <v/>
      </c>
      <c r="F34" s="18" t="n"/>
      <c r="G34" s="19" t="n"/>
      <c r="H34" s="20" t="n"/>
      <c r="J34">
        <f>IF(Assumptions!A34="","",Assumptions!A34)</f>
        <v/>
      </c>
      <c r="K34">
        <f>IF(Assumptions!H32="","",Assumptions!H32)</f>
        <v/>
      </c>
    </row>
    <row r="35" ht="19" customHeight="1">
      <c r="A35" s="17" t="n"/>
      <c r="B35" s="27" t="n"/>
      <c r="C35" s="17" t="n"/>
      <c r="D35" s="6">
        <f>IF(C35="","",IFERROR(VLOOKUP(C35,Assumptions!$A$5:$C$104,2,FALSE),"Check account"))</f>
        <v/>
      </c>
      <c r="E35" s="6">
        <f>IF(C35="","",IFERROR(VLOOKUP(C35,Assumptions!$A$5:$C$104,3,FALSE),"Check account"))</f>
        <v/>
      </c>
      <c r="F35" s="18" t="n"/>
      <c r="G35" s="19" t="n"/>
      <c r="H35" s="20" t="n"/>
      <c r="J35">
        <f>IF(Assumptions!A35="","",Assumptions!A35)</f>
        <v/>
      </c>
      <c r="K35">
        <f>IF(Assumptions!H33="","",Assumptions!H33)</f>
        <v/>
      </c>
    </row>
    <row r="36" ht="19" customHeight="1">
      <c r="A36" s="17" t="n"/>
      <c r="B36" s="27" t="n"/>
      <c r="C36" s="17" t="n"/>
      <c r="D36" s="8">
        <f>IF(C36="","",IFERROR(VLOOKUP(C36,Assumptions!$A$5:$C$104,2,FALSE),"Check account"))</f>
        <v/>
      </c>
      <c r="E36" s="8">
        <f>IF(C36="","",IFERROR(VLOOKUP(C36,Assumptions!$A$5:$C$104,3,FALSE),"Check account"))</f>
        <v/>
      </c>
      <c r="F36" s="18" t="n"/>
      <c r="G36" s="19" t="n"/>
      <c r="H36" s="20" t="n"/>
      <c r="J36">
        <f>IF(Assumptions!A36="","",Assumptions!A36)</f>
        <v/>
      </c>
      <c r="K36">
        <f>IF(Assumptions!H34="","",Assumptions!H34)</f>
        <v/>
      </c>
    </row>
    <row r="37" ht="19" customHeight="1">
      <c r="A37" s="17" t="n"/>
      <c r="B37" s="27" t="n"/>
      <c r="C37" s="17" t="n"/>
      <c r="D37" s="6">
        <f>IF(C37="","",IFERROR(VLOOKUP(C37,Assumptions!$A$5:$C$104,2,FALSE),"Check account"))</f>
        <v/>
      </c>
      <c r="E37" s="6">
        <f>IF(C37="","",IFERROR(VLOOKUP(C37,Assumptions!$A$5:$C$104,3,FALSE),"Check account"))</f>
        <v/>
      </c>
      <c r="F37" s="18" t="n"/>
      <c r="G37" s="19" t="n"/>
      <c r="H37" s="20" t="n"/>
      <c r="J37">
        <f>IF(Assumptions!A37="","",Assumptions!A37)</f>
        <v/>
      </c>
      <c r="K37">
        <f>IF(Assumptions!H35="","",Assumptions!H35)</f>
        <v/>
      </c>
    </row>
    <row r="38" ht="19" customHeight="1">
      <c r="A38" s="17" t="n"/>
      <c r="B38" s="27" t="n"/>
      <c r="C38" s="17" t="n"/>
      <c r="D38" s="8">
        <f>IF(C38="","",IFERROR(VLOOKUP(C38,Assumptions!$A$5:$C$104,2,FALSE),"Check account"))</f>
        <v/>
      </c>
      <c r="E38" s="8">
        <f>IF(C38="","",IFERROR(VLOOKUP(C38,Assumptions!$A$5:$C$104,3,FALSE),"Check account"))</f>
        <v/>
      </c>
      <c r="F38" s="18" t="n"/>
      <c r="G38" s="19" t="n"/>
      <c r="H38" s="20" t="n"/>
      <c r="J38">
        <f>IF(Assumptions!A38="","",Assumptions!A38)</f>
        <v/>
      </c>
      <c r="K38">
        <f>IF(Assumptions!H36="","",Assumptions!H36)</f>
        <v/>
      </c>
    </row>
    <row r="39" ht="19" customHeight="1">
      <c r="A39" s="17" t="n"/>
      <c r="B39" s="27" t="n"/>
      <c r="C39" s="17" t="n"/>
      <c r="D39" s="6">
        <f>IF(C39="","",IFERROR(VLOOKUP(C39,Assumptions!$A$5:$C$104,2,FALSE),"Check account"))</f>
        <v/>
      </c>
      <c r="E39" s="6">
        <f>IF(C39="","",IFERROR(VLOOKUP(C39,Assumptions!$A$5:$C$104,3,FALSE),"Check account"))</f>
        <v/>
      </c>
      <c r="F39" s="18" t="n"/>
      <c r="G39" s="19" t="n"/>
      <c r="H39" s="20" t="n"/>
      <c r="J39">
        <f>IF(Assumptions!A39="","",Assumptions!A39)</f>
        <v/>
      </c>
      <c r="K39">
        <f>IF(Assumptions!H37="","",Assumptions!H37)</f>
        <v/>
      </c>
    </row>
    <row r="40" ht="19" customHeight="1">
      <c r="A40" s="17" t="n"/>
      <c r="B40" s="27" t="n"/>
      <c r="C40" s="17" t="n"/>
      <c r="D40" s="8">
        <f>IF(C40="","",IFERROR(VLOOKUP(C40,Assumptions!$A$5:$C$104,2,FALSE),"Check account"))</f>
        <v/>
      </c>
      <c r="E40" s="8">
        <f>IF(C40="","",IFERROR(VLOOKUP(C40,Assumptions!$A$5:$C$104,3,FALSE),"Check account"))</f>
        <v/>
      </c>
      <c r="F40" s="18" t="n"/>
      <c r="G40" s="19" t="n"/>
      <c r="H40" s="20" t="n"/>
      <c r="J40">
        <f>IF(Assumptions!A40="","",Assumptions!A40)</f>
        <v/>
      </c>
      <c r="K40">
        <f>IF(Assumptions!H38="","",Assumptions!H38)</f>
        <v/>
      </c>
    </row>
    <row r="41" ht="19" customHeight="1">
      <c r="A41" s="17" t="n"/>
      <c r="B41" s="27" t="n"/>
      <c r="C41" s="17" t="n"/>
      <c r="D41" s="6">
        <f>IF(C41="","",IFERROR(VLOOKUP(C41,Assumptions!$A$5:$C$104,2,FALSE),"Check account"))</f>
        <v/>
      </c>
      <c r="E41" s="6">
        <f>IF(C41="","",IFERROR(VLOOKUP(C41,Assumptions!$A$5:$C$104,3,FALSE),"Check account"))</f>
        <v/>
      </c>
      <c r="F41" s="18" t="n"/>
      <c r="G41" s="19" t="n"/>
      <c r="H41" s="20" t="n"/>
      <c r="J41">
        <f>IF(Assumptions!A41="","",Assumptions!A41)</f>
        <v/>
      </c>
      <c r="K41">
        <f>IF(Assumptions!H39="","",Assumptions!H39)</f>
        <v/>
      </c>
    </row>
    <row r="42" ht="19" customHeight="1">
      <c r="A42" s="17" t="n"/>
      <c r="B42" s="27" t="n"/>
      <c r="C42" s="17" t="n"/>
      <c r="D42" s="8">
        <f>IF(C42="","",IFERROR(VLOOKUP(C42,Assumptions!$A$5:$C$104,2,FALSE),"Check account"))</f>
        <v/>
      </c>
      <c r="E42" s="8">
        <f>IF(C42="","",IFERROR(VLOOKUP(C42,Assumptions!$A$5:$C$104,3,FALSE),"Check account"))</f>
        <v/>
      </c>
      <c r="F42" s="18" t="n"/>
      <c r="G42" s="19" t="n"/>
      <c r="H42" s="20" t="n"/>
      <c r="J42">
        <f>IF(Assumptions!A42="","",Assumptions!A42)</f>
        <v/>
      </c>
      <c r="K42">
        <f>IF(Assumptions!H40="","",Assumptions!H40)</f>
        <v/>
      </c>
    </row>
    <row r="43" ht="19" customHeight="1">
      <c r="A43" s="17" t="n"/>
      <c r="B43" s="27" t="n"/>
      <c r="C43" s="17" t="n"/>
      <c r="D43" s="6">
        <f>IF(C43="","",IFERROR(VLOOKUP(C43,Assumptions!$A$5:$C$104,2,FALSE),"Check account"))</f>
        <v/>
      </c>
      <c r="E43" s="6">
        <f>IF(C43="","",IFERROR(VLOOKUP(C43,Assumptions!$A$5:$C$104,3,FALSE),"Check account"))</f>
        <v/>
      </c>
      <c r="F43" s="18" t="n"/>
      <c r="G43" s="19" t="n"/>
      <c r="H43" s="20" t="n"/>
      <c r="J43">
        <f>IF(Assumptions!A43="","",Assumptions!A43)</f>
        <v/>
      </c>
      <c r="K43">
        <f>IF(Assumptions!H41="","",Assumptions!H41)</f>
        <v/>
      </c>
    </row>
    <row r="44" ht="19" customHeight="1">
      <c r="A44" s="17" t="n"/>
      <c r="B44" s="27" t="n"/>
      <c r="C44" s="17" t="n"/>
      <c r="D44" s="8">
        <f>IF(C44="","",IFERROR(VLOOKUP(C44,Assumptions!$A$5:$C$104,2,FALSE),"Check account"))</f>
        <v/>
      </c>
      <c r="E44" s="8">
        <f>IF(C44="","",IFERROR(VLOOKUP(C44,Assumptions!$A$5:$C$104,3,FALSE),"Check account"))</f>
        <v/>
      </c>
      <c r="F44" s="18" t="n"/>
      <c r="G44" s="19" t="n"/>
      <c r="H44" s="20" t="n"/>
      <c r="J44">
        <f>IF(Assumptions!A44="","",Assumptions!A44)</f>
        <v/>
      </c>
      <c r="K44">
        <f>IF(Assumptions!H42="","",Assumptions!H42)</f>
        <v/>
      </c>
    </row>
    <row r="45" ht="19" customHeight="1">
      <c r="A45" s="17" t="n"/>
      <c r="B45" s="27" t="n"/>
      <c r="C45" s="17" t="n"/>
      <c r="D45" s="6">
        <f>IF(C45="","",IFERROR(VLOOKUP(C45,Assumptions!$A$5:$C$104,2,FALSE),"Check account"))</f>
        <v/>
      </c>
      <c r="E45" s="6">
        <f>IF(C45="","",IFERROR(VLOOKUP(C45,Assumptions!$A$5:$C$104,3,FALSE),"Check account"))</f>
        <v/>
      </c>
      <c r="F45" s="18" t="n"/>
      <c r="G45" s="19" t="n"/>
      <c r="H45" s="20" t="n"/>
      <c r="J45">
        <f>IF(Assumptions!A45="","",Assumptions!A45)</f>
        <v/>
      </c>
      <c r="K45">
        <f>IF(Assumptions!H43="","",Assumptions!H43)</f>
        <v/>
      </c>
    </row>
    <row r="46" ht="19" customHeight="1">
      <c r="A46" s="17" t="n"/>
      <c r="B46" s="27" t="n"/>
      <c r="C46" s="17" t="n"/>
      <c r="D46" s="8">
        <f>IF(C46="","",IFERROR(VLOOKUP(C46,Assumptions!$A$5:$C$104,2,FALSE),"Check account"))</f>
        <v/>
      </c>
      <c r="E46" s="8">
        <f>IF(C46="","",IFERROR(VLOOKUP(C46,Assumptions!$A$5:$C$104,3,FALSE),"Check account"))</f>
        <v/>
      </c>
      <c r="F46" s="18" t="n"/>
      <c r="G46" s="19" t="n"/>
      <c r="H46" s="20" t="n"/>
      <c r="J46">
        <f>IF(Assumptions!A46="","",Assumptions!A46)</f>
        <v/>
      </c>
      <c r="K46">
        <f>IF(Assumptions!H44="","",Assumptions!H44)</f>
        <v/>
      </c>
    </row>
    <row r="47" ht="19" customHeight="1">
      <c r="A47" s="17" t="n"/>
      <c r="B47" s="27" t="n"/>
      <c r="C47" s="17" t="n"/>
      <c r="D47" s="6">
        <f>IF(C47="","",IFERROR(VLOOKUP(C47,Assumptions!$A$5:$C$104,2,FALSE),"Check account"))</f>
        <v/>
      </c>
      <c r="E47" s="6">
        <f>IF(C47="","",IFERROR(VLOOKUP(C47,Assumptions!$A$5:$C$104,3,FALSE),"Check account"))</f>
        <v/>
      </c>
      <c r="F47" s="18" t="n"/>
      <c r="G47" s="19" t="n"/>
      <c r="H47" s="20" t="n"/>
      <c r="J47">
        <f>IF(Assumptions!A47="","",Assumptions!A47)</f>
        <v/>
      </c>
      <c r="K47">
        <f>IF(Assumptions!H45="","",Assumptions!H45)</f>
        <v/>
      </c>
    </row>
    <row r="48" ht="19" customHeight="1">
      <c r="A48" s="17" t="n"/>
      <c r="B48" s="27" t="n"/>
      <c r="C48" s="17" t="n"/>
      <c r="D48" s="8">
        <f>IF(C48="","",IFERROR(VLOOKUP(C48,Assumptions!$A$5:$C$104,2,FALSE),"Check account"))</f>
        <v/>
      </c>
      <c r="E48" s="8">
        <f>IF(C48="","",IFERROR(VLOOKUP(C48,Assumptions!$A$5:$C$104,3,FALSE),"Check account"))</f>
        <v/>
      </c>
      <c r="F48" s="18" t="n"/>
      <c r="G48" s="19" t="n"/>
      <c r="H48" s="20" t="n"/>
      <c r="J48">
        <f>IF(Assumptions!A48="","",Assumptions!A48)</f>
        <v/>
      </c>
      <c r="K48">
        <f>IF(Assumptions!H46="","",Assumptions!H46)</f>
        <v/>
      </c>
    </row>
    <row r="49" ht="19" customHeight="1">
      <c r="A49" s="17" t="n"/>
      <c r="B49" s="27" t="n"/>
      <c r="C49" s="17" t="n"/>
      <c r="D49" s="6">
        <f>IF(C49="","",IFERROR(VLOOKUP(C49,Assumptions!$A$5:$C$104,2,FALSE),"Check account"))</f>
        <v/>
      </c>
      <c r="E49" s="6">
        <f>IF(C49="","",IFERROR(VLOOKUP(C49,Assumptions!$A$5:$C$104,3,FALSE),"Check account"))</f>
        <v/>
      </c>
      <c r="F49" s="18" t="n"/>
      <c r="G49" s="19" t="n"/>
      <c r="H49" s="20" t="n"/>
      <c r="J49">
        <f>IF(Assumptions!A49="","",Assumptions!A49)</f>
        <v/>
      </c>
      <c r="K49">
        <f>IF(Assumptions!H47="","",Assumptions!H47)</f>
        <v/>
      </c>
    </row>
    <row r="50" ht="19" customHeight="1">
      <c r="A50" s="17" t="n"/>
      <c r="B50" s="27" t="n"/>
      <c r="C50" s="17" t="n"/>
      <c r="D50" s="8">
        <f>IF(C50="","",IFERROR(VLOOKUP(C50,Assumptions!$A$5:$C$104,2,FALSE),"Check account"))</f>
        <v/>
      </c>
      <c r="E50" s="8">
        <f>IF(C50="","",IFERROR(VLOOKUP(C50,Assumptions!$A$5:$C$104,3,FALSE),"Check account"))</f>
        <v/>
      </c>
      <c r="F50" s="18" t="n"/>
      <c r="G50" s="19" t="n"/>
      <c r="H50" s="20" t="n"/>
      <c r="J50">
        <f>IF(Assumptions!A50="","",Assumptions!A50)</f>
        <v/>
      </c>
      <c r="K50">
        <f>IF(Assumptions!H48="","",Assumptions!H48)</f>
        <v/>
      </c>
    </row>
    <row r="51" ht="19" customHeight="1">
      <c r="A51" s="17" t="n"/>
      <c r="B51" s="27" t="n"/>
      <c r="C51" s="17" t="n"/>
      <c r="D51" s="6">
        <f>IF(C51="","",IFERROR(VLOOKUP(C51,Assumptions!$A$5:$C$104,2,FALSE),"Check account"))</f>
        <v/>
      </c>
      <c r="E51" s="6">
        <f>IF(C51="","",IFERROR(VLOOKUP(C51,Assumptions!$A$5:$C$104,3,FALSE),"Check account"))</f>
        <v/>
      </c>
      <c r="F51" s="18" t="n"/>
      <c r="G51" s="19" t="n"/>
      <c r="H51" s="20" t="n"/>
      <c r="J51">
        <f>IF(Assumptions!A51="","",Assumptions!A51)</f>
        <v/>
      </c>
      <c r="K51">
        <f>IF(Assumptions!H49="","",Assumptions!H49)</f>
        <v/>
      </c>
    </row>
    <row r="52" ht="19" customHeight="1">
      <c r="A52" s="17" t="n"/>
      <c r="B52" s="27" t="n"/>
      <c r="C52" s="17" t="n"/>
      <c r="D52" s="8">
        <f>IF(C52="","",IFERROR(VLOOKUP(C52,Assumptions!$A$5:$C$104,2,FALSE),"Check account"))</f>
        <v/>
      </c>
      <c r="E52" s="8">
        <f>IF(C52="","",IFERROR(VLOOKUP(C52,Assumptions!$A$5:$C$104,3,FALSE),"Check account"))</f>
        <v/>
      </c>
      <c r="F52" s="18" t="n"/>
      <c r="G52" s="19" t="n"/>
      <c r="H52" s="20" t="n"/>
      <c r="J52">
        <f>IF(Assumptions!A52="","",Assumptions!A52)</f>
        <v/>
      </c>
      <c r="K52">
        <f>IF(Assumptions!H50="","",Assumptions!H50)</f>
        <v/>
      </c>
    </row>
    <row r="53" ht="19" customHeight="1">
      <c r="A53" s="17" t="n"/>
      <c r="B53" s="27" t="n"/>
      <c r="C53" s="17" t="n"/>
      <c r="D53" s="6">
        <f>IF(C53="","",IFERROR(VLOOKUP(C53,Assumptions!$A$5:$C$104,2,FALSE),"Check account"))</f>
        <v/>
      </c>
      <c r="E53" s="6">
        <f>IF(C53="","",IFERROR(VLOOKUP(C53,Assumptions!$A$5:$C$104,3,FALSE),"Check account"))</f>
        <v/>
      </c>
      <c r="F53" s="18" t="n"/>
      <c r="G53" s="19" t="n"/>
      <c r="H53" s="20" t="n"/>
      <c r="J53">
        <f>IF(Assumptions!A53="","",Assumptions!A53)</f>
        <v/>
      </c>
      <c r="K53">
        <f>IF(Assumptions!H51="","",Assumptions!H51)</f>
        <v/>
      </c>
    </row>
    <row r="54" ht="19" customHeight="1">
      <c r="A54" s="17" t="n"/>
      <c r="B54" s="27" t="n"/>
      <c r="C54" s="17" t="n"/>
      <c r="D54" s="8">
        <f>IF(C54="","",IFERROR(VLOOKUP(C54,Assumptions!$A$5:$C$104,2,FALSE),"Check account"))</f>
        <v/>
      </c>
      <c r="E54" s="8">
        <f>IF(C54="","",IFERROR(VLOOKUP(C54,Assumptions!$A$5:$C$104,3,FALSE),"Check account"))</f>
        <v/>
      </c>
      <c r="F54" s="18" t="n"/>
      <c r="G54" s="19" t="n"/>
      <c r="H54" s="20" t="n"/>
      <c r="J54">
        <f>IF(Assumptions!A54="","",Assumptions!A54)</f>
        <v/>
      </c>
      <c r="K54">
        <f>IF(Assumptions!H52="","",Assumptions!H52)</f>
        <v/>
      </c>
    </row>
    <row r="55" ht="19" customHeight="1">
      <c r="A55" s="17" t="n"/>
      <c r="B55" s="27" t="n"/>
      <c r="C55" s="17" t="n"/>
      <c r="D55" s="6">
        <f>IF(C55="","",IFERROR(VLOOKUP(C55,Assumptions!$A$5:$C$104,2,FALSE),"Check account"))</f>
        <v/>
      </c>
      <c r="E55" s="6">
        <f>IF(C55="","",IFERROR(VLOOKUP(C55,Assumptions!$A$5:$C$104,3,FALSE),"Check account"))</f>
        <v/>
      </c>
      <c r="F55" s="18" t="n"/>
      <c r="G55" s="19" t="n"/>
      <c r="H55" s="20" t="n"/>
      <c r="J55">
        <f>IF(Assumptions!A55="","",Assumptions!A55)</f>
        <v/>
      </c>
      <c r="K55">
        <f>IF(Assumptions!H53="","",Assumptions!H53)</f>
        <v/>
      </c>
    </row>
    <row r="56" ht="19" customHeight="1">
      <c r="A56" s="17" t="n"/>
      <c r="B56" s="27" t="n"/>
      <c r="C56" s="17" t="n"/>
      <c r="D56" s="8">
        <f>IF(C56="","",IFERROR(VLOOKUP(C56,Assumptions!$A$5:$C$104,2,FALSE),"Check account"))</f>
        <v/>
      </c>
      <c r="E56" s="8">
        <f>IF(C56="","",IFERROR(VLOOKUP(C56,Assumptions!$A$5:$C$104,3,FALSE),"Check account"))</f>
        <v/>
      </c>
      <c r="F56" s="18" t="n"/>
      <c r="G56" s="19" t="n"/>
      <c r="H56" s="20" t="n"/>
      <c r="J56">
        <f>IF(Assumptions!A56="","",Assumptions!A56)</f>
        <v/>
      </c>
      <c r="K56">
        <f>IF(Assumptions!H54="","",Assumptions!H54)</f>
        <v/>
      </c>
    </row>
    <row r="57" ht="19" customHeight="1">
      <c r="A57" s="17" t="n"/>
      <c r="B57" s="27" t="n"/>
      <c r="C57" s="17" t="n"/>
      <c r="D57" s="6">
        <f>IF(C57="","",IFERROR(VLOOKUP(C57,Assumptions!$A$5:$C$104,2,FALSE),"Check account"))</f>
        <v/>
      </c>
      <c r="E57" s="6">
        <f>IF(C57="","",IFERROR(VLOOKUP(C57,Assumptions!$A$5:$C$104,3,FALSE),"Check account"))</f>
        <v/>
      </c>
      <c r="F57" s="18" t="n"/>
      <c r="G57" s="19" t="n"/>
      <c r="H57" s="20" t="n"/>
      <c r="J57">
        <f>IF(Assumptions!A57="","",Assumptions!A57)</f>
        <v/>
      </c>
      <c r="K57">
        <f>IF(Assumptions!H55="","",Assumptions!H55)</f>
        <v/>
      </c>
    </row>
    <row r="58" ht="19" customHeight="1">
      <c r="A58" s="17" t="n"/>
      <c r="B58" s="27" t="n"/>
      <c r="C58" s="17" t="n"/>
      <c r="D58" s="8">
        <f>IF(C58="","",IFERROR(VLOOKUP(C58,Assumptions!$A$5:$C$104,2,FALSE),"Check account"))</f>
        <v/>
      </c>
      <c r="E58" s="8">
        <f>IF(C58="","",IFERROR(VLOOKUP(C58,Assumptions!$A$5:$C$104,3,FALSE),"Check account"))</f>
        <v/>
      </c>
      <c r="F58" s="18" t="n"/>
      <c r="G58" s="19" t="n"/>
      <c r="H58" s="20" t="n"/>
      <c r="J58">
        <f>IF(Assumptions!A58="","",Assumptions!A58)</f>
        <v/>
      </c>
      <c r="K58">
        <f>IF(Assumptions!H56="","",Assumptions!H56)</f>
        <v/>
      </c>
    </row>
    <row r="59" ht="19" customHeight="1">
      <c r="A59" s="17" t="n"/>
      <c r="B59" s="27" t="n"/>
      <c r="C59" s="17" t="n"/>
      <c r="D59" s="6">
        <f>IF(C59="","",IFERROR(VLOOKUP(C59,Assumptions!$A$5:$C$104,2,FALSE),"Check account"))</f>
        <v/>
      </c>
      <c r="E59" s="6">
        <f>IF(C59="","",IFERROR(VLOOKUP(C59,Assumptions!$A$5:$C$104,3,FALSE),"Check account"))</f>
        <v/>
      </c>
      <c r="F59" s="18" t="n"/>
      <c r="G59" s="19" t="n"/>
      <c r="H59" s="20" t="n"/>
      <c r="J59">
        <f>IF(Assumptions!A59="","",Assumptions!A59)</f>
        <v/>
      </c>
      <c r="K59">
        <f>IF(Assumptions!H57="","",Assumptions!H57)</f>
        <v/>
      </c>
    </row>
    <row r="60" ht="19" customHeight="1">
      <c r="A60" s="17" t="n"/>
      <c r="B60" s="27" t="n"/>
      <c r="C60" s="17" t="n"/>
      <c r="D60" s="8">
        <f>IF(C60="","",IFERROR(VLOOKUP(C60,Assumptions!$A$5:$C$104,2,FALSE),"Check account"))</f>
        <v/>
      </c>
      <c r="E60" s="8">
        <f>IF(C60="","",IFERROR(VLOOKUP(C60,Assumptions!$A$5:$C$104,3,FALSE),"Check account"))</f>
        <v/>
      </c>
      <c r="F60" s="18" t="n"/>
      <c r="G60" s="19" t="n"/>
      <c r="H60" s="20" t="n"/>
      <c r="J60">
        <f>IF(Assumptions!A60="","",Assumptions!A60)</f>
        <v/>
      </c>
      <c r="K60">
        <f>IF(Assumptions!H58="","",Assumptions!H58)</f>
        <v/>
      </c>
    </row>
    <row r="61" ht="19" customHeight="1">
      <c r="A61" s="17" t="n"/>
      <c r="B61" s="27" t="n"/>
      <c r="C61" s="17" t="n"/>
      <c r="D61" s="6">
        <f>IF(C61="","",IFERROR(VLOOKUP(C61,Assumptions!$A$5:$C$104,2,FALSE),"Check account"))</f>
        <v/>
      </c>
      <c r="E61" s="6">
        <f>IF(C61="","",IFERROR(VLOOKUP(C61,Assumptions!$A$5:$C$104,3,FALSE),"Check account"))</f>
        <v/>
      </c>
      <c r="F61" s="18" t="n"/>
      <c r="G61" s="19" t="n"/>
      <c r="H61" s="20" t="n"/>
      <c r="J61">
        <f>IF(Assumptions!A61="","",Assumptions!A61)</f>
        <v/>
      </c>
      <c r="K61">
        <f>IF(Assumptions!H59="","",Assumptions!H59)</f>
        <v/>
      </c>
    </row>
    <row r="62" ht="19" customHeight="1">
      <c r="A62" s="17" t="n"/>
      <c r="B62" s="27" t="n"/>
      <c r="C62" s="17" t="n"/>
      <c r="D62" s="8">
        <f>IF(C62="","",IFERROR(VLOOKUP(C62,Assumptions!$A$5:$C$104,2,FALSE),"Check account"))</f>
        <v/>
      </c>
      <c r="E62" s="8">
        <f>IF(C62="","",IFERROR(VLOOKUP(C62,Assumptions!$A$5:$C$104,3,FALSE),"Check account"))</f>
        <v/>
      </c>
      <c r="F62" s="18" t="n"/>
      <c r="G62" s="19" t="n"/>
      <c r="H62" s="20" t="n"/>
      <c r="J62">
        <f>IF(Assumptions!A62="","",Assumptions!A62)</f>
        <v/>
      </c>
      <c r="K62">
        <f>IF(Assumptions!H60="","",Assumptions!H60)</f>
        <v/>
      </c>
    </row>
    <row r="63" ht="19" customHeight="1">
      <c r="A63" s="17" t="n"/>
      <c r="B63" s="27" t="n"/>
      <c r="C63" s="17" t="n"/>
      <c r="D63" s="6">
        <f>IF(C63="","",IFERROR(VLOOKUP(C63,Assumptions!$A$5:$C$104,2,FALSE),"Check account"))</f>
        <v/>
      </c>
      <c r="E63" s="6">
        <f>IF(C63="","",IFERROR(VLOOKUP(C63,Assumptions!$A$5:$C$104,3,FALSE),"Check account"))</f>
        <v/>
      </c>
      <c r="F63" s="18" t="n"/>
      <c r="G63" s="19" t="n"/>
      <c r="H63" s="20" t="n"/>
      <c r="J63">
        <f>IF(Assumptions!A63="","",Assumptions!A63)</f>
        <v/>
      </c>
      <c r="K63">
        <f>IF(Assumptions!H61="","",Assumptions!H61)</f>
        <v/>
      </c>
    </row>
    <row r="64" ht="19" customHeight="1">
      <c r="A64" s="17" t="n"/>
      <c r="B64" s="27" t="n"/>
      <c r="C64" s="17" t="n"/>
      <c r="D64" s="8">
        <f>IF(C64="","",IFERROR(VLOOKUP(C64,Assumptions!$A$5:$C$104,2,FALSE),"Check account"))</f>
        <v/>
      </c>
      <c r="E64" s="8">
        <f>IF(C64="","",IFERROR(VLOOKUP(C64,Assumptions!$A$5:$C$104,3,FALSE),"Check account"))</f>
        <v/>
      </c>
      <c r="F64" s="18" t="n"/>
      <c r="G64" s="19" t="n"/>
      <c r="H64" s="20" t="n"/>
      <c r="J64">
        <f>IF(Assumptions!A64="","",Assumptions!A64)</f>
        <v/>
      </c>
      <c r="K64">
        <f>IF(Assumptions!H62="","",Assumptions!H62)</f>
        <v/>
      </c>
    </row>
    <row r="65" ht="19" customHeight="1">
      <c r="A65" s="17" t="n"/>
      <c r="B65" s="27" t="n"/>
      <c r="C65" s="17" t="n"/>
      <c r="D65" s="6">
        <f>IF(C65="","",IFERROR(VLOOKUP(C65,Assumptions!$A$5:$C$104,2,FALSE),"Check account"))</f>
        <v/>
      </c>
      <c r="E65" s="6">
        <f>IF(C65="","",IFERROR(VLOOKUP(C65,Assumptions!$A$5:$C$104,3,FALSE),"Check account"))</f>
        <v/>
      </c>
      <c r="F65" s="18" t="n"/>
      <c r="G65" s="19" t="n"/>
      <c r="H65" s="20" t="n"/>
      <c r="J65">
        <f>IF(Assumptions!A65="","",Assumptions!A65)</f>
        <v/>
      </c>
      <c r="K65">
        <f>IF(Assumptions!H63="","",Assumptions!H63)</f>
        <v/>
      </c>
    </row>
    <row r="66" ht="19" customHeight="1">
      <c r="A66" s="17" t="n"/>
      <c r="B66" s="27" t="n"/>
      <c r="C66" s="17" t="n"/>
      <c r="D66" s="8">
        <f>IF(C66="","",IFERROR(VLOOKUP(C66,Assumptions!$A$5:$C$104,2,FALSE),"Check account"))</f>
        <v/>
      </c>
      <c r="E66" s="8">
        <f>IF(C66="","",IFERROR(VLOOKUP(C66,Assumptions!$A$5:$C$104,3,FALSE),"Check account"))</f>
        <v/>
      </c>
      <c r="F66" s="18" t="n"/>
      <c r="G66" s="19" t="n"/>
      <c r="H66" s="20" t="n"/>
      <c r="J66">
        <f>IF(Assumptions!A66="","",Assumptions!A66)</f>
        <v/>
      </c>
      <c r="K66">
        <f>IF(Assumptions!H64="","",Assumptions!H64)</f>
        <v/>
      </c>
    </row>
    <row r="67" ht="19" customHeight="1">
      <c r="A67" s="17" t="n"/>
      <c r="B67" s="27" t="n"/>
      <c r="C67" s="17" t="n"/>
      <c r="D67" s="6">
        <f>IF(C67="","",IFERROR(VLOOKUP(C67,Assumptions!$A$5:$C$104,2,FALSE),"Check account"))</f>
        <v/>
      </c>
      <c r="E67" s="6">
        <f>IF(C67="","",IFERROR(VLOOKUP(C67,Assumptions!$A$5:$C$104,3,FALSE),"Check account"))</f>
        <v/>
      </c>
      <c r="F67" s="18" t="n"/>
      <c r="G67" s="19" t="n"/>
      <c r="H67" s="20" t="n"/>
      <c r="J67">
        <f>IF(Assumptions!A67="","",Assumptions!A67)</f>
        <v/>
      </c>
      <c r="K67">
        <f>IF(Assumptions!H65="","",Assumptions!H65)</f>
        <v/>
      </c>
    </row>
    <row r="68" ht="19" customHeight="1">
      <c r="A68" s="17" t="n"/>
      <c r="B68" s="27" t="n"/>
      <c r="C68" s="17" t="n"/>
      <c r="D68" s="8">
        <f>IF(C68="","",IFERROR(VLOOKUP(C68,Assumptions!$A$5:$C$104,2,FALSE),"Check account"))</f>
        <v/>
      </c>
      <c r="E68" s="8">
        <f>IF(C68="","",IFERROR(VLOOKUP(C68,Assumptions!$A$5:$C$104,3,FALSE),"Check account"))</f>
        <v/>
      </c>
      <c r="F68" s="18" t="n"/>
      <c r="G68" s="19" t="n"/>
      <c r="H68" s="20" t="n"/>
      <c r="J68">
        <f>IF(Assumptions!A68="","",Assumptions!A68)</f>
        <v/>
      </c>
      <c r="K68">
        <f>IF(Assumptions!H66="","",Assumptions!H66)</f>
        <v/>
      </c>
    </row>
    <row r="69" ht="19" customHeight="1">
      <c r="A69" s="17" t="n"/>
      <c r="B69" s="27" t="n"/>
      <c r="C69" s="17" t="n"/>
      <c r="D69" s="6">
        <f>IF(C69="","",IFERROR(VLOOKUP(C69,Assumptions!$A$5:$C$104,2,FALSE),"Check account"))</f>
        <v/>
      </c>
      <c r="E69" s="6">
        <f>IF(C69="","",IFERROR(VLOOKUP(C69,Assumptions!$A$5:$C$104,3,FALSE),"Check account"))</f>
        <v/>
      </c>
      <c r="F69" s="18" t="n"/>
      <c r="G69" s="19" t="n"/>
      <c r="H69" s="20" t="n"/>
      <c r="J69">
        <f>IF(Assumptions!A69="","",Assumptions!A69)</f>
        <v/>
      </c>
      <c r="K69">
        <f>IF(Assumptions!H67="","",Assumptions!H67)</f>
        <v/>
      </c>
    </row>
    <row r="70" ht="19" customHeight="1">
      <c r="A70" s="17" t="n"/>
      <c r="B70" s="27" t="n"/>
      <c r="C70" s="17" t="n"/>
      <c r="D70" s="8">
        <f>IF(C70="","",IFERROR(VLOOKUP(C70,Assumptions!$A$5:$C$104,2,FALSE),"Check account"))</f>
        <v/>
      </c>
      <c r="E70" s="8">
        <f>IF(C70="","",IFERROR(VLOOKUP(C70,Assumptions!$A$5:$C$104,3,FALSE),"Check account"))</f>
        <v/>
      </c>
      <c r="F70" s="18" t="n"/>
      <c r="G70" s="19" t="n"/>
      <c r="H70" s="20" t="n"/>
      <c r="J70">
        <f>IF(Assumptions!A70="","",Assumptions!A70)</f>
        <v/>
      </c>
      <c r="K70">
        <f>IF(Assumptions!H68="","",Assumptions!H68)</f>
        <v/>
      </c>
    </row>
    <row r="71" ht="19" customHeight="1">
      <c r="A71" s="17" t="n"/>
      <c r="B71" s="27" t="n"/>
      <c r="C71" s="17" t="n"/>
      <c r="D71" s="6">
        <f>IF(C71="","",IFERROR(VLOOKUP(C71,Assumptions!$A$5:$C$104,2,FALSE),"Check account"))</f>
        <v/>
      </c>
      <c r="E71" s="6">
        <f>IF(C71="","",IFERROR(VLOOKUP(C71,Assumptions!$A$5:$C$104,3,FALSE),"Check account"))</f>
        <v/>
      </c>
      <c r="F71" s="18" t="n"/>
      <c r="G71" s="19" t="n"/>
      <c r="H71" s="20" t="n"/>
      <c r="J71">
        <f>IF(Assumptions!A71="","",Assumptions!A71)</f>
        <v/>
      </c>
      <c r="K71">
        <f>IF(Assumptions!H69="","",Assumptions!H69)</f>
        <v/>
      </c>
    </row>
    <row r="72" ht="19" customHeight="1">
      <c r="A72" s="17" t="n"/>
      <c r="B72" s="27" t="n"/>
      <c r="C72" s="17" t="n"/>
      <c r="D72" s="8">
        <f>IF(C72="","",IFERROR(VLOOKUP(C72,Assumptions!$A$5:$C$104,2,FALSE),"Check account"))</f>
        <v/>
      </c>
      <c r="E72" s="8">
        <f>IF(C72="","",IFERROR(VLOOKUP(C72,Assumptions!$A$5:$C$104,3,FALSE),"Check account"))</f>
        <v/>
      </c>
      <c r="F72" s="18" t="n"/>
      <c r="G72" s="19" t="n"/>
      <c r="H72" s="20" t="n"/>
      <c r="J72">
        <f>IF(Assumptions!A72="","",Assumptions!A72)</f>
        <v/>
      </c>
      <c r="K72">
        <f>IF(Assumptions!H70="","",Assumptions!H70)</f>
        <v/>
      </c>
    </row>
    <row r="73" ht="19" customHeight="1">
      <c r="A73" s="17" t="n"/>
      <c r="B73" s="27" t="n"/>
      <c r="C73" s="17" t="n"/>
      <c r="D73" s="6">
        <f>IF(C73="","",IFERROR(VLOOKUP(C73,Assumptions!$A$5:$C$104,2,FALSE),"Check account"))</f>
        <v/>
      </c>
      <c r="E73" s="6">
        <f>IF(C73="","",IFERROR(VLOOKUP(C73,Assumptions!$A$5:$C$104,3,FALSE),"Check account"))</f>
        <v/>
      </c>
      <c r="F73" s="18" t="n"/>
      <c r="G73" s="19" t="n"/>
      <c r="H73" s="20" t="n"/>
      <c r="J73">
        <f>IF(Assumptions!A73="","",Assumptions!A73)</f>
        <v/>
      </c>
      <c r="K73">
        <f>IF(Assumptions!H71="","",Assumptions!H71)</f>
        <v/>
      </c>
    </row>
    <row r="74" ht="19" customHeight="1">
      <c r="A74" s="17" t="n"/>
      <c r="B74" s="27" t="n"/>
      <c r="C74" s="17" t="n"/>
      <c r="D74" s="8">
        <f>IF(C74="","",IFERROR(VLOOKUP(C74,Assumptions!$A$5:$C$104,2,FALSE),"Check account"))</f>
        <v/>
      </c>
      <c r="E74" s="8">
        <f>IF(C74="","",IFERROR(VLOOKUP(C74,Assumptions!$A$5:$C$104,3,FALSE),"Check account"))</f>
        <v/>
      </c>
      <c r="F74" s="18" t="n"/>
      <c r="G74" s="19" t="n"/>
      <c r="H74" s="20" t="n"/>
      <c r="J74">
        <f>IF(Assumptions!A74="","",Assumptions!A74)</f>
        <v/>
      </c>
      <c r="K74">
        <f>IF(Assumptions!H72="","",Assumptions!H72)</f>
        <v/>
      </c>
    </row>
    <row r="75" ht="19" customHeight="1">
      <c r="A75" s="17" t="n"/>
      <c r="B75" s="27" t="n"/>
      <c r="C75" s="17" t="n"/>
      <c r="D75" s="6">
        <f>IF(C75="","",IFERROR(VLOOKUP(C75,Assumptions!$A$5:$C$104,2,FALSE),"Check account"))</f>
        <v/>
      </c>
      <c r="E75" s="6">
        <f>IF(C75="","",IFERROR(VLOOKUP(C75,Assumptions!$A$5:$C$104,3,FALSE),"Check account"))</f>
        <v/>
      </c>
      <c r="F75" s="18" t="n"/>
      <c r="G75" s="19" t="n"/>
      <c r="H75" s="20" t="n"/>
      <c r="J75">
        <f>IF(Assumptions!A75="","",Assumptions!A75)</f>
        <v/>
      </c>
      <c r="K75">
        <f>IF(Assumptions!H73="","",Assumptions!H73)</f>
        <v/>
      </c>
    </row>
    <row r="76" ht="19" customHeight="1">
      <c r="A76" s="17" t="n"/>
      <c r="B76" s="27" t="n"/>
      <c r="C76" s="17" t="n"/>
      <c r="D76" s="8">
        <f>IF(C76="","",IFERROR(VLOOKUP(C76,Assumptions!$A$5:$C$104,2,FALSE),"Check account"))</f>
        <v/>
      </c>
      <c r="E76" s="8">
        <f>IF(C76="","",IFERROR(VLOOKUP(C76,Assumptions!$A$5:$C$104,3,FALSE),"Check account"))</f>
        <v/>
      </c>
      <c r="F76" s="18" t="n"/>
      <c r="G76" s="19" t="n"/>
      <c r="H76" s="20" t="n"/>
      <c r="J76">
        <f>IF(Assumptions!A76="","",Assumptions!A76)</f>
        <v/>
      </c>
      <c r="K76">
        <f>IF(Assumptions!H74="","",Assumptions!H74)</f>
        <v/>
      </c>
    </row>
    <row r="77" ht="19" customHeight="1">
      <c r="A77" s="17" t="n"/>
      <c r="B77" s="27" t="n"/>
      <c r="C77" s="17" t="n"/>
      <c r="D77" s="6">
        <f>IF(C77="","",IFERROR(VLOOKUP(C77,Assumptions!$A$5:$C$104,2,FALSE),"Check account"))</f>
        <v/>
      </c>
      <c r="E77" s="6">
        <f>IF(C77="","",IFERROR(VLOOKUP(C77,Assumptions!$A$5:$C$104,3,FALSE),"Check account"))</f>
        <v/>
      </c>
      <c r="F77" s="18" t="n"/>
      <c r="G77" s="19" t="n"/>
      <c r="H77" s="20" t="n"/>
      <c r="J77">
        <f>IF(Assumptions!A77="","",Assumptions!A77)</f>
        <v/>
      </c>
      <c r="K77">
        <f>IF(Assumptions!H75="","",Assumptions!H75)</f>
        <v/>
      </c>
    </row>
    <row r="78" ht="19" customHeight="1">
      <c r="A78" s="17" t="n"/>
      <c r="B78" s="27" t="n"/>
      <c r="C78" s="17" t="n"/>
      <c r="D78" s="8">
        <f>IF(C78="","",IFERROR(VLOOKUP(C78,Assumptions!$A$5:$C$104,2,FALSE),"Check account"))</f>
        <v/>
      </c>
      <c r="E78" s="8">
        <f>IF(C78="","",IFERROR(VLOOKUP(C78,Assumptions!$A$5:$C$104,3,FALSE),"Check account"))</f>
        <v/>
      </c>
      <c r="F78" s="18" t="n"/>
      <c r="G78" s="19" t="n"/>
      <c r="H78" s="20" t="n"/>
      <c r="J78">
        <f>IF(Assumptions!A78="","",Assumptions!A78)</f>
        <v/>
      </c>
      <c r="K78">
        <f>IF(Assumptions!H76="","",Assumptions!H76)</f>
        <v/>
      </c>
    </row>
    <row r="79" ht="19" customHeight="1">
      <c r="A79" s="17" t="n"/>
      <c r="B79" s="27" t="n"/>
      <c r="C79" s="17" t="n"/>
      <c r="D79" s="6">
        <f>IF(C79="","",IFERROR(VLOOKUP(C79,Assumptions!$A$5:$C$104,2,FALSE),"Check account"))</f>
        <v/>
      </c>
      <c r="E79" s="6">
        <f>IF(C79="","",IFERROR(VLOOKUP(C79,Assumptions!$A$5:$C$104,3,FALSE),"Check account"))</f>
        <v/>
      </c>
      <c r="F79" s="18" t="n"/>
      <c r="G79" s="19" t="n"/>
      <c r="H79" s="20" t="n"/>
      <c r="J79">
        <f>IF(Assumptions!A79="","",Assumptions!A79)</f>
        <v/>
      </c>
      <c r="K79">
        <f>IF(Assumptions!H77="","",Assumptions!H77)</f>
        <v/>
      </c>
    </row>
    <row r="80" ht="19" customHeight="1">
      <c r="A80" s="17" t="n"/>
      <c r="B80" s="27" t="n"/>
      <c r="C80" s="17" t="n"/>
      <c r="D80" s="8">
        <f>IF(C80="","",IFERROR(VLOOKUP(C80,Assumptions!$A$5:$C$104,2,FALSE),"Check account"))</f>
        <v/>
      </c>
      <c r="E80" s="8">
        <f>IF(C80="","",IFERROR(VLOOKUP(C80,Assumptions!$A$5:$C$104,3,FALSE),"Check account"))</f>
        <v/>
      </c>
      <c r="F80" s="18" t="n"/>
      <c r="G80" s="19" t="n"/>
      <c r="H80" s="20" t="n"/>
      <c r="J80">
        <f>IF(Assumptions!A80="","",Assumptions!A80)</f>
        <v/>
      </c>
      <c r="K80">
        <f>IF(Assumptions!H78="","",Assumptions!H78)</f>
        <v/>
      </c>
    </row>
    <row r="81" ht="19" customHeight="1">
      <c r="A81" s="17" t="n"/>
      <c r="B81" s="27" t="n"/>
      <c r="C81" s="17" t="n"/>
      <c r="D81" s="6">
        <f>IF(C81="","",IFERROR(VLOOKUP(C81,Assumptions!$A$5:$C$104,2,FALSE),"Check account"))</f>
        <v/>
      </c>
      <c r="E81" s="6">
        <f>IF(C81="","",IFERROR(VLOOKUP(C81,Assumptions!$A$5:$C$104,3,FALSE),"Check account"))</f>
        <v/>
      </c>
      <c r="F81" s="18" t="n"/>
      <c r="G81" s="19" t="n"/>
      <c r="H81" s="20" t="n"/>
      <c r="J81">
        <f>IF(Assumptions!A81="","",Assumptions!A81)</f>
        <v/>
      </c>
      <c r="K81">
        <f>IF(Assumptions!H79="","",Assumptions!H79)</f>
        <v/>
      </c>
    </row>
    <row r="82" ht="19" customHeight="1">
      <c r="A82" s="17" t="n"/>
      <c r="B82" s="27" t="n"/>
      <c r="C82" s="17" t="n"/>
      <c r="D82" s="8">
        <f>IF(C82="","",IFERROR(VLOOKUP(C82,Assumptions!$A$5:$C$104,2,FALSE),"Check account"))</f>
        <v/>
      </c>
      <c r="E82" s="8">
        <f>IF(C82="","",IFERROR(VLOOKUP(C82,Assumptions!$A$5:$C$104,3,FALSE),"Check account"))</f>
        <v/>
      </c>
      <c r="F82" s="18" t="n"/>
      <c r="G82" s="19" t="n"/>
      <c r="H82" s="20" t="n"/>
      <c r="J82">
        <f>IF(Assumptions!A82="","",Assumptions!A82)</f>
        <v/>
      </c>
      <c r="K82">
        <f>IF(Assumptions!H80="","",Assumptions!H80)</f>
        <v/>
      </c>
    </row>
    <row r="83" ht="19" customHeight="1">
      <c r="A83" s="17" t="n"/>
      <c r="B83" s="27" t="n"/>
      <c r="C83" s="17" t="n"/>
      <c r="D83" s="6">
        <f>IF(C83="","",IFERROR(VLOOKUP(C83,Assumptions!$A$5:$C$104,2,FALSE),"Check account"))</f>
        <v/>
      </c>
      <c r="E83" s="6">
        <f>IF(C83="","",IFERROR(VLOOKUP(C83,Assumptions!$A$5:$C$104,3,FALSE),"Check account"))</f>
        <v/>
      </c>
      <c r="F83" s="18" t="n"/>
      <c r="G83" s="19" t="n"/>
      <c r="H83" s="20" t="n"/>
      <c r="J83">
        <f>IF(Assumptions!A83="","",Assumptions!A83)</f>
        <v/>
      </c>
      <c r="K83">
        <f>IF(Assumptions!H81="","",Assumptions!H81)</f>
        <v/>
      </c>
    </row>
    <row r="84" ht="19" customHeight="1">
      <c r="A84" s="17" t="n"/>
      <c r="B84" s="27" t="n"/>
      <c r="C84" s="17" t="n"/>
      <c r="D84" s="8">
        <f>IF(C84="","",IFERROR(VLOOKUP(C84,Assumptions!$A$5:$C$104,2,FALSE),"Check account"))</f>
        <v/>
      </c>
      <c r="E84" s="8">
        <f>IF(C84="","",IFERROR(VLOOKUP(C84,Assumptions!$A$5:$C$104,3,FALSE),"Check account"))</f>
        <v/>
      </c>
      <c r="F84" s="18" t="n"/>
      <c r="G84" s="19" t="n"/>
      <c r="H84" s="20" t="n"/>
      <c r="J84">
        <f>IF(Assumptions!A84="","",Assumptions!A84)</f>
        <v/>
      </c>
      <c r="K84">
        <f>IF(Assumptions!H82="","",Assumptions!H82)</f>
        <v/>
      </c>
    </row>
    <row r="85" ht="19" customHeight="1">
      <c r="A85" s="17" t="n"/>
      <c r="B85" s="27" t="n"/>
      <c r="C85" s="17" t="n"/>
      <c r="D85" s="6">
        <f>IF(C85="","",IFERROR(VLOOKUP(C85,Assumptions!$A$5:$C$104,2,FALSE),"Check account"))</f>
        <v/>
      </c>
      <c r="E85" s="6">
        <f>IF(C85="","",IFERROR(VLOOKUP(C85,Assumptions!$A$5:$C$104,3,FALSE),"Check account"))</f>
        <v/>
      </c>
      <c r="F85" s="18" t="n"/>
      <c r="G85" s="19" t="n"/>
      <c r="H85" s="20" t="n"/>
      <c r="J85">
        <f>IF(Assumptions!A85="","",Assumptions!A85)</f>
        <v/>
      </c>
      <c r="K85">
        <f>IF(Assumptions!H83="","",Assumptions!H83)</f>
        <v/>
      </c>
    </row>
    <row r="86" ht="19" customHeight="1">
      <c r="A86" s="17" t="n"/>
      <c r="B86" s="27" t="n"/>
      <c r="C86" s="17" t="n"/>
      <c r="D86" s="8">
        <f>IF(C86="","",IFERROR(VLOOKUP(C86,Assumptions!$A$5:$C$104,2,FALSE),"Check account"))</f>
        <v/>
      </c>
      <c r="E86" s="8">
        <f>IF(C86="","",IFERROR(VLOOKUP(C86,Assumptions!$A$5:$C$104,3,FALSE),"Check account"))</f>
        <v/>
      </c>
      <c r="F86" s="18" t="n"/>
      <c r="G86" s="19" t="n"/>
      <c r="H86" s="20" t="n"/>
      <c r="J86">
        <f>IF(Assumptions!A86="","",Assumptions!A86)</f>
        <v/>
      </c>
      <c r="K86">
        <f>IF(Assumptions!H84="","",Assumptions!H84)</f>
        <v/>
      </c>
    </row>
    <row r="87" ht="19" customHeight="1">
      <c r="A87" s="17" t="n"/>
      <c r="B87" s="27" t="n"/>
      <c r="C87" s="17" t="n"/>
      <c r="D87" s="6">
        <f>IF(C87="","",IFERROR(VLOOKUP(C87,Assumptions!$A$5:$C$104,2,FALSE),"Check account"))</f>
        <v/>
      </c>
      <c r="E87" s="6">
        <f>IF(C87="","",IFERROR(VLOOKUP(C87,Assumptions!$A$5:$C$104,3,FALSE),"Check account"))</f>
        <v/>
      </c>
      <c r="F87" s="18" t="n"/>
      <c r="G87" s="19" t="n"/>
      <c r="H87" s="20" t="n"/>
      <c r="J87">
        <f>IF(Assumptions!A87="","",Assumptions!A87)</f>
        <v/>
      </c>
      <c r="K87">
        <f>IF(Assumptions!H85="","",Assumptions!H85)</f>
        <v/>
      </c>
    </row>
    <row r="88" ht="19" customHeight="1">
      <c r="A88" s="17" t="n"/>
      <c r="B88" s="27" t="n"/>
      <c r="C88" s="17" t="n"/>
      <c r="D88" s="8">
        <f>IF(C88="","",IFERROR(VLOOKUP(C88,Assumptions!$A$5:$C$104,2,FALSE),"Check account"))</f>
        <v/>
      </c>
      <c r="E88" s="8">
        <f>IF(C88="","",IFERROR(VLOOKUP(C88,Assumptions!$A$5:$C$104,3,FALSE),"Check account"))</f>
        <v/>
      </c>
      <c r="F88" s="18" t="n"/>
      <c r="G88" s="19" t="n"/>
      <c r="H88" s="20" t="n"/>
      <c r="J88">
        <f>IF(Assumptions!A88="","",Assumptions!A88)</f>
        <v/>
      </c>
      <c r="K88">
        <f>IF(Assumptions!H86="","",Assumptions!H86)</f>
        <v/>
      </c>
    </row>
    <row r="89" ht="19" customHeight="1">
      <c r="A89" s="17" t="n"/>
      <c r="B89" s="27" t="n"/>
      <c r="C89" s="17" t="n"/>
      <c r="D89" s="6">
        <f>IF(C89="","",IFERROR(VLOOKUP(C89,Assumptions!$A$5:$C$104,2,FALSE),"Check account"))</f>
        <v/>
      </c>
      <c r="E89" s="6">
        <f>IF(C89="","",IFERROR(VLOOKUP(C89,Assumptions!$A$5:$C$104,3,FALSE),"Check account"))</f>
        <v/>
      </c>
      <c r="F89" s="18" t="n"/>
      <c r="G89" s="19" t="n"/>
      <c r="H89" s="20" t="n"/>
      <c r="J89">
        <f>IF(Assumptions!A89="","",Assumptions!A89)</f>
        <v/>
      </c>
      <c r="K89">
        <f>IF(Assumptions!H87="","",Assumptions!H87)</f>
        <v/>
      </c>
    </row>
    <row r="90" ht="19" customHeight="1">
      <c r="A90" s="17" t="n"/>
      <c r="B90" s="27" t="n"/>
      <c r="C90" s="17" t="n"/>
      <c r="D90" s="8">
        <f>IF(C90="","",IFERROR(VLOOKUP(C90,Assumptions!$A$5:$C$104,2,FALSE),"Check account"))</f>
        <v/>
      </c>
      <c r="E90" s="8">
        <f>IF(C90="","",IFERROR(VLOOKUP(C90,Assumptions!$A$5:$C$104,3,FALSE),"Check account"))</f>
        <v/>
      </c>
      <c r="F90" s="18" t="n"/>
      <c r="G90" s="19" t="n"/>
      <c r="H90" s="20" t="n"/>
      <c r="J90">
        <f>IF(Assumptions!A90="","",Assumptions!A90)</f>
        <v/>
      </c>
      <c r="K90">
        <f>IF(Assumptions!H88="","",Assumptions!H88)</f>
        <v/>
      </c>
    </row>
    <row r="91" ht="19" customHeight="1">
      <c r="A91" s="17" t="n"/>
      <c r="B91" s="27" t="n"/>
      <c r="C91" s="17" t="n"/>
      <c r="D91" s="6">
        <f>IF(C91="","",IFERROR(VLOOKUP(C91,Assumptions!$A$5:$C$104,2,FALSE),"Check account"))</f>
        <v/>
      </c>
      <c r="E91" s="6">
        <f>IF(C91="","",IFERROR(VLOOKUP(C91,Assumptions!$A$5:$C$104,3,FALSE),"Check account"))</f>
        <v/>
      </c>
      <c r="F91" s="18" t="n"/>
      <c r="G91" s="19" t="n"/>
      <c r="H91" s="20" t="n"/>
      <c r="J91">
        <f>IF(Assumptions!A91="","",Assumptions!A91)</f>
        <v/>
      </c>
      <c r="K91">
        <f>IF(Assumptions!H89="","",Assumptions!H89)</f>
        <v/>
      </c>
    </row>
    <row r="92" ht="19" customHeight="1">
      <c r="A92" s="17" t="n"/>
      <c r="B92" s="27" t="n"/>
      <c r="C92" s="17" t="n"/>
      <c r="D92" s="8">
        <f>IF(C92="","",IFERROR(VLOOKUP(C92,Assumptions!$A$5:$C$104,2,FALSE),"Check account"))</f>
        <v/>
      </c>
      <c r="E92" s="8">
        <f>IF(C92="","",IFERROR(VLOOKUP(C92,Assumptions!$A$5:$C$104,3,FALSE),"Check account"))</f>
        <v/>
      </c>
      <c r="F92" s="18" t="n"/>
      <c r="G92" s="19" t="n"/>
      <c r="H92" s="20" t="n"/>
      <c r="J92">
        <f>IF(Assumptions!A92="","",Assumptions!A92)</f>
        <v/>
      </c>
      <c r="K92">
        <f>IF(Assumptions!H90="","",Assumptions!H90)</f>
        <v/>
      </c>
    </row>
    <row r="93" ht="19" customHeight="1">
      <c r="A93" s="17" t="n"/>
      <c r="B93" s="27" t="n"/>
      <c r="C93" s="17" t="n"/>
      <c r="D93" s="6">
        <f>IF(C93="","",IFERROR(VLOOKUP(C93,Assumptions!$A$5:$C$104,2,FALSE),"Check account"))</f>
        <v/>
      </c>
      <c r="E93" s="6">
        <f>IF(C93="","",IFERROR(VLOOKUP(C93,Assumptions!$A$5:$C$104,3,FALSE),"Check account"))</f>
        <v/>
      </c>
      <c r="F93" s="18" t="n"/>
      <c r="G93" s="19" t="n"/>
      <c r="H93" s="20" t="n"/>
      <c r="J93">
        <f>IF(Assumptions!A93="","",Assumptions!A93)</f>
        <v/>
      </c>
      <c r="K93">
        <f>IF(Assumptions!H91="","",Assumptions!H91)</f>
        <v/>
      </c>
    </row>
    <row r="94" ht="19" customHeight="1">
      <c r="A94" s="17" t="n"/>
      <c r="B94" s="27" t="n"/>
      <c r="C94" s="17" t="n"/>
      <c r="D94" s="8">
        <f>IF(C94="","",IFERROR(VLOOKUP(C94,Assumptions!$A$5:$C$104,2,FALSE),"Check account"))</f>
        <v/>
      </c>
      <c r="E94" s="8">
        <f>IF(C94="","",IFERROR(VLOOKUP(C94,Assumptions!$A$5:$C$104,3,FALSE),"Check account"))</f>
        <v/>
      </c>
      <c r="F94" s="18" t="n"/>
      <c r="G94" s="19" t="n"/>
      <c r="H94" s="20" t="n"/>
      <c r="J94">
        <f>IF(Assumptions!A94="","",Assumptions!A94)</f>
        <v/>
      </c>
      <c r="K94">
        <f>IF(Assumptions!H92="","",Assumptions!H92)</f>
        <v/>
      </c>
    </row>
    <row r="95" ht="19" customHeight="1">
      <c r="A95" s="17" t="n"/>
      <c r="B95" s="27" t="n"/>
      <c r="C95" s="17" t="n"/>
      <c r="D95" s="6">
        <f>IF(C95="","",IFERROR(VLOOKUP(C95,Assumptions!$A$5:$C$104,2,FALSE),"Check account"))</f>
        <v/>
      </c>
      <c r="E95" s="6">
        <f>IF(C95="","",IFERROR(VLOOKUP(C95,Assumptions!$A$5:$C$104,3,FALSE),"Check account"))</f>
        <v/>
      </c>
      <c r="F95" s="18" t="n"/>
      <c r="G95" s="19" t="n"/>
      <c r="H95" s="20" t="n"/>
      <c r="J95">
        <f>IF(Assumptions!A95="","",Assumptions!A95)</f>
        <v/>
      </c>
      <c r="K95">
        <f>IF(Assumptions!H93="","",Assumptions!H93)</f>
        <v/>
      </c>
    </row>
    <row r="96" ht="19" customHeight="1">
      <c r="A96" s="17" t="n"/>
      <c r="B96" s="27" t="n"/>
      <c r="C96" s="17" t="n"/>
      <c r="D96" s="8">
        <f>IF(C96="","",IFERROR(VLOOKUP(C96,Assumptions!$A$5:$C$104,2,FALSE),"Check account"))</f>
        <v/>
      </c>
      <c r="E96" s="8">
        <f>IF(C96="","",IFERROR(VLOOKUP(C96,Assumptions!$A$5:$C$104,3,FALSE),"Check account"))</f>
        <v/>
      </c>
      <c r="F96" s="18" t="n"/>
      <c r="G96" s="19" t="n"/>
      <c r="H96" s="20" t="n"/>
      <c r="J96">
        <f>IF(Assumptions!A96="","",Assumptions!A96)</f>
        <v/>
      </c>
      <c r="K96">
        <f>IF(Assumptions!H94="","",Assumptions!H94)</f>
        <v/>
      </c>
    </row>
    <row r="97" ht="19" customHeight="1">
      <c r="A97" s="17" t="n"/>
      <c r="B97" s="27" t="n"/>
      <c r="C97" s="17" t="n"/>
      <c r="D97" s="6">
        <f>IF(C97="","",IFERROR(VLOOKUP(C97,Assumptions!$A$5:$C$104,2,FALSE),"Check account"))</f>
        <v/>
      </c>
      <c r="E97" s="6">
        <f>IF(C97="","",IFERROR(VLOOKUP(C97,Assumptions!$A$5:$C$104,3,FALSE),"Check account"))</f>
        <v/>
      </c>
      <c r="F97" s="18" t="n"/>
      <c r="G97" s="19" t="n"/>
      <c r="H97" s="20" t="n"/>
      <c r="J97">
        <f>IF(Assumptions!A97="","",Assumptions!A97)</f>
        <v/>
      </c>
      <c r="K97">
        <f>IF(Assumptions!H95="","",Assumptions!H95)</f>
        <v/>
      </c>
    </row>
    <row r="98" ht="19" customHeight="1">
      <c r="A98" s="17" t="n"/>
      <c r="B98" s="27" t="n"/>
      <c r="C98" s="17" t="n"/>
      <c r="D98" s="8">
        <f>IF(C98="","",IFERROR(VLOOKUP(C98,Assumptions!$A$5:$C$104,2,FALSE),"Check account"))</f>
        <v/>
      </c>
      <c r="E98" s="8">
        <f>IF(C98="","",IFERROR(VLOOKUP(C98,Assumptions!$A$5:$C$104,3,FALSE),"Check account"))</f>
        <v/>
      </c>
      <c r="F98" s="18" t="n"/>
      <c r="G98" s="19" t="n"/>
      <c r="H98" s="20" t="n"/>
      <c r="J98">
        <f>IF(Assumptions!A98="","",Assumptions!A98)</f>
        <v/>
      </c>
      <c r="K98">
        <f>IF(Assumptions!H96="","",Assumptions!H96)</f>
        <v/>
      </c>
    </row>
    <row r="99" ht="19" customHeight="1">
      <c r="A99" s="17" t="n"/>
      <c r="B99" s="27" t="n"/>
      <c r="C99" s="17" t="n"/>
      <c r="D99" s="6">
        <f>IF(C99="","",IFERROR(VLOOKUP(C99,Assumptions!$A$5:$C$104,2,FALSE),"Check account"))</f>
        <v/>
      </c>
      <c r="E99" s="6">
        <f>IF(C99="","",IFERROR(VLOOKUP(C99,Assumptions!$A$5:$C$104,3,FALSE),"Check account"))</f>
        <v/>
      </c>
      <c r="F99" s="18" t="n"/>
      <c r="G99" s="19" t="n"/>
      <c r="H99" s="20" t="n"/>
      <c r="J99">
        <f>IF(Assumptions!A99="","",Assumptions!A99)</f>
        <v/>
      </c>
      <c r="K99">
        <f>IF(Assumptions!H97="","",Assumptions!H97)</f>
        <v/>
      </c>
    </row>
    <row r="100" ht="19" customHeight="1">
      <c r="A100" s="17" t="n"/>
      <c r="B100" s="27" t="n"/>
      <c r="C100" s="17" t="n"/>
      <c r="D100" s="8">
        <f>IF(C100="","",IFERROR(VLOOKUP(C100,Assumptions!$A$5:$C$104,2,FALSE),"Check account"))</f>
        <v/>
      </c>
      <c r="E100" s="8">
        <f>IF(C100="","",IFERROR(VLOOKUP(C100,Assumptions!$A$5:$C$104,3,FALSE),"Check account"))</f>
        <v/>
      </c>
      <c r="F100" s="18" t="n"/>
      <c r="G100" s="19" t="n"/>
      <c r="H100" s="20" t="n"/>
      <c r="J100">
        <f>IF(Assumptions!A100="","",Assumptions!A100)</f>
        <v/>
      </c>
      <c r="K100">
        <f>IF(Assumptions!H98="","",Assumptions!H98)</f>
        <v/>
      </c>
    </row>
    <row r="101" ht="19" customHeight="1">
      <c r="A101" s="17" t="n"/>
      <c r="B101" s="27" t="n"/>
      <c r="C101" s="17" t="n"/>
      <c r="D101" s="6">
        <f>IF(C101="","",IFERROR(VLOOKUP(C101,Assumptions!$A$5:$C$104,2,FALSE),"Check account"))</f>
        <v/>
      </c>
      <c r="E101" s="6">
        <f>IF(C101="","",IFERROR(VLOOKUP(C101,Assumptions!$A$5:$C$104,3,FALSE),"Check account"))</f>
        <v/>
      </c>
      <c r="F101" s="18" t="n"/>
      <c r="G101" s="19" t="n"/>
      <c r="H101" s="20" t="n"/>
      <c r="J101">
        <f>IF(Assumptions!A101="","",Assumptions!A101)</f>
        <v/>
      </c>
      <c r="K101">
        <f>IF(Assumptions!H99="","",Assumptions!H99)</f>
        <v/>
      </c>
    </row>
    <row r="102" ht="19" customHeight="1">
      <c r="A102" s="17" t="n"/>
      <c r="B102" s="27" t="n"/>
      <c r="C102" s="17" t="n"/>
      <c r="D102" s="8">
        <f>IF(C102="","",IFERROR(VLOOKUP(C102,Assumptions!$A$5:$C$104,2,FALSE),"Check account"))</f>
        <v/>
      </c>
      <c r="E102" s="8">
        <f>IF(C102="","",IFERROR(VLOOKUP(C102,Assumptions!$A$5:$C$104,3,FALSE),"Check account"))</f>
        <v/>
      </c>
      <c r="F102" s="18" t="n"/>
      <c r="G102" s="19" t="n"/>
      <c r="H102" s="20" t="n"/>
      <c r="J102">
        <f>IF(Assumptions!A102="","",Assumptions!A102)</f>
        <v/>
      </c>
      <c r="K102">
        <f>IF(Assumptions!H100="","",Assumptions!H100)</f>
        <v/>
      </c>
    </row>
    <row r="103" ht="19" customHeight="1">
      <c r="A103" s="17" t="n"/>
      <c r="B103" s="27" t="n"/>
      <c r="C103" s="17" t="n"/>
      <c r="D103" s="6">
        <f>IF(C103="","",IFERROR(VLOOKUP(C103,Assumptions!$A$5:$C$104,2,FALSE),"Check account"))</f>
        <v/>
      </c>
      <c r="E103" s="6">
        <f>IF(C103="","",IFERROR(VLOOKUP(C103,Assumptions!$A$5:$C$104,3,FALSE),"Check account"))</f>
        <v/>
      </c>
      <c r="F103" s="18" t="n"/>
      <c r="G103" s="19" t="n"/>
      <c r="H103" s="20" t="n"/>
      <c r="J103">
        <f>IF(Assumptions!A103="","",Assumptions!A103)</f>
        <v/>
      </c>
      <c r="K103">
        <f>IF(Assumptions!H101="","",Assumptions!H101)</f>
        <v/>
      </c>
    </row>
    <row r="104" ht="19" customHeight="1">
      <c r="A104" s="17" t="n"/>
      <c r="B104" s="27" t="n"/>
      <c r="C104" s="17" t="n"/>
      <c r="D104" s="8">
        <f>IF(C104="","",IFERROR(VLOOKUP(C104,Assumptions!$A$5:$C$104,2,FALSE),"Check account"))</f>
        <v/>
      </c>
      <c r="E104" s="8">
        <f>IF(C104="","",IFERROR(VLOOKUP(C104,Assumptions!$A$5:$C$104,3,FALSE),"Check account"))</f>
        <v/>
      </c>
      <c r="F104" s="18" t="n"/>
      <c r="G104" s="19" t="n"/>
      <c r="H104" s="20" t="n"/>
      <c r="J104">
        <f>IF(Assumptions!A104="","",Assumptions!A104)</f>
        <v/>
      </c>
      <c r="K104">
        <f>IF(Assumptions!H102="","",Assumptions!H102)</f>
        <v/>
      </c>
    </row>
  </sheetData>
  <autoFilter ref="A4:H104"/>
  <mergeCells count="1">
    <mergeCell ref="A1:H1"/>
  </mergeCells>
  <conditionalFormatting sqref="A5:H104">
    <cfRule type="expression" priority="1" dxfId="0">
      <formula>AND($B5&lt;&gt;"",$C5&lt;&gt;"",COUNTIFS($B$5:$B$104,$B5,$C$5:$C$104,$C5)&gt;1)</formula>
    </cfRule>
    <cfRule type="expression" priority="2" dxfId="0">
      <formula>AND(OR($A5&lt;&gt;"",$B5&lt;&gt;"",$C5&lt;&gt;"",$F5&lt;&gt;"",$G5&lt;&gt;"",$H5&lt;&gt;""),OR($B5="",$C5="",$F5="",$G5=""))</formula>
    </cfRule>
  </conditionalFormatting>
  <conditionalFormatting sqref="D5:E104">
    <cfRule type="expression" priority="3" dxfId="0">
      <formula>OR($D5="Check account",$E5="Check account")</formula>
    </cfRule>
  </conditionalFormatting>
  <conditionalFormatting sqref="F5:F104">
    <cfRule type="expression" priority="4" dxfId="0">
      <formula>AND($F5&lt;&gt;"",NOT(ISNUMBER($F5)))</formula>
    </cfRule>
  </conditionalFormatting>
  <conditionalFormatting sqref="G5:G104">
    <cfRule type="expression" priority="5" dxfId="0">
      <formula>$G5=$K$6</formula>
    </cfRule>
    <cfRule type="expression" priority="6" dxfId="1">
      <formula>$G5=$K$5</formula>
    </cfRule>
  </conditionalFormatting>
  <dataValidations count="4">
    <dataValidation sqref="B5:B104" showDropDown="0" showInputMessage="1" showErrorMessage="1" allowBlank="0" errorTitle="Period outside limits" error="Enter a date within the editable limits on Assumptions." promptTitle="Period end" prompt="Enter the ending date represented by this balance." type="date" operator="between">
      <formula1>$M$2</formula1>
      <formula2>$M$3</formula2>
    </dataValidation>
    <dataValidation sqref="C5:C104" showDropDown="0" showInputMessage="1" showErrorMessage="1" allowBlank="0" errorTitle="Choose an account" error="Select an account from the account catalog." promptTitle="Account" prompt="Choose a catalog account; its group and section will fill automatically." type="list">
      <formula1>$J$5:$J$104</formula1>
    </dataValidation>
    <dataValidation sqref="F5:F104" showDropDown="0" showInputMessage="1" showErrorMessage="1" allowBlank="0" errorTitle="Balance outside limits" error="Enter a numeric balance within the editable limits on Assumptions." promptTitle="Ending balance" prompt="Enter the signed ending balance in US dollars." type="decimal" operator="between">
      <formula1>$M$4</formula1>
      <formula2>$M$5</formula2>
    </dataValidation>
    <dataValidation sqref="G5:G104" showDropDown="0" showInputMessage="1" showErrorMessage="1" allowBlank="0" errorTitle="Choose a status" error="Select a status from the visible list on Assumptions." promptTitle="Status" prompt="Only Included rows flow to Summary." type="list">
      <formula1>$K$5:$K$7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25" customWidth="1" min="3" max="3"/>
    <col width="3" customWidth="1" min="4" max="4"/>
    <col width="24" customWidth="1" min="5" max="5"/>
    <col width="18" customWidth="1" min="6" max="6"/>
    <col width="3" customWidth="1" min="7" max="7"/>
    <col width="27" customWidth="1" min="8" max="8"/>
  </cols>
  <sheetData>
    <row r="1" ht="28" customHeight="1">
      <c r="A1" s="1" t="inlineStr">
        <is>
          <t>Assumptions and Account Catalog | Fictional Sample Landscaping Company</t>
        </is>
      </c>
      <c r="B1" s="25" t="n"/>
      <c r="C1" s="25" t="n"/>
      <c r="D1" s="25" t="n"/>
      <c r="E1" s="25" t="n"/>
      <c r="F1" s="25" t="n"/>
      <c r="G1" s="25" t="n"/>
      <c r="H1" s="26" t="n"/>
    </row>
    <row r="2" ht="19" customHeight="1">
      <c r="A2" s="2" t="inlineStr">
        <is>
          <t>Maintain the account catalog, review controls, period choices, and stable list values used by the workbook.</t>
        </is>
      </c>
      <c r="E2" s="5" t="inlineStr">
        <is>
          <t>Editable Review Controls</t>
        </is>
      </c>
      <c r="F2" s="21" t="n"/>
      <c r="H2" s="5" t="inlineStr">
        <is>
          <t>Status Choices</t>
        </is>
      </c>
    </row>
    <row r="3" ht="19" customHeight="1">
      <c r="E3" s="3" t="inlineStr">
        <is>
          <t>Balance Tolerance</t>
        </is>
      </c>
      <c r="F3" s="18" t="n">
        <v>1</v>
      </c>
      <c r="H3" s="17" t="inlineStr">
        <is>
          <t>Included</t>
        </is>
      </c>
    </row>
    <row r="4" ht="19" customHeight="1">
      <c r="A4" s="16" t="inlineStr">
        <is>
          <t>Account</t>
        </is>
      </c>
      <c r="B4" s="16" t="inlineStr">
        <is>
          <t>Statement Group</t>
        </is>
      </c>
      <c r="C4" s="16" t="inlineStr">
        <is>
          <t>Balance Sheet Section</t>
        </is>
      </c>
      <c r="E4" s="3" t="inlineStr">
        <is>
          <t>Minimum Allowed Balance</t>
        </is>
      </c>
      <c r="F4" s="18" t="n">
        <v>-100000000</v>
      </c>
      <c r="H4" s="17" t="inlineStr">
        <is>
          <t>Draft</t>
        </is>
      </c>
    </row>
    <row r="5" ht="19" customHeight="1">
      <c r="A5" s="17" t="inlineStr">
        <is>
          <t>Operating Cash</t>
        </is>
      </c>
      <c r="B5" s="17" t="inlineStr">
        <is>
          <t>Asset</t>
        </is>
      </c>
      <c r="C5" s="17" t="inlineStr">
        <is>
          <t>Current Assets</t>
        </is>
      </c>
      <c r="E5" s="3" t="inlineStr">
        <is>
          <t>Maximum Allowed Balance</t>
        </is>
      </c>
      <c r="F5" s="18" t="n">
        <v>100000000</v>
      </c>
      <c r="H5" s="17" t="inlineStr">
        <is>
          <t>Excluded</t>
        </is>
      </c>
    </row>
    <row r="6" ht="19" customHeight="1">
      <c r="A6" s="17" t="inlineStr">
        <is>
          <t>Accounts Receivable</t>
        </is>
      </c>
      <c r="B6" s="17" t="inlineStr">
        <is>
          <t>Asset</t>
        </is>
      </c>
      <c r="C6" s="17" t="inlineStr">
        <is>
          <t>Current Assets</t>
        </is>
      </c>
      <c r="E6" s="3" t="inlineStr">
        <is>
          <t>Earliest Period End</t>
        </is>
      </c>
      <c r="F6" s="30" t="n">
        <v>44197</v>
      </c>
    </row>
    <row r="7" ht="19" customHeight="1">
      <c r="A7" s="17" t="inlineStr">
        <is>
          <t>Equipment, Net</t>
        </is>
      </c>
      <c r="B7" s="17" t="inlineStr">
        <is>
          <t>Asset</t>
        </is>
      </c>
      <c r="C7" s="17" t="inlineStr">
        <is>
          <t>Property and Equipment</t>
        </is>
      </c>
      <c r="E7" s="3" t="inlineStr">
        <is>
          <t>Latest Period End</t>
        </is>
      </c>
      <c r="F7" s="30" t="n">
        <v>47118</v>
      </c>
      <c r="H7" s="5" t="inlineStr">
        <is>
          <t>Statement Groups</t>
        </is>
      </c>
    </row>
    <row r="8" ht="19" customHeight="1">
      <c r="A8" s="17" t="inlineStr">
        <is>
          <t>Accounts Payable</t>
        </is>
      </c>
      <c r="B8" s="17" t="inlineStr">
        <is>
          <t>Liability</t>
        </is>
      </c>
      <c r="C8" s="17" t="inlineStr">
        <is>
          <t>Current Liabilities</t>
        </is>
      </c>
      <c r="H8" s="17" t="inlineStr">
        <is>
          <t>Asset</t>
        </is>
      </c>
    </row>
    <row r="9" ht="19" customHeight="1">
      <c r="A9" s="17" t="inlineStr">
        <is>
          <t>Equipment Loan Payable</t>
        </is>
      </c>
      <c r="B9" s="17" t="inlineStr">
        <is>
          <t>Liability</t>
        </is>
      </c>
      <c r="C9" s="17" t="inlineStr">
        <is>
          <t>Long-Term Liabilities</t>
        </is>
      </c>
      <c r="E9" s="16" t="inlineStr">
        <is>
          <t>Summary Period Choices</t>
        </is>
      </c>
      <c r="H9" s="17" t="inlineStr">
        <is>
          <t>Liability</t>
        </is>
      </c>
    </row>
    <row r="10" ht="19" customHeight="1">
      <c r="A10" s="17" t="inlineStr">
        <is>
          <t>Owner Capital</t>
        </is>
      </c>
      <c r="B10" s="17" t="inlineStr">
        <is>
          <t>Owner Equity</t>
        </is>
      </c>
      <c r="C10" s="17" t="inlineStr">
        <is>
          <t>Owner Equity</t>
        </is>
      </c>
      <c r="E10" s="27" t="n">
        <v>46265</v>
      </c>
      <c r="H10" s="17" t="inlineStr">
        <is>
          <t>Owner Equity</t>
        </is>
      </c>
    </row>
    <row r="11" ht="19" customHeight="1">
      <c r="A11" s="17" t="n"/>
      <c r="B11" s="17" t="n"/>
      <c r="C11" s="17" t="n"/>
      <c r="E11" s="27" t="n">
        <v>46234</v>
      </c>
    </row>
    <row r="12" ht="19" customHeight="1">
      <c r="A12" s="17" t="n"/>
      <c r="B12" s="17" t="n"/>
      <c r="C12" s="17" t="n"/>
      <c r="E12" s="27" t="n">
        <v>46203</v>
      </c>
      <c r="H12" s="5" t="inlineStr">
        <is>
          <t>Balance Sheet Sections</t>
        </is>
      </c>
    </row>
    <row r="13" ht="19" customHeight="1">
      <c r="A13" s="17" t="n"/>
      <c r="B13" s="17" t="n"/>
      <c r="C13" s="17" t="n"/>
      <c r="E13" s="27" t="n">
        <v>46173</v>
      </c>
      <c r="H13" s="17" t="inlineStr">
        <is>
          <t>Current Assets</t>
        </is>
      </c>
    </row>
    <row r="14" ht="19" customHeight="1">
      <c r="A14" s="17" t="n"/>
      <c r="B14" s="17" t="n"/>
      <c r="C14" s="17" t="n"/>
      <c r="E14" s="27" t="n">
        <v>46142</v>
      </c>
      <c r="H14" s="17" t="inlineStr">
        <is>
          <t>Property and Equipment</t>
        </is>
      </c>
    </row>
    <row r="15" ht="19" customHeight="1">
      <c r="A15" s="17" t="n"/>
      <c r="B15" s="17" t="n"/>
      <c r="C15" s="17" t="n"/>
      <c r="E15" s="27" t="n">
        <v>46112</v>
      </c>
      <c r="H15" s="17" t="inlineStr">
        <is>
          <t>Other Assets</t>
        </is>
      </c>
    </row>
    <row r="16" ht="19" customHeight="1">
      <c r="A16" s="17" t="n"/>
      <c r="B16" s="17" t="n"/>
      <c r="C16" s="17" t="n"/>
      <c r="E16" s="27" t="n">
        <v>46081</v>
      </c>
      <c r="H16" s="17" t="inlineStr">
        <is>
          <t>Current Liabilities</t>
        </is>
      </c>
    </row>
    <row r="17" ht="19" customHeight="1">
      <c r="A17" s="17" t="n"/>
      <c r="B17" s="17" t="n"/>
      <c r="C17" s="17" t="n"/>
      <c r="E17" s="27" t="n">
        <v>46053</v>
      </c>
      <c r="H17" s="17" t="inlineStr">
        <is>
          <t>Long-Term Liabilities</t>
        </is>
      </c>
    </row>
    <row r="18" ht="19" customHeight="1">
      <c r="A18" s="17" t="n"/>
      <c r="B18" s="17" t="n"/>
      <c r="C18" s="17" t="n"/>
      <c r="E18" s="27" t="n">
        <v>46022</v>
      </c>
      <c r="H18" s="17" t="inlineStr">
        <is>
          <t>Owner Equity</t>
        </is>
      </c>
    </row>
    <row r="19" ht="19" customHeight="1">
      <c r="A19" s="17" t="n"/>
      <c r="B19" s="17" t="n"/>
      <c r="C19" s="17" t="n"/>
      <c r="E19" s="27" t="n">
        <v>45991</v>
      </c>
    </row>
    <row r="20" ht="19" customHeight="1">
      <c r="A20" s="17" t="n"/>
      <c r="B20" s="17" t="n"/>
      <c r="C20" s="17" t="n"/>
      <c r="E20" s="27" t="n">
        <v>45961</v>
      </c>
    </row>
    <row r="21" ht="19" customHeight="1">
      <c r="A21" s="17" t="n"/>
      <c r="B21" s="17" t="n"/>
      <c r="C21" s="17" t="n"/>
      <c r="E21" s="27" t="n">
        <v>45930</v>
      </c>
    </row>
    <row r="22" ht="19" customHeight="1">
      <c r="A22" s="17" t="n"/>
      <c r="B22" s="17" t="n"/>
      <c r="C22" s="17" t="n"/>
    </row>
    <row r="23" ht="19" customHeight="1">
      <c r="A23" s="17" t="n"/>
      <c r="B23" s="17" t="n"/>
      <c r="C23" s="17" t="n"/>
    </row>
    <row r="24" ht="19" customHeight="1">
      <c r="A24" s="17" t="n"/>
      <c r="B24" s="17" t="n"/>
      <c r="C24" s="17" t="n"/>
    </row>
    <row r="25" ht="19" customHeight="1">
      <c r="A25" s="17" t="n"/>
      <c r="B25" s="17" t="n"/>
      <c r="C25" s="17" t="n"/>
    </row>
    <row r="26" ht="19" customHeight="1">
      <c r="A26" s="17" t="n"/>
      <c r="B26" s="17" t="n"/>
      <c r="C26" s="17" t="n"/>
    </row>
    <row r="27" ht="19" customHeight="1">
      <c r="A27" s="17" t="n"/>
      <c r="B27" s="17" t="n"/>
      <c r="C27" s="17" t="n"/>
    </row>
    <row r="28" ht="19" customHeight="1">
      <c r="A28" s="17" t="n"/>
      <c r="B28" s="17" t="n"/>
      <c r="C28" s="17" t="n"/>
    </row>
    <row r="29" ht="19" customHeight="1">
      <c r="A29" s="17" t="n"/>
      <c r="B29" s="17" t="n"/>
      <c r="C29" s="17" t="n"/>
    </row>
    <row r="30" ht="19" customHeight="1">
      <c r="A30" s="17" t="n"/>
      <c r="B30" s="17" t="n"/>
      <c r="C30" s="17" t="n"/>
    </row>
    <row r="31" ht="19" customHeight="1">
      <c r="A31" s="17" t="n"/>
      <c r="B31" s="17" t="n"/>
      <c r="C31" s="17" t="n"/>
    </row>
    <row r="32" ht="19" customHeight="1">
      <c r="A32" s="17" t="n"/>
      <c r="B32" s="17" t="n"/>
      <c r="C32" s="17" t="n"/>
    </row>
    <row r="33" ht="19" customHeight="1">
      <c r="A33" s="17" t="n"/>
      <c r="B33" s="17" t="n"/>
      <c r="C33" s="17" t="n"/>
    </row>
    <row r="34" ht="19" customHeight="1">
      <c r="A34" s="17" t="n"/>
      <c r="B34" s="17" t="n"/>
      <c r="C34" s="17" t="n"/>
    </row>
    <row r="35" ht="19" customHeight="1">
      <c r="A35" s="17" t="n"/>
      <c r="B35" s="17" t="n"/>
      <c r="C35" s="17" t="n"/>
    </row>
    <row r="36" ht="19" customHeight="1">
      <c r="A36" s="17" t="n"/>
      <c r="B36" s="17" t="n"/>
      <c r="C36" s="17" t="n"/>
    </row>
    <row r="37" ht="19" customHeight="1">
      <c r="A37" s="17" t="n"/>
      <c r="B37" s="17" t="n"/>
      <c r="C37" s="17" t="n"/>
    </row>
    <row r="38" ht="19" customHeight="1">
      <c r="A38" s="17" t="n"/>
      <c r="B38" s="17" t="n"/>
      <c r="C38" s="17" t="n"/>
    </row>
    <row r="39" ht="19" customHeight="1">
      <c r="A39" s="17" t="n"/>
      <c r="B39" s="17" t="n"/>
      <c r="C39" s="17" t="n"/>
    </row>
    <row r="40" ht="19" customHeight="1">
      <c r="A40" s="17" t="n"/>
      <c r="B40" s="17" t="n"/>
      <c r="C40" s="17" t="n"/>
    </row>
    <row r="41" ht="19" customHeight="1">
      <c r="A41" s="17" t="n"/>
      <c r="B41" s="17" t="n"/>
      <c r="C41" s="17" t="n"/>
    </row>
    <row r="42" ht="19" customHeight="1">
      <c r="A42" s="17" t="n"/>
      <c r="B42" s="17" t="n"/>
      <c r="C42" s="17" t="n"/>
    </row>
    <row r="43" ht="19" customHeight="1">
      <c r="A43" s="17" t="n"/>
      <c r="B43" s="17" t="n"/>
      <c r="C43" s="17" t="n"/>
    </row>
    <row r="44" ht="19" customHeight="1">
      <c r="A44" s="17" t="n"/>
      <c r="B44" s="17" t="n"/>
      <c r="C44" s="17" t="n"/>
    </row>
    <row r="45" ht="19" customHeight="1">
      <c r="A45" s="17" t="n"/>
      <c r="B45" s="17" t="n"/>
      <c r="C45" s="17" t="n"/>
    </row>
    <row r="46" ht="19" customHeight="1">
      <c r="A46" s="17" t="n"/>
      <c r="B46" s="17" t="n"/>
      <c r="C46" s="17" t="n"/>
    </row>
    <row r="47" ht="19" customHeight="1">
      <c r="A47" s="17" t="n"/>
      <c r="B47" s="17" t="n"/>
      <c r="C47" s="17" t="n"/>
    </row>
    <row r="48" ht="19" customHeight="1">
      <c r="A48" s="17" t="n"/>
      <c r="B48" s="17" t="n"/>
      <c r="C48" s="17" t="n"/>
    </row>
    <row r="49" ht="19" customHeight="1">
      <c r="A49" s="17" t="n"/>
      <c r="B49" s="17" t="n"/>
      <c r="C49" s="17" t="n"/>
    </row>
    <row r="50" ht="19" customHeight="1">
      <c r="A50" s="17" t="n"/>
      <c r="B50" s="17" t="n"/>
      <c r="C50" s="17" t="n"/>
    </row>
    <row r="51" ht="19" customHeight="1">
      <c r="A51" s="17" t="n"/>
      <c r="B51" s="17" t="n"/>
      <c r="C51" s="17" t="n"/>
    </row>
    <row r="52" ht="19" customHeight="1">
      <c r="A52" s="17" t="n"/>
      <c r="B52" s="17" t="n"/>
      <c r="C52" s="17" t="n"/>
    </row>
    <row r="53" ht="19" customHeight="1">
      <c r="A53" s="17" t="n"/>
      <c r="B53" s="17" t="n"/>
      <c r="C53" s="17" t="n"/>
    </row>
    <row r="54" ht="19" customHeight="1">
      <c r="A54" s="17" t="n"/>
      <c r="B54" s="17" t="n"/>
      <c r="C54" s="17" t="n"/>
    </row>
    <row r="55" ht="19" customHeight="1">
      <c r="A55" s="17" t="n"/>
      <c r="B55" s="17" t="n"/>
      <c r="C55" s="17" t="n"/>
    </row>
    <row r="56" ht="19" customHeight="1">
      <c r="A56" s="17" t="n"/>
      <c r="B56" s="17" t="n"/>
      <c r="C56" s="17" t="n"/>
    </row>
    <row r="57" ht="19" customHeight="1">
      <c r="A57" s="17" t="n"/>
      <c r="B57" s="17" t="n"/>
      <c r="C57" s="17" t="n"/>
    </row>
    <row r="58" ht="19" customHeight="1">
      <c r="A58" s="17" t="n"/>
      <c r="B58" s="17" t="n"/>
      <c r="C58" s="17" t="n"/>
    </row>
    <row r="59" ht="19" customHeight="1">
      <c r="A59" s="17" t="n"/>
      <c r="B59" s="17" t="n"/>
      <c r="C59" s="17" t="n"/>
    </row>
    <row r="60" ht="19" customHeight="1">
      <c r="A60" s="17" t="n"/>
      <c r="B60" s="17" t="n"/>
      <c r="C60" s="17" t="n"/>
    </row>
    <row r="61" ht="19" customHeight="1">
      <c r="A61" s="17" t="n"/>
      <c r="B61" s="17" t="n"/>
      <c r="C61" s="17" t="n"/>
    </row>
    <row r="62" ht="19" customHeight="1">
      <c r="A62" s="17" t="n"/>
      <c r="B62" s="17" t="n"/>
      <c r="C62" s="17" t="n"/>
    </row>
    <row r="63" ht="19" customHeight="1">
      <c r="A63" s="17" t="n"/>
      <c r="B63" s="17" t="n"/>
      <c r="C63" s="17" t="n"/>
    </row>
    <row r="64" ht="19" customHeight="1">
      <c r="A64" s="17" t="n"/>
      <c r="B64" s="17" t="n"/>
      <c r="C64" s="17" t="n"/>
    </row>
    <row r="65" ht="19" customHeight="1">
      <c r="A65" s="17" t="n"/>
      <c r="B65" s="17" t="n"/>
      <c r="C65" s="17" t="n"/>
    </row>
    <row r="66" ht="19" customHeight="1">
      <c r="A66" s="17" t="n"/>
      <c r="B66" s="17" t="n"/>
      <c r="C66" s="17" t="n"/>
    </row>
    <row r="67" ht="19" customHeight="1">
      <c r="A67" s="17" t="n"/>
      <c r="B67" s="17" t="n"/>
      <c r="C67" s="17" t="n"/>
    </row>
    <row r="68" ht="19" customHeight="1">
      <c r="A68" s="17" t="n"/>
      <c r="B68" s="17" t="n"/>
      <c r="C68" s="17" t="n"/>
    </row>
    <row r="69" ht="19" customHeight="1">
      <c r="A69" s="17" t="n"/>
      <c r="B69" s="17" t="n"/>
      <c r="C69" s="17" t="n"/>
    </row>
    <row r="70" ht="19" customHeight="1">
      <c r="A70" s="17" t="n"/>
      <c r="B70" s="17" t="n"/>
      <c r="C70" s="17" t="n"/>
    </row>
    <row r="71" ht="19" customHeight="1">
      <c r="A71" s="17" t="n"/>
      <c r="B71" s="17" t="n"/>
      <c r="C71" s="17" t="n"/>
    </row>
    <row r="72" ht="19" customHeight="1">
      <c r="A72" s="17" t="n"/>
      <c r="B72" s="17" t="n"/>
      <c r="C72" s="17" t="n"/>
    </row>
    <row r="73" ht="19" customHeight="1">
      <c r="A73" s="17" t="n"/>
      <c r="B73" s="17" t="n"/>
      <c r="C73" s="17" t="n"/>
    </row>
    <row r="74" ht="19" customHeight="1">
      <c r="A74" s="17" t="n"/>
      <c r="B74" s="17" t="n"/>
      <c r="C74" s="17" t="n"/>
    </row>
    <row r="75" ht="19" customHeight="1">
      <c r="A75" s="17" t="n"/>
      <c r="B75" s="17" t="n"/>
      <c r="C75" s="17" t="n"/>
    </row>
    <row r="76" ht="19" customHeight="1">
      <c r="A76" s="17" t="n"/>
      <c r="B76" s="17" t="n"/>
      <c r="C76" s="17" t="n"/>
    </row>
    <row r="77" ht="19" customHeight="1">
      <c r="A77" s="17" t="n"/>
      <c r="B77" s="17" t="n"/>
      <c r="C77" s="17" t="n"/>
    </row>
    <row r="78" ht="19" customHeight="1">
      <c r="A78" s="17" t="n"/>
      <c r="B78" s="17" t="n"/>
      <c r="C78" s="17" t="n"/>
    </row>
    <row r="79" ht="19" customHeight="1">
      <c r="A79" s="17" t="n"/>
      <c r="B79" s="17" t="n"/>
      <c r="C79" s="17" t="n"/>
    </row>
    <row r="80" ht="19" customHeight="1">
      <c r="A80" s="17" t="n"/>
      <c r="B80" s="17" t="n"/>
      <c r="C80" s="17" t="n"/>
    </row>
    <row r="81" ht="19" customHeight="1">
      <c r="A81" s="17" t="n"/>
      <c r="B81" s="17" t="n"/>
      <c r="C81" s="17" t="n"/>
    </row>
    <row r="82" ht="19" customHeight="1">
      <c r="A82" s="17" t="n"/>
      <c r="B82" s="17" t="n"/>
      <c r="C82" s="17" t="n"/>
    </row>
    <row r="83" ht="19" customHeight="1">
      <c r="A83" s="17" t="n"/>
      <c r="B83" s="17" t="n"/>
      <c r="C83" s="17" t="n"/>
    </row>
    <row r="84" ht="19" customHeight="1">
      <c r="A84" s="17" t="n"/>
      <c r="B84" s="17" t="n"/>
      <c r="C84" s="17" t="n"/>
    </row>
    <row r="85" ht="19" customHeight="1">
      <c r="A85" s="17" t="n"/>
      <c r="B85" s="17" t="n"/>
      <c r="C85" s="17" t="n"/>
    </row>
    <row r="86" ht="19" customHeight="1">
      <c r="A86" s="17" t="n"/>
      <c r="B86" s="17" t="n"/>
      <c r="C86" s="17" t="n"/>
    </row>
    <row r="87" ht="19" customHeight="1">
      <c r="A87" s="17" t="n"/>
      <c r="B87" s="17" t="n"/>
      <c r="C87" s="17" t="n"/>
    </row>
    <row r="88" ht="19" customHeight="1">
      <c r="A88" s="17" t="n"/>
      <c r="B88" s="17" t="n"/>
      <c r="C88" s="17" t="n"/>
    </row>
    <row r="89" ht="19" customHeight="1">
      <c r="A89" s="17" t="n"/>
      <c r="B89" s="17" t="n"/>
      <c r="C89" s="17" t="n"/>
    </row>
    <row r="90" ht="19" customHeight="1">
      <c r="A90" s="17" t="n"/>
      <c r="B90" s="17" t="n"/>
      <c r="C90" s="17" t="n"/>
    </row>
    <row r="91" ht="19" customHeight="1">
      <c r="A91" s="17" t="n"/>
      <c r="B91" s="17" t="n"/>
      <c r="C91" s="17" t="n"/>
    </row>
    <row r="92" ht="19" customHeight="1">
      <c r="A92" s="17" t="n"/>
      <c r="B92" s="17" t="n"/>
      <c r="C92" s="17" t="n"/>
    </row>
    <row r="93" ht="19" customHeight="1">
      <c r="A93" s="17" t="n"/>
      <c r="B93" s="17" t="n"/>
      <c r="C93" s="17" t="n"/>
    </row>
    <row r="94" ht="19" customHeight="1">
      <c r="A94" s="17" t="n"/>
      <c r="B94" s="17" t="n"/>
      <c r="C94" s="17" t="n"/>
    </row>
    <row r="95" ht="19" customHeight="1">
      <c r="A95" s="17" t="n"/>
      <c r="B95" s="17" t="n"/>
      <c r="C95" s="17" t="n"/>
    </row>
    <row r="96" ht="19" customHeight="1">
      <c r="A96" s="17" t="n"/>
      <c r="B96" s="17" t="n"/>
      <c r="C96" s="17" t="n"/>
    </row>
    <row r="97" ht="19" customHeight="1">
      <c r="A97" s="17" t="n"/>
      <c r="B97" s="17" t="n"/>
      <c r="C97" s="17" t="n"/>
    </row>
    <row r="98" ht="19" customHeight="1">
      <c r="A98" s="17" t="n"/>
      <c r="B98" s="17" t="n"/>
      <c r="C98" s="17" t="n"/>
    </row>
    <row r="99" ht="19" customHeight="1">
      <c r="A99" s="17" t="n"/>
      <c r="B99" s="17" t="n"/>
      <c r="C99" s="17" t="n"/>
    </row>
    <row r="100" ht="19" customHeight="1">
      <c r="A100" s="17" t="n"/>
      <c r="B100" s="17" t="n"/>
      <c r="C100" s="17" t="n"/>
    </row>
    <row r="101" ht="19" customHeight="1">
      <c r="A101" s="17" t="n"/>
      <c r="B101" s="17" t="n"/>
      <c r="C101" s="17" t="n"/>
    </row>
    <row r="102" ht="19" customHeight="1">
      <c r="A102" s="17" t="n"/>
      <c r="B102" s="17" t="n"/>
      <c r="C102" s="17" t="n"/>
    </row>
    <row r="103" ht="19" customHeight="1">
      <c r="A103" s="17" t="n"/>
      <c r="B103" s="17" t="n"/>
      <c r="C103" s="17" t="n"/>
    </row>
    <row r="104" ht="19" customHeight="1">
      <c r="A104" s="17" t="n"/>
      <c r="B104" s="17" t="n"/>
      <c r="C104" s="17" t="n"/>
    </row>
    <row r="105" ht="19" customHeight="1"/>
    <row r="106" ht="19" customHeight="1"/>
    <row r="107" ht="19" customHeight="1">
      <c r="A107" s="23" t="inlineStr">
        <is>
          <t>Entry Guidance</t>
        </is>
      </c>
    </row>
    <row r="108" ht="34" customHeight="1">
      <c r="A108" s="24" t="inlineStr">
        <is>
          <t>Enter signed ending balances. Negative values may be used when the business records a contra balance.</t>
        </is>
      </c>
    </row>
    <row r="109" ht="34" customHeight="1">
      <c r="A109" s="24" t="inlineStr">
        <is>
          <t>The balance tolerance is an internal review aid. Review source records before using the balance sheet.</t>
        </is>
      </c>
    </row>
    <row r="110" ht="34" customHeight="1">
      <c r="A110" s="24" t="inlineStr">
        <is>
          <t>This planning template uses fictional examples and does not provide tax or legal advice.</t>
        </is>
      </c>
    </row>
  </sheetData>
  <autoFilter ref="A4:C104"/>
  <mergeCells count="1">
    <mergeCell ref="A1:H1"/>
  </mergeCells>
  <conditionalFormatting sqref="A5:C104">
    <cfRule type="expression" priority="1" dxfId="0">
      <formula>AND($A5&lt;&gt;"",NOT(OR(AND($B5=$H$8,OR($C5=$H$13,$C5=$H$14,$C5=$H$15)),AND($B5=$H$9,OR($C5=$H$16,$C5=$H$17)),AND($B5=$H$10,$C5=$H$18))))</formula>
    </cfRule>
    <cfRule type="expression" priority="2" dxfId="0">
      <formula>AND($A5&lt;&gt;"",COUNTIF($A$5:$A$104,$A5)&gt;1)</formula>
    </cfRule>
  </conditionalFormatting>
  <conditionalFormatting sqref="E3:F7">
    <cfRule type="expression" priority="3" dxfId="0">
      <formula>OR($F$3&lt;0,$F$4&gt;=$F$5,$F$6&gt;$F$7)</formula>
    </cfRule>
  </conditionalFormatting>
  <dataValidations count="4">
    <dataValidation sqref="B5:B104" showDropDown="0" showInputMessage="1" showErrorMessage="1" allowBlank="0" errorTitle="Choose a statement group" error="Select a statement group from the visible list." promptTitle="Statement group" prompt="Choose the group that matches this account." type="list">
      <formula1>$H$8:$H$10</formula1>
    </dataValidation>
    <dataValidation sqref="C5:C104" showDropDown="0" showInputMessage="1" showErrorMessage="1" allowBlank="0" errorTitle="Choose a balance sheet section" error="Select a section from the visible list." promptTitle="Balance sheet section" prompt="Choose the section that matches this account." type="list">
      <formula1>$H$13:$H$18</formula1>
    </dataValidation>
    <dataValidation sqref="E10:E21" showDropDown="0" showInputMessage="1" showErrorMessage="1" allowBlank="0" errorTitle="Period outside limits" error="Enter a date within the editable period limits." promptTitle="Period end" prompt="Enter an available period end for Summary selection." type="date" operator="between">
      <formula1>$F$6</formula1>
      <formula2>$F$7</formula2>
    </dataValidation>
    <dataValidation sqref="F3" showDropDown="0" showInputMessage="0" showErrorMessage="1" allowBlank="0" errorTitle="Invalid tolerance" error="Enter a tolerance of zero or more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Landscaping Balance Sheet Template</dc:title>
  <dc:subject xmlns:dc="http://purl.org/dc/elements/1.1/">Track business assets, liabilities, and owner equity by period</dc:subject>
  <dcterms:created xmlns:dcterms="http://purl.org/dc/terms/" xmlns:xsi="http://www.w3.org/2001/XMLSchema-instance" xsi:type="dcterms:W3CDTF">2026-09-10T01:33:49Z</dcterms:created>
  <dcterms:modified xmlns:dcterms="http://purl.org/dc/terms/" xmlns:xsi="http://www.w3.org/2001/XMLSchema-instance" xsi:type="dcterms:W3CDTF">2026-09-10T01:33:49+00:00Z</dcterms:modified>
</cp:coreProperties>
</file>