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Bid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0" hidden="1">'Summary'!$A$11:$I$21</definedName>
    <definedName name="_xlnm._FilterDatabase" localSheetId="1" hidden="1">'Bids'!$A$4:$X$104</definedName>
    <definedName name="_xlnm._FilterDatabase" localSheetId="2" hidden="1">'Assumptions'!$A$8:$E$108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$#,##0.00;[Red]-$#,##0.00"/>
    <numFmt numFmtId="165" formatCode="MM/DD/YYYY"/>
    <numFmt numFmtId="166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color rgb="0017261F"/>
      <sz val="9"/>
    </font>
    <font>
      <name val="Calibri"/>
      <b val="1"/>
      <color rgb="0017261F"/>
      <sz val="11"/>
    </font>
    <font>
      <name val="Calibri"/>
      <color rgb="0017261F"/>
      <sz val="10"/>
    </font>
    <font>
      <name val="Calibri"/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173F35"/>
      </patternFill>
    </fill>
    <fill>
      <patternFill patternType="solid">
        <fgColor rgb="00D7A928"/>
      </patternFill>
    </fill>
    <fill>
      <patternFill patternType="solid">
        <fgColor rgb="00FFF3C4"/>
      </patternFill>
    </fill>
    <fill>
      <patternFill patternType="solid">
        <fgColor rgb="00F2F7F1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6D5C8"/>
      </left>
      <right style="thin">
        <color rgb="00C6D5C8"/>
      </right>
      <top style="thin">
        <color rgb="00C6D5C8"/>
      </top>
      <bottom style="thin">
        <color rgb="00C6D5C8"/>
      </bottom>
    </border>
    <border>
      <left/>
      <right/>
      <top style="thin">
        <color rgb="00C6D5C8"/>
      </top>
      <bottom/>
      <diagonal/>
    </border>
    <border>
      <left/>
      <right style="thin">
        <color rgb="00C6D5C8"/>
      </right>
      <top style="thin">
        <color rgb="00C6D5C8"/>
      </top>
      <bottom/>
      <diagonal/>
    </border>
    <border>
      <left/>
      <right/>
      <top style="thin">
        <color rgb="00C6D5C8"/>
      </top>
      <bottom style="thin">
        <color rgb="00C6D5C8"/>
      </bottom>
      <diagonal/>
    </border>
    <border>
      <left/>
      <right style="thin">
        <color rgb="00C6D5C8"/>
      </right>
      <top style="thin">
        <color rgb="00C6D5C8"/>
      </top>
      <bottom style="thin">
        <color rgb="00C6D5C8"/>
      </bottom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0" fontId="5" fillId="2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164" fontId="0" fillId="0" borderId="0" pivotButton="0" quotePrefix="0" xfId="0"/>
    <xf numFmtId="0" fontId="4" fillId="6" borderId="1" applyAlignment="1" pivotButton="0" quotePrefix="0" xfId="0">
      <alignment horizontal="left" vertical="top" wrapText="1"/>
    </xf>
    <xf numFmtId="0" fontId="4" fillId="6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166" fontId="4" fillId="6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top" wrapText="1"/>
    </xf>
    <xf numFmtId="165" fontId="4" fillId="4" borderId="1" applyAlignment="1" pivotButton="0" quotePrefix="0" xfId="0">
      <alignment horizontal="center" vertical="center"/>
    </xf>
    <xf numFmtId="4" fontId="4" fillId="4" borderId="1" applyAlignment="1" pivotButton="0" quotePrefix="0" xfId="0">
      <alignment horizontal="center" vertical="center"/>
    </xf>
    <xf numFmtId="1" fontId="4" fillId="4" borderId="1" applyAlignment="1" pivotButton="0" quotePrefix="0" xfId="0">
      <alignment horizontal="center" vertical="center"/>
    </xf>
    <xf numFmtId="1" fontId="4" fillId="6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1" fontId="4" fillId="5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 wrapText="1"/>
    </xf>
    <xf numFmtId="1" fontId="4" fillId="4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0"/>
      </font>
      <fill>
        <patternFill patternType="solid">
          <fgColor rgb="00337A4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Bid Totals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'Summary'!R11</f>
            </strRef>
          </tx>
          <spPr>
            <a:solidFill xmlns:a="http://schemas.openxmlformats.org/drawingml/2006/main">
              <a:srgbClr val="337A4E"/>
            </a:solidFill>
            <a:ln xmlns:a="http://schemas.openxmlformats.org/drawingml/2006/main">
              <a:solidFill>
                <a:srgbClr val="173F35"/>
              </a:solidFill>
              <a:prstDash val="solid"/>
            </a:ln>
          </spPr>
          <cat>
            <numRef>
              <f>'Summary'!$Q$12:$Q$16</f>
            </numRef>
          </cat>
          <val>
            <numRef>
              <f>'Summary'!$R$12:$R$16</f>
            </numRef>
          </val>
        </ser>
        <gapWidth val="4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Total bid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Bidder</a:t>
                </a:r>
              </a:p>
            </rich>
          </tx>
        </title>
        <majorTickMark val="none"/>
        <minorTickMark val="none"/>
        <crossAx val="10"/>
      </valAx>
    </plotArea>
    <plotVisOnly val="0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2</row>
      <rowOff>0</rowOff>
    </from>
    <ext cx="3276000" cy="2196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73F35"/>
    <outlinePr summaryBelow="1" summaryRight="1"/>
    <pageSetUpPr/>
  </sheetPr>
  <dimension ref="A1:R111"/>
  <sheetViews>
    <sheetView showGridLines="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24" customWidth="1" min="1" max="1"/>
    <col width="17" customWidth="1" min="2" max="2"/>
    <col width="13" customWidth="1" min="3" max="3"/>
    <col width="16" customWidth="1" min="4" max="4"/>
    <col width="15" customWidth="1" min="5" max="5"/>
    <col width="16" customWidth="1" min="6" max="6"/>
    <col width="14" customWidth="1" min="7" max="7"/>
    <col width="27" customWidth="1" min="8" max="8"/>
    <col width="29" customWidth="1" min="9" max="9"/>
    <col hidden="1" width="13" customWidth="1" min="15" max="15"/>
    <col hidden="1" width="13" customWidth="1" min="16" max="16"/>
    <col hidden="1" width="13" customWidth="1" min="17" max="17"/>
    <col hidden="1" width="13" customWidth="1" min="18" max="18"/>
  </cols>
  <sheetData>
    <row r="1" ht="30" customHeight="1">
      <c r="A1" s="1" t="inlineStr">
        <is>
          <t>Landscaping Bid Comparison</t>
        </is>
      </c>
      <c r="B1" s="31" t="n"/>
      <c r="C1" s="31" t="n"/>
      <c r="D1" s="31" t="n"/>
      <c r="E1" s="31" t="n"/>
      <c r="F1" s="31" t="n"/>
      <c r="G1" s="31" t="n"/>
      <c r="H1" s="31" t="n"/>
      <c r="I1" s="31" t="n"/>
      <c r="J1" s="31" t="n"/>
      <c r="K1" s="31" t="n"/>
      <c r="L1" s="31" t="n"/>
      <c r="M1" s="31" t="n"/>
      <c r="N1" s="32" t="n"/>
    </row>
    <row r="2">
      <c r="A2" s="2" t="inlineStr">
        <is>
          <t>All names, properties, companies, and bids in the sample data are fictional.</t>
        </is>
      </c>
    </row>
    <row r="3">
      <c r="A3" s="3" t="inlineStr">
        <is>
          <t>Project to compare</t>
        </is>
      </c>
      <c r="B3" s="4" t="inlineStr">
        <is>
          <t>Cedar Kite Residence Refresh (Fictional)</t>
        </is>
      </c>
      <c r="C3" s="2" t="inlineStr">
        <is>
          <t>Select a project entered on the Assumptions sheet.</t>
        </is>
      </c>
    </row>
    <row r="4"/>
    <row r="5">
      <c r="A5" s="3" t="inlineStr">
        <is>
          <t>Bids found</t>
        </is>
      </c>
      <c r="B5" s="5">
        <f>IF($B$3="","",COUNTIFS(Bids!$A$5:$A$104,"&lt;&gt;",Bids!$B$5:$B$104,$B$3))</f>
        <v/>
      </c>
      <c r="C5" s="3" t="inlineStr">
        <is>
          <t>Lowest total</t>
        </is>
      </c>
      <c r="D5" s="6">
        <f>IF(COUNT($P$12:$P$111)=0,"",MIN($P$12:INDEX($P$12:$P$111,100)))</f>
        <v/>
      </c>
    </row>
    <row r="6"/>
    <row r="7">
      <c r="A7" s="3" t="inlineStr">
        <is>
          <t>Average total</t>
        </is>
      </c>
      <c r="B7" s="6">
        <f>IF(COUNT($P$12:$P$111)=0,"",IFERROR(SUM($P$12:$P$111)/COUNT($P$12:$P$111),""))</f>
        <v/>
      </c>
      <c r="C7" s="3" t="inlineStr">
        <is>
          <t>Scope-complete bids</t>
        </is>
      </c>
      <c r="D7" s="5">
        <f>IF($B$3="","",COUNTIFS(Bids!$A$5:$A$104,"&lt;&gt;",Bids!$B$5:$B$104,$B$3,Bids!$K$5:$K$104,"&gt;="&amp;Assumptions!$B$3))</f>
        <v/>
      </c>
    </row>
    <row r="8"/>
    <row r="9">
      <c r="A9" s="3" t="inlineStr">
        <is>
          <t>Validity dates near</t>
        </is>
      </c>
      <c r="B9" s="5">
        <f>IF($B$3="","",COUNTIFS(Bids!$A$5:$A$104,"&lt;&gt;",Bids!$B$5:$B$104,$B$3,Bids!$E$5:$E$104,"&gt;="&amp;TODAY(),Bids!$E$5:$E$104,"&lt;="&amp;TODAY()+Assumptions!$B$4))</f>
        <v/>
      </c>
      <c r="C9" s="3" t="inlineStr">
        <is>
          <t>Accepted bids</t>
        </is>
      </c>
      <c r="D9" s="5">
        <f>IF($B$3="","",COUNTIFS(Bids!$A$5:$A$104,"&lt;&gt;",Bids!$B$5:$B$104,$B$3,Bids!$V$5:$V$104,"Accepted"))</f>
        <v/>
      </c>
    </row>
    <row r="10"/>
    <row r="11">
      <c r="A11" s="7" t="inlineStr">
        <is>
          <t>Bidder</t>
        </is>
      </c>
      <c r="B11" s="7" t="inlineStr">
        <is>
          <t>Bid ID</t>
        </is>
      </c>
      <c r="C11" s="7" t="inlineStr">
        <is>
          <t>Received</t>
        </is>
      </c>
      <c r="D11" s="7" t="inlineStr">
        <is>
          <t>Scope Coverage</t>
        </is>
      </c>
      <c r="E11" s="7" t="inlineStr">
        <is>
          <t>Total Bid</t>
        </is>
      </c>
      <c r="F11" s="7" t="inlineStr">
        <is>
          <t>Price per Unit</t>
        </is>
      </c>
      <c r="G11" s="7" t="inlineStr">
        <is>
          <t>Valid Through</t>
        </is>
      </c>
      <c r="H11" s="7" t="inlineStr">
        <is>
          <t>Payment Terms</t>
        </is>
      </c>
      <c r="I11" s="7" t="inlineStr">
        <is>
          <t>Review Alert</t>
        </is>
      </c>
      <c r="O11" t="inlineStr">
        <is>
          <t>Matching bidder</t>
        </is>
      </c>
      <c r="P11" t="inlineStr">
        <is>
          <t>Matching total</t>
        </is>
      </c>
      <c r="Q11" t="inlineStr">
        <is>
          <t>Bidder</t>
        </is>
      </c>
      <c r="R11" t="inlineStr">
        <is>
          <t>Total</t>
        </is>
      </c>
    </row>
    <row r="12" ht="34" customHeight="1">
      <c r="A12" s="8">
        <f>IF($B$3="","",IFERROR(INDEX(Bids!$C$5:$C$104,AGGREGATE(15,6,(ROW(Bids!$B$5:$B$104)-ROW(Bids!$B$5)+1)/((Bids!$B$5:$B$104=$B$3)*(Bids!$A$5:$A$104&lt;&gt;"")),ROWS($A$12:A12))),""))</f>
        <v/>
      </c>
      <c r="B12" s="9">
        <f>IF($B$3="","",IFERROR(INDEX(Bids!$A$5:$A$104,AGGREGATE(15,6,(ROW(Bids!$B$5:$B$104)-ROW(Bids!$B$5)+1)/((Bids!$B$5:$B$104=$B$3)*(Bids!$A$5:$A$104&lt;&gt;"")),ROWS($A$12:A12))),""))</f>
        <v/>
      </c>
      <c r="C12" s="10">
        <f>IF($B$3="","",IFERROR(INDEX(Bids!$D$5:$D$104,AGGREGATE(15,6,(ROW(Bids!$B$5:$B$104)-ROW(Bids!$B$5)+1)/((Bids!$B$5:$B$104=$B$3)*(Bids!$A$5:$A$104&lt;&gt;"")),ROWS($A$12:A12))),""))</f>
        <v/>
      </c>
      <c r="D12" s="11">
        <f>IF($B$3="","",IFERROR(INDEX(Bids!$K$5:$K$104,AGGREGATE(15,6,(ROW(Bids!$B$5:$B$104)-ROW(Bids!$B$5)+1)/((Bids!$B$5:$B$104=$B$3)*(Bids!$A$5:$A$104&lt;&gt;"")),ROWS($A$12:A12))),""))</f>
        <v/>
      </c>
      <c r="E12" s="12">
        <f>IF($B$3="","",IFERROR(INDEX(Bids!$T$5:$T$104,AGGREGATE(15,6,(ROW(Bids!$B$5:$B$104)-ROW(Bids!$B$5)+1)/((Bids!$B$5:$B$104=$B$3)*(Bids!$A$5:$A$104&lt;&gt;"")),ROWS($A$12:A12))),""))</f>
        <v/>
      </c>
      <c r="F12" s="12">
        <f>IF($B$3="","",IFERROR(INDEX(Bids!$U$5:$U$104,AGGREGATE(15,6,(ROW(Bids!$B$5:$B$104)-ROW(Bids!$B$5)+1)/((Bids!$B$5:$B$104=$B$3)*(Bids!$A$5:$A$104&lt;&gt;"")),ROWS($A$12:A12))),""))</f>
        <v/>
      </c>
      <c r="G12" s="10">
        <f>IF($B$3="","",IFERROR(INDEX(Bids!$E$5:$E$104,AGGREGATE(15,6,(ROW(Bids!$B$5:$B$104)-ROW(Bids!$B$5)+1)/((Bids!$B$5:$B$104=$B$3)*(Bids!$A$5:$A$104&lt;&gt;"")),ROWS($A$12:A12))),""))</f>
        <v/>
      </c>
      <c r="H12" s="8">
        <f>IF($B$3="","",IFERROR(INDEX(Bids!$P$5:$P$104,AGGREGATE(15,6,(ROW(Bids!$B$5:$B$104)-ROW(Bids!$B$5)+1)/((Bids!$B$5:$B$104=$B$3)*(Bids!$A$5:$A$104&lt;&gt;"")),ROWS($A$12:A12))),""))</f>
        <v/>
      </c>
      <c r="I12" s="8">
        <f>IF($B$3="","",IFERROR(INDEX(Bids!$W$5:$W$104,AGGREGATE(15,6,(ROW(Bids!$B$5:$B$104)-ROW(Bids!$B$5)+1)/((Bids!$B$5:$B$104=$B$3)*(Bids!$A$5:$A$104&lt;&gt;"")),ROWS($A$12:A12))),""))</f>
        <v/>
      </c>
      <c r="O12">
        <f>IF(AND(Bids!$A$5&lt;&gt;"",Bids!$B$5=$B$3),Bids!$C$5,"")</f>
        <v/>
      </c>
      <c r="P12" s="13">
        <f>IF(AND(Bids!$A$5&lt;&gt;"",Bids!$B$5=$B$3),Bids!$T$5,"")</f>
        <v/>
      </c>
      <c r="Q12">
        <f>A12</f>
        <v/>
      </c>
      <c r="R12" s="13">
        <f>IFERROR(IF(Q12="","",E12),"")</f>
        <v/>
      </c>
    </row>
    <row r="13" ht="34" customHeight="1">
      <c r="A13" s="14">
        <f>IF($B$3="","",IFERROR(INDEX(Bids!$C$5:$C$104,AGGREGATE(15,6,(ROW(Bids!$B$5:$B$104)-ROW(Bids!$B$5)+1)/((Bids!$B$5:$B$104=$B$3)*(Bids!$A$5:$A$104&lt;&gt;"")),ROWS($A$12:A13))),""))</f>
        <v/>
      </c>
      <c r="B13" s="15">
        <f>IF($B$3="","",IFERROR(INDEX(Bids!$A$5:$A$104,AGGREGATE(15,6,(ROW(Bids!$B$5:$B$104)-ROW(Bids!$B$5)+1)/((Bids!$B$5:$B$104=$B$3)*(Bids!$A$5:$A$104&lt;&gt;"")),ROWS($A$12:A13))),""))</f>
        <v/>
      </c>
      <c r="C13" s="16">
        <f>IF($B$3="","",IFERROR(INDEX(Bids!$D$5:$D$104,AGGREGATE(15,6,(ROW(Bids!$B$5:$B$104)-ROW(Bids!$B$5)+1)/((Bids!$B$5:$B$104=$B$3)*(Bids!$A$5:$A$104&lt;&gt;"")),ROWS($A$12:A13))),""))</f>
        <v/>
      </c>
      <c r="D13" s="17">
        <f>IF($B$3="","",IFERROR(INDEX(Bids!$K$5:$K$104,AGGREGATE(15,6,(ROW(Bids!$B$5:$B$104)-ROW(Bids!$B$5)+1)/((Bids!$B$5:$B$104=$B$3)*(Bids!$A$5:$A$104&lt;&gt;"")),ROWS($A$12:A13))),""))</f>
        <v/>
      </c>
      <c r="E13" s="18">
        <f>IF($B$3="","",IFERROR(INDEX(Bids!$T$5:$T$104,AGGREGATE(15,6,(ROW(Bids!$B$5:$B$104)-ROW(Bids!$B$5)+1)/((Bids!$B$5:$B$104=$B$3)*(Bids!$A$5:$A$104&lt;&gt;"")),ROWS($A$12:A13))),""))</f>
        <v/>
      </c>
      <c r="F13" s="18">
        <f>IF($B$3="","",IFERROR(INDEX(Bids!$U$5:$U$104,AGGREGATE(15,6,(ROW(Bids!$B$5:$B$104)-ROW(Bids!$B$5)+1)/((Bids!$B$5:$B$104=$B$3)*(Bids!$A$5:$A$104&lt;&gt;"")),ROWS($A$12:A13))),""))</f>
        <v/>
      </c>
      <c r="G13" s="16">
        <f>IF($B$3="","",IFERROR(INDEX(Bids!$E$5:$E$104,AGGREGATE(15,6,(ROW(Bids!$B$5:$B$104)-ROW(Bids!$B$5)+1)/((Bids!$B$5:$B$104=$B$3)*(Bids!$A$5:$A$104&lt;&gt;"")),ROWS($A$12:A13))),""))</f>
        <v/>
      </c>
      <c r="H13" s="14">
        <f>IF($B$3="","",IFERROR(INDEX(Bids!$P$5:$P$104,AGGREGATE(15,6,(ROW(Bids!$B$5:$B$104)-ROW(Bids!$B$5)+1)/((Bids!$B$5:$B$104=$B$3)*(Bids!$A$5:$A$104&lt;&gt;"")),ROWS($A$12:A13))),""))</f>
        <v/>
      </c>
      <c r="I13" s="14">
        <f>IF($B$3="","",IFERROR(INDEX(Bids!$W$5:$W$104,AGGREGATE(15,6,(ROW(Bids!$B$5:$B$104)-ROW(Bids!$B$5)+1)/((Bids!$B$5:$B$104=$B$3)*(Bids!$A$5:$A$104&lt;&gt;"")),ROWS($A$12:A13))),""))</f>
        <v/>
      </c>
      <c r="O13">
        <f>IF(AND(Bids!$A$6&lt;&gt;"",Bids!$B$6=$B$3),Bids!$C$6,"")</f>
        <v/>
      </c>
      <c r="P13" s="13">
        <f>IF(AND(Bids!$A$6&lt;&gt;"",Bids!$B$6=$B$3),Bids!$T$6,"")</f>
        <v/>
      </c>
      <c r="Q13">
        <f>A13</f>
        <v/>
      </c>
      <c r="R13" s="13">
        <f>IFERROR(IF(Q13="","",E13),"")</f>
        <v/>
      </c>
    </row>
    <row r="14" ht="34" customHeight="1">
      <c r="A14" s="8">
        <f>IF($B$3="","",IFERROR(INDEX(Bids!$C$5:$C$104,AGGREGATE(15,6,(ROW(Bids!$B$5:$B$104)-ROW(Bids!$B$5)+1)/((Bids!$B$5:$B$104=$B$3)*(Bids!$A$5:$A$104&lt;&gt;"")),ROWS($A$12:A14))),""))</f>
        <v/>
      </c>
      <c r="B14" s="9">
        <f>IF($B$3="","",IFERROR(INDEX(Bids!$A$5:$A$104,AGGREGATE(15,6,(ROW(Bids!$B$5:$B$104)-ROW(Bids!$B$5)+1)/((Bids!$B$5:$B$104=$B$3)*(Bids!$A$5:$A$104&lt;&gt;"")),ROWS($A$12:A14))),""))</f>
        <v/>
      </c>
      <c r="C14" s="10">
        <f>IF($B$3="","",IFERROR(INDEX(Bids!$D$5:$D$104,AGGREGATE(15,6,(ROW(Bids!$B$5:$B$104)-ROW(Bids!$B$5)+1)/((Bids!$B$5:$B$104=$B$3)*(Bids!$A$5:$A$104&lt;&gt;"")),ROWS($A$12:A14))),""))</f>
        <v/>
      </c>
      <c r="D14" s="11">
        <f>IF($B$3="","",IFERROR(INDEX(Bids!$K$5:$K$104,AGGREGATE(15,6,(ROW(Bids!$B$5:$B$104)-ROW(Bids!$B$5)+1)/((Bids!$B$5:$B$104=$B$3)*(Bids!$A$5:$A$104&lt;&gt;"")),ROWS($A$12:A14))),""))</f>
        <v/>
      </c>
      <c r="E14" s="12">
        <f>IF($B$3="","",IFERROR(INDEX(Bids!$T$5:$T$104,AGGREGATE(15,6,(ROW(Bids!$B$5:$B$104)-ROW(Bids!$B$5)+1)/((Bids!$B$5:$B$104=$B$3)*(Bids!$A$5:$A$104&lt;&gt;"")),ROWS($A$12:A14))),""))</f>
        <v/>
      </c>
      <c r="F14" s="12">
        <f>IF($B$3="","",IFERROR(INDEX(Bids!$U$5:$U$104,AGGREGATE(15,6,(ROW(Bids!$B$5:$B$104)-ROW(Bids!$B$5)+1)/((Bids!$B$5:$B$104=$B$3)*(Bids!$A$5:$A$104&lt;&gt;"")),ROWS($A$12:A14))),""))</f>
        <v/>
      </c>
      <c r="G14" s="10">
        <f>IF($B$3="","",IFERROR(INDEX(Bids!$E$5:$E$104,AGGREGATE(15,6,(ROW(Bids!$B$5:$B$104)-ROW(Bids!$B$5)+1)/((Bids!$B$5:$B$104=$B$3)*(Bids!$A$5:$A$104&lt;&gt;"")),ROWS($A$12:A14))),""))</f>
        <v/>
      </c>
      <c r="H14" s="8">
        <f>IF($B$3="","",IFERROR(INDEX(Bids!$P$5:$P$104,AGGREGATE(15,6,(ROW(Bids!$B$5:$B$104)-ROW(Bids!$B$5)+1)/((Bids!$B$5:$B$104=$B$3)*(Bids!$A$5:$A$104&lt;&gt;"")),ROWS($A$12:A14))),""))</f>
        <v/>
      </c>
      <c r="I14" s="8">
        <f>IF($B$3="","",IFERROR(INDEX(Bids!$W$5:$W$104,AGGREGATE(15,6,(ROW(Bids!$B$5:$B$104)-ROW(Bids!$B$5)+1)/((Bids!$B$5:$B$104=$B$3)*(Bids!$A$5:$A$104&lt;&gt;"")),ROWS($A$12:A14))),""))</f>
        <v/>
      </c>
      <c r="O14">
        <f>IF(AND(Bids!$A$7&lt;&gt;"",Bids!$B$7=$B$3),Bids!$C$7,"")</f>
        <v/>
      </c>
      <c r="P14" s="13">
        <f>IF(AND(Bids!$A$7&lt;&gt;"",Bids!$B$7=$B$3),Bids!$T$7,"")</f>
        <v/>
      </c>
      <c r="Q14">
        <f>A14</f>
        <v/>
      </c>
      <c r="R14" s="13">
        <f>IFERROR(IF(Q14="","",E14),"")</f>
        <v/>
      </c>
    </row>
    <row r="15" ht="34" customHeight="1">
      <c r="A15" s="14">
        <f>IF($B$3="","",IFERROR(INDEX(Bids!$C$5:$C$104,AGGREGATE(15,6,(ROW(Bids!$B$5:$B$104)-ROW(Bids!$B$5)+1)/((Bids!$B$5:$B$104=$B$3)*(Bids!$A$5:$A$104&lt;&gt;"")),ROWS($A$12:A15))),""))</f>
        <v/>
      </c>
      <c r="B15" s="15">
        <f>IF($B$3="","",IFERROR(INDEX(Bids!$A$5:$A$104,AGGREGATE(15,6,(ROW(Bids!$B$5:$B$104)-ROW(Bids!$B$5)+1)/((Bids!$B$5:$B$104=$B$3)*(Bids!$A$5:$A$104&lt;&gt;"")),ROWS($A$12:A15))),""))</f>
        <v/>
      </c>
      <c r="C15" s="16">
        <f>IF($B$3="","",IFERROR(INDEX(Bids!$D$5:$D$104,AGGREGATE(15,6,(ROW(Bids!$B$5:$B$104)-ROW(Bids!$B$5)+1)/((Bids!$B$5:$B$104=$B$3)*(Bids!$A$5:$A$104&lt;&gt;"")),ROWS($A$12:A15))),""))</f>
        <v/>
      </c>
      <c r="D15" s="17">
        <f>IF($B$3="","",IFERROR(INDEX(Bids!$K$5:$K$104,AGGREGATE(15,6,(ROW(Bids!$B$5:$B$104)-ROW(Bids!$B$5)+1)/((Bids!$B$5:$B$104=$B$3)*(Bids!$A$5:$A$104&lt;&gt;"")),ROWS($A$12:A15))),""))</f>
        <v/>
      </c>
      <c r="E15" s="18">
        <f>IF($B$3="","",IFERROR(INDEX(Bids!$T$5:$T$104,AGGREGATE(15,6,(ROW(Bids!$B$5:$B$104)-ROW(Bids!$B$5)+1)/((Bids!$B$5:$B$104=$B$3)*(Bids!$A$5:$A$104&lt;&gt;"")),ROWS($A$12:A15))),""))</f>
        <v/>
      </c>
      <c r="F15" s="18">
        <f>IF($B$3="","",IFERROR(INDEX(Bids!$U$5:$U$104,AGGREGATE(15,6,(ROW(Bids!$B$5:$B$104)-ROW(Bids!$B$5)+1)/((Bids!$B$5:$B$104=$B$3)*(Bids!$A$5:$A$104&lt;&gt;"")),ROWS($A$12:A15))),""))</f>
        <v/>
      </c>
      <c r="G15" s="16">
        <f>IF($B$3="","",IFERROR(INDEX(Bids!$E$5:$E$104,AGGREGATE(15,6,(ROW(Bids!$B$5:$B$104)-ROW(Bids!$B$5)+1)/((Bids!$B$5:$B$104=$B$3)*(Bids!$A$5:$A$104&lt;&gt;"")),ROWS($A$12:A15))),""))</f>
        <v/>
      </c>
      <c r="H15" s="14">
        <f>IF($B$3="","",IFERROR(INDEX(Bids!$P$5:$P$104,AGGREGATE(15,6,(ROW(Bids!$B$5:$B$104)-ROW(Bids!$B$5)+1)/((Bids!$B$5:$B$104=$B$3)*(Bids!$A$5:$A$104&lt;&gt;"")),ROWS($A$12:A15))),""))</f>
        <v/>
      </c>
      <c r="I15" s="14">
        <f>IF($B$3="","",IFERROR(INDEX(Bids!$W$5:$W$104,AGGREGATE(15,6,(ROW(Bids!$B$5:$B$104)-ROW(Bids!$B$5)+1)/((Bids!$B$5:$B$104=$B$3)*(Bids!$A$5:$A$104&lt;&gt;"")),ROWS($A$12:A15))),""))</f>
        <v/>
      </c>
      <c r="O15">
        <f>IF(AND(Bids!$A$8&lt;&gt;"",Bids!$B$8=$B$3),Bids!$C$8,"")</f>
        <v/>
      </c>
      <c r="P15" s="13">
        <f>IF(AND(Bids!$A$8&lt;&gt;"",Bids!$B$8=$B$3),Bids!$T$8,"")</f>
        <v/>
      </c>
      <c r="Q15">
        <f>A15</f>
        <v/>
      </c>
      <c r="R15" s="13">
        <f>IFERROR(IF(Q15="","",E15),"")</f>
        <v/>
      </c>
    </row>
    <row r="16" ht="34" customHeight="1">
      <c r="A16" s="8">
        <f>IF($B$3="","",IFERROR(INDEX(Bids!$C$5:$C$104,AGGREGATE(15,6,(ROW(Bids!$B$5:$B$104)-ROW(Bids!$B$5)+1)/((Bids!$B$5:$B$104=$B$3)*(Bids!$A$5:$A$104&lt;&gt;"")),ROWS($A$12:A16))),""))</f>
        <v/>
      </c>
      <c r="B16" s="9">
        <f>IF($B$3="","",IFERROR(INDEX(Bids!$A$5:$A$104,AGGREGATE(15,6,(ROW(Bids!$B$5:$B$104)-ROW(Bids!$B$5)+1)/((Bids!$B$5:$B$104=$B$3)*(Bids!$A$5:$A$104&lt;&gt;"")),ROWS($A$12:A16))),""))</f>
        <v/>
      </c>
      <c r="C16" s="10">
        <f>IF($B$3="","",IFERROR(INDEX(Bids!$D$5:$D$104,AGGREGATE(15,6,(ROW(Bids!$B$5:$B$104)-ROW(Bids!$B$5)+1)/((Bids!$B$5:$B$104=$B$3)*(Bids!$A$5:$A$104&lt;&gt;"")),ROWS($A$12:A16))),""))</f>
        <v/>
      </c>
      <c r="D16" s="11">
        <f>IF($B$3="","",IFERROR(INDEX(Bids!$K$5:$K$104,AGGREGATE(15,6,(ROW(Bids!$B$5:$B$104)-ROW(Bids!$B$5)+1)/((Bids!$B$5:$B$104=$B$3)*(Bids!$A$5:$A$104&lt;&gt;"")),ROWS($A$12:A16))),""))</f>
        <v/>
      </c>
      <c r="E16" s="12">
        <f>IF($B$3="","",IFERROR(INDEX(Bids!$T$5:$T$104,AGGREGATE(15,6,(ROW(Bids!$B$5:$B$104)-ROW(Bids!$B$5)+1)/((Bids!$B$5:$B$104=$B$3)*(Bids!$A$5:$A$104&lt;&gt;"")),ROWS($A$12:A16))),""))</f>
        <v/>
      </c>
      <c r="F16" s="12">
        <f>IF($B$3="","",IFERROR(INDEX(Bids!$U$5:$U$104,AGGREGATE(15,6,(ROW(Bids!$B$5:$B$104)-ROW(Bids!$B$5)+1)/((Bids!$B$5:$B$104=$B$3)*(Bids!$A$5:$A$104&lt;&gt;"")),ROWS($A$12:A16))),""))</f>
        <v/>
      </c>
      <c r="G16" s="10">
        <f>IF($B$3="","",IFERROR(INDEX(Bids!$E$5:$E$104,AGGREGATE(15,6,(ROW(Bids!$B$5:$B$104)-ROW(Bids!$B$5)+1)/((Bids!$B$5:$B$104=$B$3)*(Bids!$A$5:$A$104&lt;&gt;"")),ROWS($A$12:A16))),""))</f>
        <v/>
      </c>
      <c r="H16" s="8">
        <f>IF($B$3="","",IFERROR(INDEX(Bids!$P$5:$P$104,AGGREGATE(15,6,(ROW(Bids!$B$5:$B$104)-ROW(Bids!$B$5)+1)/((Bids!$B$5:$B$104=$B$3)*(Bids!$A$5:$A$104&lt;&gt;"")),ROWS($A$12:A16))),""))</f>
        <v/>
      </c>
      <c r="I16" s="8">
        <f>IF($B$3="","",IFERROR(INDEX(Bids!$W$5:$W$104,AGGREGATE(15,6,(ROW(Bids!$B$5:$B$104)-ROW(Bids!$B$5)+1)/((Bids!$B$5:$B$104=$B$3)*(Bids!$A$5:$A$104&lt;&gt;"")),ROWS($A$12:A16))),""))</f>
        <v/>
      </c>
      <c r="O16">
        <f>IF(AND(Bids!$A$9&lt;&gt;"",Bids!$B$9=$B$3),Bids!$C$9,"")</f>
        <v/>
      </c>
      <c r="P16" s="13">
        <f>IF(AND(Bids!$A$9&lt;&gt;"",Bids!$B$9=$B$3),Bids!$T$9,"")</f>
        <v/>
      </c>
      <c r="Q16">
        <f>A16</f>
        <v/>
      </c>
      <c r="R16" s="13">
        <f>IFERROR(IF(Q16="","",E16),"")</f>
        <v/>
      </c>
    </row>
    <row r="17" ht="34" customHeight="1">
      <c r="A17" s="14">
        <f>IF($B$3="","",IFERROR(INDEX(Bids!$C$5:$C$104,AGGREGATE(15,6,(ROW(Bids!$B$5:$B$104)-ROW(Bids!$B$5)+1)/((Bids!$B$5:$B$104=$B$3)*(Bids!$A$5:$A$104&lt;&gt;"")),ROWS($A$12:A17))),""))</f>
        <v/>
      </c>
      <c r="B17" s="15">
        <f>IF($B$3="","",IFERROR(INDEX(Bids!$A$5:$A$104,AGGREGATE(15,6,(ROW(Bids!$B$5:$B$104)-ROW(Bids!$B$5)+1)/((Bids!$B$5:$B$104=$B$3)*(Bids!$A$5:$A$104&lt;&gt;"")),ROWS($A$12:A17))),""))</f>
        <v/>
      </c>
      <c r="C17" s="16">
        <f>IF($B$3="","",IFERROR(INDEX(Bids!$D$5:$D$104,AGGREGATE(15,6,(ROW(Bids!$B$5:$B$104)-ROW(Bids!$B$5)+1)/((Bids!$B$5:$B$104=$B$3)*(Bids!$A$5:$A$104&lt;&gt;"")),ROWS($A$12:A17))),""))</f>
        <v/>
      </c>
      <c r="D17" s="17">
        <f>IF($B$3="","",IFERROR(INDEX(Bids!$K$5:$K$104,AGGREGATE(15,6,(ROW(Bids!$B$5:$B$104)-ROW(Bids!$B$5)+1)/((Bids!$B$5:$B$104=$B$3)*(Bids!$A$5:$A$104&lt;&gt;"")),ROWS($A$12:A17))),""))</f>
        <v/>
      </c>
      <c r="E17" s="18">
        <f>IF($B$3="","",IFERROR(INDEX(Bids!$T$5:$T$104,AGGREGATE(15,6,(ROW(Bids!$B$5:$B$104)-ROW(Bids!$B$5)+1)/((Bids!$B$5:$B$104=$B$3)*(Bids!$A$5:$A$104&lt;&gt;"")),ROWS($A$12:A17))),""))</f>
        <v/>
      </c>
      <c r="F17" s="18">
        <f>IF($B$3="","",IFERROR(INDEX(Bids!$U$5:$U$104,AGGREGATE(15,6,(ROW(Bids!$B$5:$B$104)-ROW(Bids!$B$5)+1)/((Bids!$B$5:$B$104=$B$3)*(Bids!$A$5:$A$104&lt;&gt;"")),ROWS($A$12:A17))),""))</f>
        <v/>
      </c>
      <c r="G17" s="16">
        <f>IF($B$3="","",IFERROR(INDEX(Bids!$E$5:$E$104,AGGREGATE(15,6,(ROW(Bids!$B$5:$B$104)-ROW(Bids!$B$5)+1)/((Bids!$B$5:$B$104=$B$3)*(Bids!$A$5:$A$104&lt;&gt;"")),ROWS($A$12:A17))),""))</f>
        <v/>
      </c>
      <c r="H17" s="14">
        <f>IF($B$3="","",IFERROR(INDEX(Bids!$P$5:$P$104,AGGREGATE(15,6,(ROW(Bids!$B$5:$B$104)-ROW(Bids!$B$5)+1)/((Bids!$B$5:$B$104=$B$3)*(Bids!$A$5:$A$104&lt;&gt;"")),ROWS($A$12:A17))),""))</f>
        <v/>
      </c>
      <c r="I17" s="14">
        <f>IF($B$3="","",IFERROR(INDEX(Bids!$W$5:$W$104,AGGREGATE(15,6,(ROW(Bids!$B$5:$B$104)-ROW(Bids!$B$5)+1)/((Bids!$B$5:$B$104=$B$3)*(Bids!$A$5:$A$104&lt;&gt;"")),ROWS($A$12:A17))),""))</f>
        <v/>
      </c>
      <c r="O17">
        <f>IF(AND(Bids!$A$10&lt;&gt;"",Bids!$B$10=$B$3),Bids!$C$10,"")</f>
        <v/>
      </c>
      <c r="P17" s="13">
        <f>IF(AND(Bids!$A$10&lt;&gt;"",Bids!$B$10=$B$3),Bids!$T$10,"")</f>
        <v/>
      </c>
    </row>
    <row r="18" ht="34" customHeight="1">
      <c r="A18" s="8">
        <f>IF($B$3="","",IFERROR(INDEX(Bids!$C$5:$C$104,AGGREGATE(15,6,(ROW(Bids!$B$5:$B$104)-ROW(Bids!$B$5)+1)/((Bids!$B$5:$B$104=$B$3)*(Bids!$A$5:$A$104&lt;&gt;"")),ROWS($A$12:A18))),""))</f>
        <v/>
      </c>
      <c r="B18" s="9">
        <f>IF($B$3="","",IFERROR(INDEX(Bids!$A$5:$A$104,AGGREGATE(15,6,(ROW(Bids!$B$5:$B$104)-ROW(Bids!$B$5)+1)/((Bids!$B$5:$B$104=$B$3)*(Bids!$A$5:$A$104&lt;&gt;"")),ROWS($A$12:A18))),""))</f>
        <v/>
      </c>
      <c r="C18" s="10">
        <f>IF($B$3="","",IFERROR(INDEX(Bids!$D$5:$D$104,AGGREGATE(15,6,(ROW(Bids!$B$5:$B$104)-ROW(Bids!$B$5)+1)/((Bids!$B$5:$B$104=$B$3)*(Bids!$A$5:$A$104&lt;&gt;"")),ROWS($A$12:A18))),""))</f>
        <v/>
      </c>
      <c r="D18" s="11">
        <f>IF($B$3="","",IFERROR(INDEX(Bids!$K$5:$K$104,AGGREGATE(15,6,(ROW(Bids!$B$5:$B$104)-ROW(Bids!$B$5)+1)/((Bids!$B$5:$B$104=$B$3)*(Bids!$A$5:$A$104&lt;&gt;"")),ROWS($A$12:A18))),""))</f>
        <v/>
      </c>
      <c r="E18" s="12">
        <f>IF($B$3="","",IFERROR(INDEX(Bids!$T$5:$T$104,AGGREGATE(15,6,(ROW(Bids!$B$5:$B$104)-ROW(Bids!$B$5)+1)/((Bids!$B$5:$B$104=$B$3)*(Bids!$A$5:$A$104&lt;&gt;"")),ROWS($A$12:A18))),""))</f>
        <v/>
      </c>
      <c r="F18" s="12">
        <f>IF($B$3="","",IFERROR(INDEX(Bids!$U$5:$U$104,AGGREGATE(15,6,(ROW(Bids!$B$5:$B$104)-ROW(Bids!$B$5)+1)/((Bids!$B$5:$B$104=$B$3)*(Bids!$A$5:$A$104&lt;&gt;"")),ROWS($A$12:A18))),""))</f>
        <v/>
      </c>
      <c r="G18" s="10">
        <f>IF($B$3="","",IFERROR(INDEX(Bids!$E$5:$E$104,AGGREGATE(15,6,(ROW(Bids!$B$5:$B$104)-ROW(Bids!$B$5)+1)/((Bids!$B$5:$B$104=$B$3)*(Bids!$A$5:$A$104&lt;&gt;"")),ROWS($A$12:A18))),""))</f>
        <v/>
      </c>
      <c r="H18" s="8">
        <f>IF($B$3="","",IFERROR(INDEX(Bids!$P$5:$P$104,AGGREGATE(15,6,(ROW(Bids!$B$5:$B$104)-ROW(Bids!$B$5)+1)/((Bids!$B$5:$B$104=$B$3)*(Bids!$A$5:$A$104&lt;&gt;"")),ROWS($A$12:A18))),""))</f>
        <v/>
      </c>
      <c r="I18" s="8">
        <f>IF($B$3="","",IFERROR(INDEX(Bids!$W$5:$W$104,AGGREGATE(15,6,(ROW(Bids!$B$5:$B$104)-ROW(Bids!$B$5)+1)/((Bids!$B$5:$B$104=$B$3)*(Bids!$A$5:$A$104&lt;&gt;"")),ROWS($A$12:A18))),""))</f>
        <v/>
      </c>
      <c r="O18">
        <f>IF(AND(Bids!$A$11&lt;&gt;"",Bids!$B$11=$B$3),Bids!$C$11,"")</f>
        <v/>
      </c>
      <c r="P18" s="13">
        <f>IF(AND(Bids!$A$11&lt;&gt;"",Bids!$B$11=$B$3),Bids!$T$11,"")</f>
        <v/>
      </c>
    </row>
    <row r="19" ht="34" customHeight="1">
      <c r="A19" s="14">
        <f>IF($B$3="","",IFERROR(INDEX(Bids!$C$5:$C$104,AGGREGATE(15,6,(ROW(Bids!$B$5:$B$104)-ROW(Bids!$B$5)+1)/((Bids!$B$5:$B$104=$B$3)*(Bids!$A$5:$A$104&lt;&gt;"")),ROWS($A$12:A19))),""))</f>
        <v/>
      </c>
      <c r="B19" s="15">
        <f>IF($B$3="","",IFERROR(INDEX(Bids!$A$5:$A$104,AGGREGATE(15,6,(ROW(Bids!$B$5:$B$104)-ROW(Bids!$B$5)+1)/((Bids!$B$5:$B$104=$B$3)*(Bids!$A$5:$A$104&lt;&gt;"")),ROWS($A$12:A19))),""))</f>
        <v/>
      </c>
      <c r="C19" s="16">
        <f>IF($B$3="","",IFERROR(INDEX(Bids!$D$5:$D$104,AGGREGATE(15,6,(ROW(Bids!$B$5:$B$104)-ROW(Bids!$B$5)+1)/((Bids!$B$5:$B$104=$B$3)*(Bids!$A$5:$A$104&lt;&gt;"")),ROWS($A$12:A19))),""))</f>
        <v/>
      </c>
      <c r="D19" s="17">
        <f>IF($B$3="","",IFERROR(INDEX(Bids!$K$5:$K$104,AGGREGATE(15,6,(ROW(Bids!$B$5:$B$104)-ROW(Bids!$B$5)+1)/((Bids!$B$5:$B$104=$B$3)*(Bids!$A$5:$A$104&lt;&gt;"")),ROWS($A$12:A19))),""))</f>
        <v/>
      </c>
      <c r="E19" s="18">
        <f>IF($B$3="","",IFERROR(INDEX(Bids!$T$5:$T$104,AGGREGATE(15,6,(ROW(Bids!$B$5:$B$104)-ROW(Bids!$B$5)+1)/((Bids!$B$5:$B$104=$B$3)*(Bids!$A$5:$A$104&lt;&gt;"")),ROWS($A$12:A19))),""))</f>
        <v/>
      </c>
      <c r="F19" s="18">
        <f>IF($B$3="","",IFERROR(INDEX(Bids!$U$5:$U$104,AGGREGATE(15,6,(ROW(Bids!$B$5:$B$104)-ROW(Bids!$B$5)+1)/((Bids!$B$5:$B$104=$B$3)*(Bids!$A$5:$A$104&lt;&gt;"")),ROWS($A$12:A19))),""))</f>
        <v/>
      </c>
      <c r="G19" s="16">
        <f>IF($B$3="","",IFERROR(INDEX(Bids!$E$5:$E$104,AGGREGATE(15,6,(ROW(Bids!$B$5:$B$104)-ROW(Bids!$B$5)+1)/((Bids!$B$5:$B$104=$B$3)*(Bids!$A$5:$A$104&lt;&gt;"")),ROWS($A$12:A19))),""))</f>
        <v/>
      </c>
      <c r="H19" s="14">
        <f>IF($B$3="","",IFERROR(INDEX(Bids!$P$5:$P$104,AGGREGATE(15,6,(ROW(Bids!$B$5:$B$104)-ROW(Bids!$B$5)+1)/((Bids!$B$5:$B$104=$B$3)*(Bids!$A$5:$A$104&lt;&gt;"")),ROWS($A$12:A19))),""))</f>
        <v/>
      </c>
      <c r="I19" s="14">
        <f>IF($B$3="","",IFERROR(INDEX(Bids!$W$5:$W$104,AGGREGATE(15,6,(ROW(Bids!$B$5:$B$104)-ROW(Bids!$B$5)+1)/((Bids!$B$5:$B$104=$B$3)*(Bids!$A$5:$A$104&lt;&gt;"")),ROWS($A$12:A19))),""))</f>
        <v/>
      </c>
      <c r="O19">
        <f>IF(AND(Bids!$A$12&lt;&gt;"",Bids!$B$12=$B$3),Bids!$C$12,"")</f>
        <v/>
      </c>
      <c r="P19" s="13">
        <f>IF(AND(Bids!$A$12&lt;&gt;"",Bids!$B$12=$B$3),Bids!$T$12,"")</f>
        <v/>
      </c>
    </row>
    <row r="20" ht="34" customHeight="1">
      <c r="A20" s="8">
        <f>IF($B$3="","",IFERROR(INDEX(Bids!$C$5:$C$104,AGGREGATE(15,6,(ROW(Bids!$B$5:$B$104)-ROW(Bids!$B$5)+1)/((Bids!$B$5:$B$104=$B$3)*(Bids!$A$5:$A$104&lt;&gt;"")),ROWS($A$12:A20))),""))</f>
        <v/>
      </c>
      <c r="B20" s="9">
        <f>IF($B$3="","",IFERROR(INDEX(Bids!$A$5:$A$104,AGGREGATE(15,6,(ROW(Bids!$B$5:$B$104)-ROW(Bids!$B$5)+1)/((Bids!$B$5:$B$104=$B$3)*(Bids!$A$5:$A$104&lt;&gt;"")),ROWS($A$12:A20))),""))</f>
        <v/>
      </c>
      <c r="C20" s="10">
        <f>IF($B$3="","",IFERROR(INDEX(Bids!$D$5:$D$104,AGGREGATE(15,6,(ROW(Bids!$B$5:$B$104)-ROW(Bids!$B$5)+1)/((Bids!$B$5:$B$104=$B$3)*(Bids!$A$5:$A$104&lt;&gt;"")),ROWS($A$12:A20))),""))</f>
        <v/>
      </c>
      <c r="D20" s="11">
        <f>IF($B$3="","",IFERROR(INDEX(Bids!$K$5:$K$104,AGGREGATE(15,6,(ROW(Bids!$B$5:$B$104)-ROW(Bids!$B$5)+1)/((Bids!$B$5:$B$104=$B$3)*(Bids!$A$5:$A$104&lt;&gt;"")),ROWS($A$12:A20))),""))</f>
        <v/>
      </c>
      <c r="E20" s="12">
        <f>IF($B$3="","",IFERROR(INDEX(Bids!$T$5:$T$104,AGGREGATE(15,6,(ROW(Bids!$B$5:$B$104)-ROW(Bids!$B$5)+1)/((Bids!$B$5:$B$104=$B$3)*(Bids!$A$5:$A$104&lt;&gt;"")),ROWS($A$12:A20))),""))</f>
        <v/>
      </c>
      <c r="F20" s="12">
        <f>IF($B$3="","",IFERROR(INDEX(Bids!$U$5:$U$104,AGGREGATE(15,6,(ROW(Bids!$B$5:$B$104)-ROW(Bids!$B$5)+1)/((Bids!$B$5:$B$104=$B$3)*(Bids!$A$5:$A$104&lt;&gt;"")),ROWS($A$12:A20))),""))</f>
        <v/>
      </c>
      <c r="G20" s="10">
        <f>IF($B$3="","",IFERROR(INDEX(Bids!$E$5:$E$104,AGGREGATE(15,6,(ROW(Bids!$B$5:$B$104)-ROW(Bids!$B$5)+1)/((Bids!$B$5:$B$104=$B$3)*(Bids!$A$5:$A$104&lt;&gt;"")),ROWS($A$12:A20))),""))</f>
        <v/>
      </c>
      <c r="H20" s="8">
        <f>IF($B$3="","",IFERROR(INDEX(Bids!$P$5:$P$104,AGGREGATE(15,6,(ROW(Bids!$B$5:$B$104)-ROW(Bids!$B$5)+1)/((Bids!$B$5:$B$104=$B$3)*(Bids!$A$5:$A$104&lt;&gt;"")),ROWS($A$12:A20))),""))</f>
        <v/>
      </c>
      <c r="I20" s="8">
        <f>IF($B$3="","",IFERROR(INDEX(Bids!$W$5:$W$104,AGGREGATE(15,6,(ROW(Bids!$B$5:$B$104)-ROW(Bids!$B$5)+1)/((Bids!$B$5:$B$104=$B$3)*(Bids!$A$5:$A$104&lt;&gt;"")),ROWS($A$12:A20))),""))</f>
        <v/>
      </c>
      <c r="O20">
        <f>IF(AND(Bids!$A$13&lt;&gt;"",Bids!$B$13=$B$3),Bids!$C$13,"")</f>
        <v/>
      </c>
      <c r="P20" s="13">
        <f>IF(AND(Bids!$A$13&lt;&gt;"",Bids!$B$13=$B$3),Bids!$T$13,"")</f>
        <v/>
      </c>
    </row>
    <row r="21" ht="34" customHeight="1">
      <c r="A21" s="14">
        <f>IF($B$3="","",IFERROR(INDEX(Bids!$C$5:$C$104,AGGREGATE(15,6,(ROW(Bids!$B$5:$B$104)-ROW(Bids!$B$5)+1)/((Bids!$B$5:$B$104=$B$3)*(Bids!$A$5:$A$104&lt;&gt;"")),ROWS($A$12:A21))),""))</f>
        <v/>
      </c>
      <c r="B21" s="15">
        <f>IF($B$3="","",IFERROR(INDEX(Bids!$A$5:$A$104,AGGREGATE(15,6,(ROW(Bids!$B$5:$B$104)-ROW(Bids!$B$5)+1)/((Bids!$B$5:$B$104=$B$3)*(Bids!$A$5:$A$104&lt;&gt;"")),ROWS($A$12:A21))),""))</f>
        <v/>
      </c>
      <c r="C21" s="16">
        <f>IF($B$3="","",IFERROR(INDEX(Bids!$D$5:$D$104,AGGREGATE(15,6,(ROW(Bids!$B$5:$B$104)-ROW(Bids!$B$5)+1)/((Bids!$B$5:$B$104=$B$3)*(Bids!$A$5:$A$104&lt;&gt;"")),ROWS($A$12:A21))),""))</f>
        <v/>
      </c>
      <c r="D21" s="17">
        <f>IF($B$3="","",IFERROR(INDEX(Bids!$K$5:$K$104,AGGREGATE(15,6,(ROW(Bids!$B$5:$B$104)-ROW(Bids!$B$5)+1)/((Bids!$B$5:$B$104=$B$3)*(Bids!$A$5:$A$104&lt;&gt;"")),ROWS($A$12:A21))),""))</f>
        <v/>
      </c>
      <c r="E21" s="18">
        <f>IF($B$3="","",IFERROR(INDEX(Bids!$T$5:$T$104,AGGREGATE(15,6,(ROW(Bids!$B$5:$B$104)-ROW(Bids!$B$5)+1)/((Bids!$B$5:$B$104=$B$3)*(Bids!$A$5:$A$104&lt;&gt;"")),ROWS($A$12:A21))),""))</f>
        <v/>
      </c>
      <c r="F21" s="18">
        <f>IF($B$3="","",IFERROR(INDEX(Bids!$U$5:$U$104,AGGREGATE(15,6,(ROW(Bids!$B$5:$B$104)-ROW(Bids!$B$5)+1)/((Bids!$B$5:$B$104=$B$3)*(Bids!$A$5:$A$104&lt;&gt;"")),ROWS($A$12:A21))),""))</f>
        <v/>
      </c>
      <c r="G21" s="16">
        <f>IF($B$3="","",IFERROR(INDEX(Bids!$E$5:$E$104,AGGREGATE(15,6,(ROW(Bids!$B$5:$B$104)-ROW(Bids!$B$5)+1)/((Bids!$B$5:$B$104=$B$3)*(Bids!$A$5:$A$104&lt;&gt;"")),ROWS($A$12:A21))),""))</f>
        <v/>
      </c>
      <c r="H21" s="14">
        <f>IF($B$3="","",IFERROR(INDEX(Bids!$P$5:$P$104,AGGREGATE(15,6,(ROW(Bids!$B$5:$B$104)-ROW(Bids!$B$5)+1)/((Bids!$B$5:$B$104=$B$3)*(Bids!$A$5:$A$104&lt;&gt;"")),ROWS($A$12:A21))),""))</f>
        <v/>
      </c>
      <c r="I21" s="14">
        <f>IF($B$3="","",IFERROR(INDEX(Bids!$W$5:$W$104,AGGREGATE(15,6,(ROW(Bids!$B$5:$B$104)-ROW(Bids!$B$5)+1)/((Bids!$B$5:$B$104=$B$3)*(Bids!$A$5:$A$104&lt;&gt;"")),ROWS($A$12:A21))),""))</f>
        <v/>
      </c>
      <c r="O21">
        <f>IF(AND(Bids!$A$14&lt;&gt;"",Bids!$B$14=$B$3),Bids!$C$14,"")</f>
        <v/>
      </c>
      <c r="P21" s="13">
        <f>IF(AND(Bids!$A$14&lt;&gt;"",Bids!$B$14=$B$3),Bids!$T$14,"")</f>
        <v/>
      </c>
    </row>
    <row r="22">
      <c r="O22">
        <f>IF(AND(Bids!$A$15&lt;&gt;"",Bids!$B$15=$B$3),Bids!$C$15,"")</f>
        <v/>
      </c>
      <c r="P22" s="13">
        <f>IF(AND(Bids!$A$15&lt;&gt;"",Bids!$B$15=$B$3),Bids!$T$15,"")</f>
        <v/>
      </c>
    </row>
    <row r="23">
      <c r="O23">
        <f>IF(AND(Bids!$A$16&lt;&gt;"",Bids!$B$16=$B$3),Bids!$C$16,"")</f>
        <v/>
      </c>
      <c r="P23" s="13">
        <f>IF(AND(Bids!$A$16&lt;&gt;"",Bids!$B$16=$B$3),Bids!$T$16,"")</f>
        <v/>
      </c>
    </row>
    <row r="24">
      <c r="O24">
        <f>IF(AND(Bids!$A$17&lt;&gt;"",Bids!$B$17=$B$3),Bids!$C$17,"")</f>
        <v/>
      </c>
      <c r="P24" s="13">
        <f>IF(AND(Bids!$A$17&lt;&gt;"",Bids!$B$17=$B$3),Bids!$T$17,"")</f>
        <v/>
      </c>
    </row>
    <row r="25">
      <c r="O25">
        <f>IF(AND(Bids!$A$18&lt;&gt;"",Bids!$B$18=$B$3),Bids!$C$18,"")</f>
        <v/>
      </c>
      <c r="P25" s="13">
        <f>IF(AND(Bids!$A$18&lt;&gt;"",Bids!$B$18=$B$3),Bids!$T$18,"")</f>
        <v/>
      </c>
    </row>
    <row r="26">
      <c r="O26">
        <f>IF(AND(Bids!$A$19&lt;&gt;"",Bids!$B$19=$B$3),Bids!$C$19,"")</f>
        <v/>
      </c>
      <c r="P26" s="13">
        <f>IF(AND(Bids!$A$19&lt;&gt;"",Bids!$B$19=$B$3),Bids!$T$19,"")</f>
        <v/>
      </c>
    </row>
    <row r="27">
      <c r="O27">
        <f>IF(AND(Bids!$A$20&lt;&gt;"",Bids!$B$20=$B$3),Bids!$C$20,"")</f>
        <v/>
      </c>
      <c r="P27" s="13">
        <f>IF(AND(Bids!$A$20&lt;&gt;"",Bids!$B$20=$B$3),Bids!$T$20,"")</f>
        <v/>
      </c>
    </row>
    <row r="28">
      <c r="O28">
        <f>IF(AND(Bids!$A$21&lt;&gt;"",Bids!$B$21=$B$3),Bids!$C$21,"")</f>
        <v/>
      </c>
      <c r="P28" s="13">
        <f>IF(AND(Bids!$A$21&lt;&gt;"",Bids!$B$21=$B$3),Bids!$T$21,"")</f>
        <v/>
      </c>
    </row>
    <row r="29">
      <c r="O29">
        <f>IF(AND(Bids!$A$22&lt;&gt;"",Bids!$B$22=$B$3),Bids!$C$22,"")</f>
        <v/>
      </c>
      <c r="P29" s="13">
        <f>IF(AND(Bids!$A$22&lt;&gt;"",Bids!$B$22=$B$3),Bids!$T$22,"")</f>
        <v/>
      </c>
    </row>
    <row r="30">
      <c r="O30">
        <f>IF(AND(Bids!$A$23&lt;&gt;"",Bids!$B$23=$B$3),Bids!$C$23,"")</f>
        <v/>
      </c>
      <c r="P30" s="13">
        <f>IF(AND(Bids!$A$23&lt;&gt;"",Bids!$B$23=$B$3),Bids!$T$23,"")</f>
        <v/>
      </c>
    </row>
    <row r="31">
      <c r="O31">
        <f>IF(AND(Bids!$A$24&lt;&gt;"",Bids!$B$24=$B$3),Bids!$C$24,"")</f>
        <v/>
      </c>
      <c r="P31" s="13">
        <f>IF(AND(Bids!$A$24&lt;&gt;"",Bids!$B$24=$B$3),Bids!$T$24,"")</f>
        <v/>
      </c>
    </row>
    <row r="32">
      <c r="O32">
        <f>IF(AND(Bids!$A$25&lt;&gt;"",Bids!$B$25=$B$3),Bids!$C$25,"")</f>
        <v/>
      </c>
      <c r="P32" s="13">
        <f>IF(AND(Bids!$A$25&lt;&gt;"",Bids!$B$25=$B$3),Bids!$T$25,"")</f>
        <v/>
      </c>
    </row>
    <row r="33">
      <c r="O33">
        <f>IF(AND(Bids!$A$26&lt;&gt;"",Bids!$B$26=$B$3),Bids!$C$26,"")</f>
        <v/>
      </c>
      <c r="P33" s="13">
        <f>IF(AND(Bids!$A$26&lt;&gt;"",Bids!$B$26=$B$3),Bids!$T$26,"")</f>
        <v/>
      </c>
    </row>
    <row r="34">
      <c r="O34">
        <f>IF(AND(Bids!$A$27&lt;&gt;"",Bids!$B$27=$B$3),Bids!$C$27,"")</f>
        <v/>
      </c>
      <c r="P34" s="13">
        <f>IF(AND(Bids!$A$27&lt;&gt;"",Bids!$B$27=$B$3),Bids!$T$27,"")</f>
        <v/>
      </c>
    </row>
    <row r="35">
      <c r="O35">
        <f>IF(AND(Bids!$A$28&lt;&gt;"",Bids!$B$28=$B$3),Bids!$C$28,"")</f>
        <v/>
      </c>
      <c r="P35" s="13">
        <f>IF(AND(Bids!$A$28&lt;&gt;"",Bids!$B$28=$B$3),Bids!$T$28,"")</f>
        <v/>
      </c>
    </row>
    <row r="36">
      <c r="O36">
        <f>IF(AND(Bids!$A$29&lt;&gt;"",Bids!$B$29=$B$3),Bids!$C$29,"")</f>
        <v/>
      </c>
      <c r="P36" s="13">
        <f>IF(AND(Bids!$A$29&lt;&gt;"",Bids!$B$29=$B$3),Bids!$T$29,"")</f>
        <v/>
      </c>
    </row>
    <row r="37">
      <c r="O37">
        <f>IF(AND(Bids!$A$30&lt;&gt;"",Bids!$B$30=$B$3),Bids!$C$30,"")</f>
        <v/>
      </c>
      <c r="P37" s="13">
        <f>IF(AND(Bids!$A$30&lt;&gt;"",Bids!$B$30=$B$3),Bids!$T$30,"")</f>
        <v/>
      </c>
    </row>
    <row r="38">
      <c r="O38">
        <f>IF(AND(Bids!$A$31&lt;&gt;"",Bids!$B$31=$B$3),Bids!$C$31,"")</f>
        <v/>
      </c>
      <c r="P38" s="13">
        <f>IF(AND(Bids!$A$31&lt;&gt;"",Bids!$B$31=$B$3),Bids!$T$31,"")</f>
        <v/>
      </c>
    </row>
    <row r="39">
      <c r="O39">
        <f>IF(AND(Bids!$A$32&lt;&gt;"",Bids!$B$32=$B$3),Bids!$C$32,"")</f>
        <v/>
      </c>
      <c r="P39" s="13">
        <f>IF(AND(Bids!$A$32&lt;&gt;"",Bids!$B$32=$B$3),Bids!$T$32,"")</f>
        <v/>
      </c>
    </row>
    <row r="40">
      <c r="O40">
        <f>IF(AND(Bids!$A$33&lt;&gt;"",Bids!$B$33=$B$3),Bids!$C$33,"")</f>
        <v/>
      </c>
      <c r="P40" s="13">
        <f>IF(AND(Bids!$A$33&lt;&gt;"",Bids!$B$33=$B$3),Bids!$T$33,"")</f>
        <v/>
      </c>
    </row>
    <row r="41">
      <c r="O41">
        <f>IF(AND(Bids!$A$34&lt;&gt;"",Bids!$B$34=$B$3),Bids!$C$34,"")</f>
        <v/>
      </c>
      <c r="P41" s="13">
        <f>IF(AND(Bids!$A$34&lt;&gt;"",Bids!$B$34=$B$3),Bids!$T$34,"")</f>
        <v/>
      </c>
    </row>
    <row r="42">
      <c r="O42">
        <f>IF(AND(Bids!$A$35&lt;&gt;"",Bids!$B$35=$B$3),Bids!$C$35,"")</f>
        <v/>
      </c>
      <c r="P42" s="13">
        <f>IF(AND(Bids!$A$35&lt;&gt;"",Bids!$B$35=$B$3),Bids!$T$35,"")</f>
        <v/>
      </c>
    </row>
    <row r="43">
      <c r="O43">
        <f>IF(AND(Bids!$A$36&lt;&gt;"",Bids!$B$36=$B$3),Bids!$C$36,"")</f>
        <v/>
      </c>
      <c r="P43" s="13">
        <f>IF(AND(Bids!$A$36&lt;&gt;"",Bids!$B$36=$B$3),Bids!$T$36,"")</f>
        <v/>
      </c>
    </row>
    <row r="44">
      <c r="O44">
        <f>IF(AND(Bids!$A$37&lt;&gt;"",Bids!$B$37=$B$3),Bids!$C$37,"")</f>
        <v/>
      </c>
      <c r="P44" s="13">
        <f>IF(AND(Bids!$A$37&lt;&gt;"",Bids!$B$37=$B$3),Bids!$T$37,"")</f>
        <v/>
      </c>
    </row>
    <row r="45">
      <c r="O45">
        <f>IF(AND(Bids!$A$38&lt;&gt;"",Bids!$B$38=$B$3),Bids!$C$38,"")</f>
        <v/>
      </c>
      <c r="P45" s="13">
        <f>IF(AND(Bids!$A$38&lt;&gt;"",Bids!$B$38=$B$3),Bids!$T$38,"")</f>
        <v/>
      </c>
    </row>
    <row r="46">
      <c r="O46">
        <f>IF(AND(Bids!$A$39&lt;&gt;"",Bids!$B$39=$B$3),Bids!$C$39,"")</f>
        <v/>
      </c>
      <c r="P46" s="13">
        <f>IF(AND(Bids!$A$39&lt;&gt;"",Bids!$B$39=$B$3),Bids!$T$39,"")</f>
        <v/>
      </c>
    </row>
    <row r="47">
      <c r="O47">
        <f>IF(AND(Bids!$A$40&lt;&gt;"",Bids!$B$40=$B$3),Bids!$C$40,"")</f>
        <v/>
      </c>
      <c r="P47" s="13">
        <f>IF(AND(Bids!$A$40&lt;&gt;"",Bids!$B$40=$B$3),Bids!$T$40,"")</f>
        <v/>
      </c>
    </row>
    <row r="48">
      <c r="O48">
        <f>IF(AND(Bids!$A$41&lt;&gt;"",Bids!$B$41=$B$3),Bids!$C$41,"")</f>
        <v/>
      </c>
      <c r="P48" s="13">
        <f>IF(AND(Bids!$A$41&lt;&gt;"",Bids!$B$41=$B$3),Bids!$T$41,"")</f>
        <v/>
      </c>
    </row>
    <row r="49">
      <c r="O49">
        <f>IF(AND(Bids!$A$42&lt;&gt;"",Bids!$B$42=$B$3),Bids!$C$42,"")</f>
        <v/>
      </c>
      <c r="P49" s="13">
        <f>IF(AND(Bids!$A$42&lt;&gt;"",Bids!$B$42=$B$3),Bids!$T$42,"")</f>
        <v/>
      </c>
    </row>
    <row r="50">
      <c r="O50">
        <f>IF(AND(Bids!$A$43&lt;&gt;"",Bids!$B$43=$B$3),Bids!$C$43,"")</f>
        <v/>
      </c>
      <c r="P50" s="13">
        <f>IF(AND(Bids!$A$43&lt;&gt;"",Bids!$B$43=$B$3),Bids!$T$43,"")</f>
        <v/>
      </c>
    </row>
    <row r="51">
      <c r="O51">
        <f>IF(AND(Bids!$A$44&lt;&gt;"",Bids!$B$44=$B$3),Bids!$C$44,"")</f>
        <v/>
      </c>
      <c r="P51" s="13">
        <f>IF(AND(Bids!$A$44&lt;&gt;"",Bids!$B$44=$B$3),Bids!$T$44,"")</f>
        <v/>
      </c>
    </row>
    <row r="52">
      <c r="O52">
        <f>IF(AND(Bids!$A$45&lt;&gt;"",Bids!$B$45=$B$3),Bids!$C$45,"")</f>
        <v/>
      </c>
      <c r="P52" s="13">
        <f>IF(AND(Bids!$A$45&lt;&gt;"",Bids!$B$45=$B$3),Bids!$T$45,"")</f>
        <v/>
      </c>
    </row>
    <row r="53">
      <c r="O53">
        <f>IF(AND(Bids!$A$46&lt;&gt;"",Bids!$B$46=$B$3),Bids!$C$46,"")</f>
        <v/>
      </c>
      <c r="P53" s="13">
        <f>IF(AND(Bids!$A$46&lt;&gt;"",Bids!$B$46=$B$3),Bids!$T$46,"")</f>
        <v/>
      </c>
    </row>
    <row r="54">
      <c r="O54">
        <f>IF(AND(Bids!$A$47&lt;&gt;"",Bids!$B$47=$B$3),Bids!$C$47,"")</f>
        <v/>
      </c>
      <c r="P54" s="13">
        <f>IF(AND(Bids!$A$47&lt;&gt;"",Bids!$B$47=$B$3),Bids!$T$47,"")</f>
        <v/>
      </c>
    </row>
    <row r="55">
      <c r="O55">
        <f>IF(AND(Bids!$A$48&lt;&gt;"",Bids!$B$48=$B$3),Bids!$C$48,"")</f>
        <v/>
      </c>
      <c r="P55" s="13">
        <f>IF(AND(Bids!$A$48&lt;&gt;"",Bids!$B$48=$B$3),Bids!$T$48,"")</f>
        <v/>
      </c>
    </row>
    <row r="56">
      <c r="O56">
        <f>IF(AND(Bids!$A$49&lt;&gt;"",Bids!$B$49=$B$3),Bids!$C$49,"")</f>
        <v/>
      </c>
      <c r="P56" s="13">
        <f>IF(AND(Bids!$A$49&lt;&gt;"",Bids!$B$49=$B$3),Bids!$T$49,"")</f>
        <v/>
      </c>
    </row>
    <row r="57">
      <c r="O57">
        <f>IF(AND(Bids!$A$50&lt;&gt;"",Bids!$B$50=$B$3),Bids!$C$50,"")</f>
        <v/>
      </c>
      <c r="P57" s="13">
        <f>IF(AND(Bids!$A$50&lt;&gt;"",Bids!$B$50=$B$3),Bids!$T$50,"")</f>
        <v/>
      </c>
    </row>
    <row r="58">
      <c r="O58">
        <f>IF(AND(Bids!$A$51&lt;&gt;"",Bids!$B$51=$B$3),Bids!$C$51,"")</f>
        <v/>
      </c>
      <c r="P58" s="13">
        <f>IF(AND(Bids!$A$51&lt;&gt;"",Bids!$B$51=$B$3),Bids!$T$51,"")</f>
        <v/>
      </c>
    </row>
    <row r="59">
      <c r="O59">
        <f>IF(AND(Bids!$A$52&lt;&gt;"",Bids!$B$52=$B$3),Bids!$C$52,"")</f>
        <v/>
      </c>
      <c r="P59" s="13">
        <f>IF(AND(Bids!$A$52&lt;&gt;"",Bids!$B$52=$B$3),Bids!$T$52,"")</f>
        <v/>
      </c>
    </row>
    <row r="60">
      <c r="O60">
        <f>IF(AND(Bids!$A$53&lt;&gt;"",Bids!$B$53=$B$3),Bids!$C$53,"")</f>
        <v/>
      </c>
      <c r="P60" s="13">
        <f>IF(AND(Bids!$A$53&lt;&gt;"",Bids!$B$53=$B$3),Bids!$T$53,"")</f>
        <v/>
      </c>
    </row>
    <row r="61">
      <c r="O61">
        <f>IF(AND(Bids!$A$54&lt;&gt;"",Bids!$B$54=$B$3),Bids!$C$54,"")</f>
        <v/>
      </c>
      <c r="P61" s="13">
        <f>IF(AND(Bids!$A$54&lt;&gt;"",Bids!$B$54=$B$3),Bids!$T$54,"")</f>
        <v/>
      </c>
    </row>
    <row r="62">
      <c r="O62">
        <f>IF(AND(Bids!$A$55&lt;&gt;"",Bids!$B$55=$B$3),Bids!$C$55,"")</f>
        <v/>
      </c>
      <c r="P62" s="13">
        <f>IF(AND(Bids!$A$55&lt;&gt;"",Bids!$B$55=$B$3),Bids!$T$55,"")</f>
        <v/>
      </c>
    </row>
    <row r="63">
      <c r="O63">
        <f>IF(AND(Bids!$A$56&lt;&gt;"",Bids!$B$56=$B$3),Bids!$C$56,"")</f>
        <v/>
      </c>
      <c r="P63" s="13">
        <f>IF(AND(Bids!$A$56&lt;&gt;"",Bids!$B$56=$B$3),Bids!$T$56,"")</f>
        <v/>
      </c>
    </row>
    <row r="64">
      <c r="O64">
        <f>IF(AND(Bids!$A$57&lt;&gt;"",Bids!$B$57=$B$3),Bids!$C$57,"")</f>
        <v/>
      </c>
      <c r="P64" s="13">
        <f>IF(AND(Bids!$A$57&lt;&gt;"",Bids!$B$57=$B$3),Bids!$T$57,"")</f>
        <v/>
      </c>
    </row>
    <row r="65">
      <c r="O65">
        <f>IF(AND(Bids!$A$58&lt;&gt;"",Bids!$B$58=$B$3),Bids!$C$58,"")</f>
        <v/>
      </c>
      <c r="P65" s="13">
        <f>IF(AND(Bids!$A$58&lt;&gt;"",Bids!$B$58=$B$3),Bids!$T$58,"")</f>
        <v/>
      </c>
    </row>
    <row r="66">
      <c r="O66">
        <f>IF(AND(Bids!$A$59&lt;&gt;"",Bids!$B$59=$B$3),Bids!$C$59,"")</f>
        <v/>
      </c>
      <c r="P66" s="13">
        <f>IF(AND(Bids!$A$59&lt;&gt;"",Bids!$B$59=$B$3),Bids!$T$59,"")</f>
        <v/>
      </c>
    </row>
    <row r="67">
      <c r="O67">
        <f>IF(AND(Bids!$A$60&lt;&gt;"",Bids!$B$60=$B$3),Bids!$C$60,"")</f>
        <v/>
      </c>
      <c r="P67" s="13">
        <f>IF(AND(Bids!$A$60&lt;&gt;"",Bids!$B$60=$B$3),Bids!$T$60,"")</f>
        <v/>
      </c>
    </row>
    <row r="68">
      <c r="O68">
        <f>IF(AND(Bids!$A$61&lt;&gt;"",Bids!$B$61=$B$3),Bids!$C$61,"")</f>
        <v/>
      </c>
      <c r="P68" s="13">
        <f>IF(AND(Bids!$A$61&lt;&gt;"",Bids!$B$61=$B$3),Bids!$T$61,"")</f>
        <v/>
      </c>
    </row>
    <row r="69">
      <c r="O69">
        <f>IF(AND(Bids!$A$62&lt;&gt;"",Bids!$B$62=$B$3),Bids!$C$62,"")</f>
        <v/>
      </c>
      <c r="P69" s="13">
        <f>IF(AND(Bids!$A$62&lt;&gt;"",Bids!$B$62=$B$3),Bids!$T$62,"")</f>
        <v/>
      </c>
    </row>
    <row r="70">
      <c r="O70">
        <f>IF(AND(Bids!$A$63&lt;&gt;"",Bids!$B$63=$B$3),Bids!$C$63,"")</f>
        <v/>
      </c>
      <c r="P70" s="13">
        <f>IF(AND(Bids!$A$63&lt;&gt;"",Bids!$B$63=$B$3),Bids!$T$63,"")</f>
        <v/>
      </c>
    </row>
    <row r="71">
      <c r="O71">
        <f>IF(AND(Bids!$A$64&lt;&gt;"",Bids!$B$64=$B$3),Bids!$C$64,"")</f>
        <v/>
      </c>
      <c r="P71" s="13">
        <f>IF(AND(Bids!$A$64&lt;&gt;"",Bids!$B$64=$B$3),Bids!$T$64,"")</f>
        <v/>
      </c>
    </row>
    <row r="72">
      <c r="O72">
        <f>IF(AND(Bids!$A$65&lt;&gt;"",Bids!$B$65=$B$3),Bids!$C$65,"")</f>
        <v/>
      </c>
      <c r="P72" s="13">
        <f>IF(AND(Bids!$A$65&lt;&gt;"",Bids!$B$65=$B$3),Bids!$T$65,"")</f>
        <v/>
      </c>
    </row>
    <row r="73">
      <c r="O73">
        <f>IF(AND(Bids!$A$66&lt;&gt;"",Bids!$B$66=$B$3),Bids!$C$66,"")</f>
        <v/>
      </c>
      <c r="P73" s="13">
        <f>IF(AND(Bids!$A$66&lt;&gt;"",Bids!$B$66=$B$3),Bids!$T$66,"")</f>
        <v/>
      </c>
    </row>
    <row r="74">
      <c r="O74">
        <f>IF(AND(Bids!$A$67&lt;&gt;"",Bids!$B$67=$B$3),Bids!$C$67,"")</f>
        <v/>
      </c>
      <c r="P74" s="13">
        <f>IF(AND(Bids!$A$67&lt;&gt;"",Bids!$B$67=$B$3),Bids!$T$67,"")</f>
        <v/>
      </c>
    </row>
    <row r="75">
      <c r="O75">
        <f>IF(AND(Bids!$A$68&lt;&gt;"",Bids!$B$68=$B$3),Bids!$C$68,"")</f>
        <v/>
      </c>
      <c r="P75" s="13">
        <f>IF(AND(Bids!$A$68&lt;&gt;"",Bids!$B$68=$B$3),Bids!$T$68,"")</f>
        <v/>
      </c>
    </row>
    <row r="76">
      <c r="O76">
        <f>IF(AND(Bids!$A$69&lt;&gt;"",Bids!$B$69=$B$3),Bids!$C$69,"")</f>
        <v/>
      </c>
      <c r="P76" s="13">
        <f>IF(AND(Bids!$A$69&lt;&gt;"",Bids!$B$69=$B$3),Bids!$T$69,"")</f>
        <v/>
      </c>
    </row>
    <row r="77">
      <c r="O77">
        <f>IF(AND(Bids!$A$70&lt;&gt;"",Bids!$B$70=$B$3),Bids!$C$70,"")</f>
        <v/>
      </c>
      <c r="P77" s="13">
        <f>IF(AND(Bids!$A$70&lt;&gt;"",Bids!$B$70=$B$3),Bids!$T$70,"")</f>
        <v/>
      </c>
    </row>
    <row r="78">
      <c r="O78">
        <f>IF(AND(Bids!$A$71&lt;&gt;"",Bids!$B$71=$B$3),Bids!$C$71,"")</f>
        <v/>
      </c>
      <c r="P78" s="13">
        <f>IF(AND(Bids!$A$71&lt;&gt;"",Bids!$B$71=$B$3),Bids!$T$71,"")</f>
        <v/>
      </c>
    </row>
    <row r="79">
      <c r="O79">
        <f>IF(AND(Bids!$A$72&lt;&gt;"",Bids!$B$72=$B$3),Bids!$C$72,"")</f>
        <v/>
      </c>
      <c r="P79" s="13">
        <f>IF(AND(Bids!$A$72&lt;&gt;"",Bids!$B$72=$B$3),Bids!$T$72,"")</f>
        <v/>
      </c>
    </row>
    <row r="80">
      <c r="O80">
        <f>IF(AND(Bids!$A$73&lt;&gt;"",Bids!$B$73=$B$3),Bids!$C$73,"")</f>
        <v/>
      </c>
      <c r="P80" s="13">
        <f>IF(AND(Bids!$A$73&lt;&gt;"",Bids!$B$73=$B$3),Bids!$T$73,"")</f>
        <v/>
      </c>
    </row>
    <row r="81">
      <c r="O81">
        <f>IF(AND(Bids!$A$74&lt;&gt;"",Bids!$B$74=$B$3),Bids!$C$74,"")</f>
        <v/>
      </c>
      <c r="P81" s="13">
        <f>IF(AND(Bids!$A$74&lt;&gt;"",Bids!$B$74=$B$3),Bids!$T$74,"")</f>
        <v/>
      </c>
    </row>
    <row r="82">
      <c r="O82">
        <f>IF(AND(Bids!$A$75&lt;&gt;"",Bids!$B$75=$B$3),Bids!$C$75,"")</f>
        <v/>
      </c>
      <c r="P82" s="13">
        <f>IF(AND(Bids!$A$75&lt;&gt;"",Bids!$B$75=$B$3),Bids!$T$75,"")</f>
        <v/>
      </c>
    </row>
    <row r="83">
      <c r="O83">
        <f>IF(AND(Bids!$A$76&lt;&gt;"",Bids!$B$76=$B$3),Bids!$C$76,"")</f>
        <v/>
      </c>
      <c r="P83" s="13">
        <f>IF(AND(Bids!$A$76&lt;&gt;"",Bids!$B$76=$B$3),Bids!$T$76,"")</f>
        <v/>
      </c>
    </row>
    <row r="84">
      <c r="O84">
        <f>IF(AND(Bids!$A$77&lt;&gt;"",Bids!$B$77=$B$3),Bids!$C$77,"")</f>
        <v/>
      </c>
      <c r="P84" s="13">
        <f>IF(AND(Bids!$A$77&lt;&gt;"",Bids!$B$77=$B$3),Bids!$T$77,"")</f>
        <v/>
      </c>
    </row>
    <row r="85">
      <c r="O85">
        <f>IF(AND(Bids!$A$78&lt;&gt;"",Bids!$B$78=$B$3),Bids!$C$78,"")</f>
        <v/>
      </c>
      <c r="P85" s="13">
        <f>IF(AND(Bids!$A$78&lt;&gt;"",Bids!$B$78=$B$3),Bids!$T$78,"")</f>
        <v/>
      </c>
    </row>
    <row r="86">
      <c r="O86">
        <f>IF(AND(Bids!$A$79&lt;&gt;"",Bids!$B$79=$B$3),Bids!$C$79,"")</f>
        <v/>
      </c>
      <c r="P86" s="13">
        <f>IF(AND(Bids!$A$79&lt;&gt;"",Bids!$B$79=$B$3),Bids!$T$79,"")</f>
        <v/>
      </c>
    </row>
    <row r="87">
      <c r="O87">
        <f>IF(AND(Bids!$A$80&lt;&gt;"",Bids!$B$80=$B$3),Bids!$C$80,"")</f>
        <v/>
      </c>
      <c r="P87" s="13">
        <f>IF(AND(Bids!$A$80&lt;&gt;"",Bids!$B$80=$B$3),Bids!$T$80,"")</f>
        <v/>
      </c>
    </row>
    <row r="88">
      <c r="O88">
        <f>IF(AND(Bids!$A$81&lt;&gt;"",Bids!$B$81=$B$3),Bids!$C$81,"")</f>
        <v/>
      </c>
      <c r="P88" s="13">
        <f>IF(AND(Bids!$A$81&lt;&gt;"",Bids!$B$81=$B$3),Bids!$T$81,"")</f>
        <v/>
      </c>
    </row>
    <row r="89">
      <c r="O89">
        <f>IF(AND(Bids!$A$82&lt;&gt;"",Bids!$B$82=$B$3),Bids!$C$82,"")</f>
        <v/>
      </c>
      <c r="P89" s="13">
        <f>IF(AND(Bids!$A$82&lt;&gt;"",Bids!$B$82=$B$3),Bids!$T$82,"")</f>
        <v/>
      </c>
    </row>
    <row r="90">
      <c r="O90">
        <f>IF(AND(Bids!$A$83&lt;&gt;"",Bids!$B$83=$B$3),Bids!$C$83,"")</f>
        <v/>
      </c>
      <c r="P90" s="13">
        <f>IF(AND(Bids!$A$83&lt;&gt;"",Bids!$B$83=$B$3),Bids!$T$83,"")</f>
        <v/>
      </c>
    </row>
    <row r="91">
      <c r="O91">
        <f>IF(AND(Bids!$A$84&lt;&gt;"",Bids!$B$84=$B$3),Bids!$C$84,"")</f>
        <v/>
      </c>
      <c r="P91" s="13">
        <f>IF(AND(Bids!$A$84&lt;&gt;"",Bids!$B$84=$B$3),Bids!$T$84,"")</f>
        <v/>
      </c>
    </row>
    <row r="92">
      <c r="O92">
        <f>IF(AND(Bids!$A$85&lt;&gt;"",Bids!$B$85=$B$3),Bids!$C$85,"")</f>
        <v/>
      </c>
      <c r="P92" s="13">
        <f>IF(AND(Bids!$A$85&lt;&gt;"",Bids!$B$85=$B$3),Bids!$T$85,"")</f>
        <v/>
      </c>
    </row>
    <row r="93">
      <c r="O93">
        <f>IF(AND(Bids!$A$86&lt;&gt;"",Bids!$B$86=$B$3),Bids!$C$86,"")</f>
        <v/>
      </c>
      <c r="P93" s="13">
        <f>IF(AND(Bids!$A$86&lt;&gt;"",Bids!$B$86=$B$3),Bids!$T$86,"")</f>
        <v/>
      </c>
    </row>
    <row r="94">
      <c r="O94">
        <f>IF(AND(Bids!$A$87&lt;&gt;"",Bids!$B$87=$B$3),Bids!$C$87,"")</f>
        <v/>
      </c>
      <c r="P94" s="13">
        <f>IF(AND(Bids!$A$87&lt;&gt;"",Bids!$B$87=$B$3),Bids!$T$87,"")</f>
        <v/>
      </c>
    </row>
    <row r="95">
      <c r="O95">
        <f>IF(AND(Bids!$A$88&lt;&gt;"",Bids!$B$88=$B$3),Bids!$C$88,"")</f>
        <v/>
      </c>
      <c r="P95" s="13">
        <f>IF(AND(Bids!$A$88&lt;&gt;"",Bids!$B$88=$B$3),Bids!$T$88,"")</f>
        <v/>
      </c>
    </row>
    <row r="96">
      <c r="O96">
        <f>IF(AND(Bids!$A$89&lt;&gt;"",Bids!$B$89=$B$3),Bids!$C$89,"")</f>
        <v/>
      </c>
      <c r="P96" s="13">
        <f>IF(AND(Bids!$A$89&lt;&gt;"",Bids!$B$89=$B$3),Bids!$T$89,"")</f>
        <v/>
      </c>
    </row>
    <row r="97">
      <c r="O97">
        <f>IF(AND(Bids!$A$90&lt;&gt;"",Bids!$B$90=$B$3),Bids!$C$90,"")</f>
        <v/>
      </c>
      <c r="P97" s="13">
        <f>IF(AND(Bids!$A$90&lt;&gt;"",Bids!$B$90=$B$3),Bids!$T$90,"")</f>
        <v/>
      </c>
    </row>
    <row r="98">
      <c r="O98">
        <f>IF(AND(Bids!$A$91&lt;&gt;"",Bids!$B$91=$B$3),Bids!$C$91,"")</f>
        <v/>
      </c>
      <c r="P98" s="13">
        <f>IF(AND(Bids!$A$91&lt;&gt;"",Bids!$B$91=$B$3),Bids!$T$91,"")</f>
        <v/>
      </c>
    </row>
    <row r="99">
      <c r="O99">
        <f>IF(AND(Bids!$A$92&lt;&gt;"",Bids!$B$92=$B$3),Bids!$C$92,"")</f>
        <v/>
      </c>
      <c r="P99" s="13">
        <f>IF(AND(Bids!$A$92&lt;&gt;"",Bids!$B$92=$B$3),Bids!$T$92,"")</f>
        <v/>
      </c>
    </row>
    <row r="100">
      <c r="O100">
        <f>IF(AND(Bids!$A$93&lt;&gt;"",Bids!$B$93=$B$3),Bids!$C$93,"")</f>
        <v/>
      </c>
      <c r="P100" s="13">
        <f>IF(AND(Bids!$A$93&lt;&gt;"",Bids!$B$93=$B$3),Bids!$T$93,"")</f>
        <v/>
      </c>
    </row>
    <row r="101">
      <c r="O101">
        <f>IF(AND(Bids!$A$94&lt;&gt;"",Bids!$B$94=$B$3),Bids!$C$94,"")</f>
        <v/>
      </c>
      <c r="P101" s="13">
        <f>IF(AND(Bids!$A$94&lt;&gt;"",Bids!$B$94=$B$3),Bids!$T$94,"")</f>
        <v/>
      </c>
    </row>
    <row r="102">
      <c r="O102">
        <f>IF(AND(Bids!$A$95&lt;&gt;"",Bids!$B$95=$B$3),Bids!$C$95,"")</f>
        <v/>
      </c>
      <c r="P102" s="13">
        <f>IF(AND(Bids!$A$95&lt;&gt;"",Bids!$B$95=$B$3),Bids!$T$95,"")</f>
        <v/>
      </c>
    </row>
    <row r="103">
      <c r="O103">
        <f>IF(AND(Bids!$A$96&lt;&gt;"",Bids!$B$96=$B$3),Bids!$C$96,"")</f>
        <v/>
      </c>
      <c r="P103" s="13">
        <f>IF(AND(Bids!$A$96&lt;&gt;"",Bids!$B$96=$B$3),Bids!$T$96,"")</f>
        <v/>
      </c>
    </row>
    <row r="104">
      <c r="O104">
        <f>IF(AND(Bids!$A$97&lt;&gt;"",Bids!$B$97=$B$3),Bids!$C$97,"")</f>
        <v/>
      </c>
      <c r="P104" s="13">
        <f>IF(AND(Bids!$A$97&lt;&gt;"",Bids!$B$97=$B$3),Bids!$T$97,"")</f>
        <v/>
      </c>
    </row>
    <row r="105">
      <c r="O105">
        <f>IF(AND(Bids!$A$98&lt;&gt;"",Bids!$B$98=$B$3),Bids!$C$98,"")</f>
        <v/>
      </c>
      <c r="P105" s="13">
        <f>IF(AND(Bids!$A$98&lt;&gt;"",Bids!$B$98=$B$3),Bids!$T$98,"")</f>
        <v/>
      </c>
    </row>
    <row r="106">
      <c r="O106">
        <f>IF(AND(Bids!$A$99&lt;&gt;"",Bids!$B$99=$B$3),Bids!$C$99,"")</f>
        <v/>
      </c>
      <c r="P106" s="13">
        <f>IF(AND(Bids!$A$99&lt;&gt;"",Bids!$B$99=$B$3),Bids!$T$99,"")</f>
        <v/>
      </c>
    </row>
    <row r="107">
      <c r="O107">
        <f>IF(AND(Bids!$A$100&lt;&gt;"",Bids!$B$100=$B$3),Bids!$C$100,"")</f>
        <v/>
      </c>
      <c r="P107" s="13">
        <f>IF(AND(Bids!$A$100&lt;&gt;"",Bids!$B$100=$B$3),Bids!$T$100,"")</f>
        <v/>
      </c>
    </row>
    <row r="108">
      <c r="O108">
        <f>IF(AND(Bids!$A$101&lt;&gt;"",Bids!$B$101=$B$3),Bids!$C$101,"")</f>
        <v/>
      </c>
      <c r="P108" s="13">
        <f>IF(AND(Bids!$A$101&lt;&gt;"",Bids!$B$101=$B$3),Bids!$T$101,"")</f>
        <v/>
      </c>
    </row>
    <row r="109">
      <c r="O109">
        <f>IF(AND(Bids!$A$102&lt;&gt;"",Bids!$B$102=$B$3),Bids!$C$102,"")</f>
        <v/>
      </c>
      <c r="P109" s="13">
        <f>IF(AND(Bids!$A$102&lt;&gt;"",Bids!$B$102=$B$3),Bids!$T$102,"")</f>
        <v/>
      </c>
    </row>
    <row r="110">
      <c r="O110">
        <f>IF(AND(Bids!$A$103&lt;&gt;"",Bids!$B$103=$B$3),Bids!$C$103,"")</f>
        <v/>
      </c>
      <c r="P110" s="13">
        <f>IF(AND(Bids!$A$103&lt;&gt;"",Bids!$B$103=$B$3),Bids!$T$103,"")</f>
        <v/>
      </c>
    </row>
    <row r="111">
      <c r="O111">
        <f>IF(AND(Bids!$A$104&lt;&gt;"",Bids!$B$104=$B$3),Bids!$C$104,"")</f>
        <v/>
      </c>
      <c r="P111" s="13">
        <f>IF(AND(Bids!$A$104&lt;&gt;"",Bids!$B$104=$B$3),Bids!$T$104,"")</f>
        <v/>
      </c>
    </row>
  </sheetData>
  <autoFilter ref="A11:I21"/>
  <mergeCells count="1">
    <mergeCell ref="A1:N1"/>
  </mergeCells>
  <conditionalFormatting sqref="I12:I21">
    <cfRule type="expression" priority="1" dxfId="0">
      <formula>LEFT($I12,7)="Review:"</formula>
    </cfRule>
    <cfRule type="expression" priority="2" dxfId="1">
      <formula>$I12="Ready for review"</formula>
    </cfRule>
  </conditionalFormatting>
  <dataValidations count="1">
    <dataValidation sqref="B3" showDropDown="0" showInputMessage="1" showErrorMessage="1" allowBlank="0" errorTitle="Project selection" error="Choose a project from the project setup list." promptTitle="Project selection" prompt="Choose a project from the project setup list." type="list">
      <formula1>=INDIRECT("Assumptions!$A$9:$A$108")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D7A928"/>
    <outlinePr summaryBelow="1" summaryRight="1"/>
    <pageSetUpPr/>
  </sheetPr>
  <dimension ref="A1:X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39" customWidth="1" min="2" max="2"/>
    <col width="37" customWidth="1" min="3" max="3"/>
    <col width="14" customWidth="1" min="4" max="4"/>
    <col width="14" customWidth="1" min="5" max="5"/>
    <col width="18" customWidth="1" min="6" max="6"/>
    <col width="12" customWidth="1" min="7" max="7"/>
    <col width="14" customWidth="1" min="8" max="8"/>
    <col width="15" customWidth="1" min="9" max="9"/>
    <col width="15" customWidth="1" min="10" max="10"/>
    <col width="14" customWidth="1" min="11" max="11"/>
    <col width="48" customWidth="1" min="12" max="12"/>
    <col width="38" customWidth="1" min="13" max="13"/>
    <col width="13" customWidth="1" min="14" max="14"/>
    <col width="15" customWidth="1" min="15" max="15"/>
    <col width="31" customWidth="1" min="16" max="16"/>
    <col width="14" customWidth="1" min="17" max="17"/>
    <col width="13" customWidth="1" min="18" max="18"/>
    <col width="13" customWidth="1" min="19" max="19"/>
    <col width="14" customWidth="1" min="20" max="20"/>
    <col width="15" customWidth="1" min="21" max="21"/>
    <col width="16" customWidth="1" min="22" max="22"/>
    <col width="31" customWidth="1" min="23" max="23"/>
    <col width="38" customWidth="1" min="24" max="24"/>
  </cols>
  <sheetData>
    <row r="1" ht="30" customHeight="1">
      <c r="A1" s="1" t="inlineStr">
        <is>
          <t>Landscaping Bids</t>
        </is>
      </c>
      <c r="B1" s="31" t="n"/>
      <c r="C1" s="31" t="n"/>
      <c r="D1" s="31" t="n"/>
      <c r="E1" s="31" t="n"/>
      <c r="F1" s="31" t="n"/>
      <c r="G1" s="31" t="n"/>
      <c r="H1" s="31" t="n"/>
      <c r="I1" s="31" t="n"/>
      <c r="J1" s="31" t="n"/>
      <c r="K1" s="31" t="n"/>
      <c r="L1" s="31" t="n"/>
      <c r="M1" s="31" t="n"/>
      <c r="N1" s="31" t="n"/>
      <c r="O1" s="31" t="n"/>
      <c r="P1" s="31" t="n"/>
      <c r="Q1" s="31" t="n"/>
      <c r="R1" s="31" t="n"/>
      <c r="S1" s="31" t="n"/>
      <c r="T1" s="31" t="n"/>
      <c r="U1" s="31" t="n"/>
      <c r="V1" s="31" t="n"/>
      <c r="W1" s="31" t="n"/>
      <c r="X1" s="32" t="n"/>
    </row>
    <row r="2">
      <c r="A2" s="2" t="inlineStr">
        <is>
          <t>Enter a Bid ID first. Yellow cells are editable; calculated comparison fields are not yellow.</t>
        </is>
      </c>
    </row>
    <row r="3">
      <c r="A3" s="2" t="inlineStr">
        <is>
          <t>All sample bid records and companies are fictional. Review alerts are administrative prompts for a person to check.</t>
        </is>
      </c>
    </row>
    <row r="4" ht="42" customHeight="1">
      <c r="A4" s="7" t="inlineStr">
        <is>
          <t>Bid ID</t>
        </is>
      </c>
      <c r="B4" s="7" t="inlineStr">
        <is>
          <t>Property / Project</t>
        </is>
      </c>
      <c r="C4" s="7" t="inlineStr">
        <is>
          <t>Bidder</t>
        </is>
      </c>
      <c r="D4" s="7" t="inlineStr">
        <is>
          <t>Received Date</t>
        </is>
      </c>
      <c r="E4" s="7" t="inlineStr">
        <is>
          <t>Valid Through</t>
        </is>
      </c>
      <c r="F4" s="7" t="inlineStr">
        <is>
          <t>Primary Service</t>
        </is>
      </c>
      <c r="G4" s="7" t="inlineStr">
        <is>
          <t>Quantity</t>
        </is>
      </c>
      <c r="H4" s="7" t="inlineStr">
        <is>
          <t>Unit</t>
        </is>
      </c>
      <c r="I4" s="7" t="inlineStr">
        <is>
          <t>Scope Items Included</t>
        </is>
      </c>
      <c r="J4" s="7" t="inlineStr">
        <is>
          <t>Required Scope Items</t>
        </is>
      </c>
      <c r="K4" s="7" t="inlineStr">
        <is>
          <t>Scope Coverage</t>
        </is>
      </c>
      <c r="L4" s="7" t="inlineStr">
        <is>
          <t>Scope Summary</t>
        </is>
      </c>
      <c r="M4" s="7" t="inlineStr">
        <is>
          <t>Exclusions / Clarifications</t>
        </is>
      </c>
      <c r="N4" s="7" t="inlineStr">
        <is>
          <t>Start Lead Days</t>
        </is>
      </c>
      <c r="O4" s="7" t="inlineStr">
        <is>
          <t>Work Duration Days</t>
        </is>
      </c>
      <c r="P4" s="7" t="inlineStr">
        <is>
          <t>Payment Terms</t>
        </is>
      </c>
      <c r="Q4" s="7" t="inlineStr">
        <is>
          <t>Base Price</t>
        </is>
      </c>
      <c r="R4" s="7" t="inlineStr">
        <is>
          <t>Add-ons</t>
        </is>
      </c>
      <c r="S4" s="7" t="inlineStr">
        <is>
          <t>Discount</t>
        </is>
      </c>
      <c r="T4" s="7" t="inlineStr">
        <is>
          <t>Total Bid</t>
        </is>
      </c>
      <c r="U4" s="7" t="inlineStr">
        <is>
          <t>Price per Unit</t>
        </is>
      </c>
      <c r="V4" s="7" t="inlineStr">
        <is>
          <t>Status</t>
        </is>
      </c>
      <c r="W4" s="7" t="inlineStr">
        <is>
          <t>Review Alert</t>
        </is>
      </c>
      <c r="X4" s="7" t="inlineStr">
        <is>
          <t>Notes</t>
        </is>
      </c>
    </row>
    <row r="5" ht="45" customHeight="1">
      <c r="A5" s="19" t="inlineStr">
        <is>
          <t>FIC-BID-001</t>
        </is>
      </c>
      <c r="B5" s="20" t="inlineStr">
        <is>
          <t>Cedar Kite Residence Refresh (Fictional)</t>
        </is>
      </c>
      <c r="C5" s="20" t="inlineStr">
        <is>
          <t>Green Comet Landscapes (Fictional Company)</t>
        </is>
      </c>
      <c r="D5" s="21" t="n">
        <v>46258</v>
      </c>
      <c r="E5" s="21" t="n">
        <v>46286</v>
      </c>
      <c r="F5" s="19" t="inlineStr">
        <is>
          <t>Installation</t>
        </is>
      </c>
      <c r="G5" s="22" t="n">
        <v>8500</v>
      </c>
      <c r="H5" s="19" t="inlineStr">
        <is>
          <t>square feet</t>
        </is>
      </c>
      <c r="I5" s="23" t="n">
        <v>7</v>
      </c>
      <c r="J5" s="24">
        <f>IF($A5="","",IFERROR(IF(VLOOKUP($B5,Assumptions!$A$9:$E$108,3,FALSE)="","",VLOOKUP($B5,Assumptions!$A$9:$E$108,3,FALSE)),""))</f>
        <v/>
      </c>
      <c r="K5" s="17">
        <f>IF($A5="","",IF(OR($I5="",$J5=""),"",IFERROR($I5/$J5,"")))</f>
        <v/>
      </c>
      <c r="L5" s="20" t="inlineStr">
        <is>
          <t>Bed preparation, planting, mulch, edging, cleanup, watering setup, and haul-off</t>
        </is>
      </c>
      <c r="M5" s="20" t="inlineStr">
        <is>
          <t>Irrigation redesign excluded</t>
        </is>
      </c>
      <c r="N5" s="23" t="n">
        <v>12</v>
      </c>
      <c r="O5" s="23" t="n">
        <v>6</v>
      </c>
      <c r="P5" s="20" t="inlineStr">
        <is>
          <t>40% deposit; balance on completion</t>
        </is>
      </c>
      <c r="Q5" s="25" t="n">
        <v>12800</v>
      </c>
      <c r="R5" s="25" t="n">
        <v>1200</v>
      </c>
      <c r="S5" s="25" t="n">
        <v>500</v>
      </c>
      <c r="T5" s="18">
        <f>IF($A5="","",IF($Q5="","",IFERROR($Q5+IF($R5="",0,$R5)-IF($S5="",0,$S5),"")))</f>
        <v/>
      </c>
      <c r="U5" s="18">
        <f>IF($A5="","",IF(OR($T5="",$G5="",$G5=0),"",IFERROR($T5/$G5,"")))</f>
        <v/>
      </c>
      <c r="V5" s="19" t="inlineStr">
        <is>
          <t>Shortlisted</t>
        </is>
      </c>
      <c r="W5" s="14">
        <f>IF($A5="","",IF($B5="","Review: project missing",IF($J5="","Review: project setup missing",IF($I5="","Review: scope count missing",IF($E5="","Review: valid-through missing",IF($Q5="","Review: base price missing",IF($T5&lt;0,"Review: discount exceeds charges",IF($K5&lt;Assumptions!$B$3,"Review: scope gap",IF($E5&lt;TODAY(),"Review: validity date passed",IF($E5&lt;=TODAY()+Assumptions!$B$4,"Review: validity date near",IF($M5="","Review: clarify exclusions","Ready for review")))))))))))</f>
        <v/>
      </c>
      <c r="X5" s="20" t="inlineStr">
        <is>
          <t>Plant substitutions require written review</t>
        </is>
      </c>
    </row>
    <row r="6" ht="45" customHeight="1">
      <c r="A6" s="19" t="inlineStr">
        <is>
          <t>FIC-BID-002</t>
        </is>
      </c>
      <c r="B6" s="20" t="inlineStr">
        <is>
          <t>Cedar Kite Residence Refresh (Fictional)</t>
        </is>
      </c>
      <c r="C6" s="20" t="inlineStr">
        <is>
          <t>Paper Birch Yardworks (Fictional Company)</t>
        </is>
      </c>
      <c r="D6" s="21" t="n">
        <v>46260</v>
      </c>
      <c r="E6" s="21" t="n">
        <v>46279</v>
      </c>
      <c r="F6" s="19" t="inlineStr">
        <is>
          <t>Installation</t>
        </is>
      </c>
      <c r="G6" s="22" t="n">
        <v>8500</v>
      </c>
      <c r="H6" s="19" t="inlineStr">
        <is>
          <t>square feet</t>
        </is>
      </c>
      <c r="I6" s="23" t="n">
        <v>6</v>
      </c>
      <c r="J6" s="26">
        <f>IF($A6="","",IFERROR(IF(VLOOKUP($B6,Assumptions!$A$9:$E$108,3,FALSE)="","",VLOOKUP($B6,Assumptions!$A$9:$E$108,3,FALSE)),""))</f>
        <v/>
      </c>
      <c r="K6" s="11">
        <f>IF($A6="","",IF(OR($I6="",$J6=""),"",IFERROR($I6/$J6,"")))</f>
        <v/>
      </c>
      <c r="L6" s="20" t="inlineStr">
        <is>
          <t>Bed preparation, planting, mulch, edging, cleanup, and haul-off</t>
        </is>
      </c>
      <c r="M6" s="20" t="inlineStr">
        <is>
          <t>Watering setup and permit fees excluded</t>
        </is>
      </c>
      <c r="N6" s="23" t="n">
        <v>9</v>
      </c>
      <c r="O6" s="23" t="n">
        <v>5</v>
      </c>
      <c r="P6" s="20" t="inlineStr">
        <is>
          <t>Net 15</t>
        </is>
      </c>
      <c r="Q6" s="25" t="n">
        <v>12100</v>
      </c>
      <c r="R6" s="25" t="n">
        <v>2500</v>
      </c>
      <c r="S6" s="25" t="n">
        <v>0</v>
      </c>
      <c r="T6" s="12">
        <f>IF($A6="","",IF($Q6="","",IFERROR($Q6+IF($R6="",0,$R6)-IF($S6="",0,$S6),"")))</f>
        <v/>
      </c>
      <c r="U6" s="12">
        <f>IF($A6="","",IF(OR($T6="",$G6="",$G6=0),"",IFERROR($T6/$G6,"")))</f>
        <v/>
      </c>
      <c r="V6" s="19" t="inlineStr">
        <is>
          <t>Under Review</t>
        </is>
      </c>
      <c r="W6" s="8">
        <f>IF($A6="","",IF($B6="","Review: project missing",IF($J6="","Review: project setup missing",IF($I6="","Review: scope count missing",IF($E6="","Review: valid-through missing",IF($Q6="","Review: base price missing",IF($T6&lt;0,"Review: discount exceeds charges",IF($K6&lt;Assumptions!$B$3,"Review: scope gap",IF($E6&lt;TODAY(),"Review: validity date passed",IF($E6&lt;=TODAY()+Assumptions!$B$4,"Review: validity date near",IF($M6="","Review: clarify exclusions","Ready for review")))))))))))</f>
        <v/>
      </c>
      <c r="X6" s="20" t="inlineStr">
        <is>
          <t>Confirm responsibility for initial watering</t>
        </is>
      </c>
    </row>
    <row r="7" ht="45" customHeight="1">
      <c r="A7" s="19" t="inlineStr">
        <is>
          <t>FIC-BID-003</t>
        </is>
      </c>
      <c r="B7" s="20" t="inlineStr">
        <is>
          <t>Cedar Kite Residence Refresh (Fictional)</t>
        </is>
      </c>
      <c r="C7" s="20" t="inlineStr">
        <is>
          <t>Sunlit Spade Services (Fictional Company)</t>
        </is>
      </c>
      <c r="D7" s="21" t="n">
        <v>46252</v>
      </c>
      <c r="E7" s="21" t="n">
        <v>46275</v>
      </c>
      <c r="F7" s="19" t="inlineStr">
        <is>
          <t>Installation</t>
        </is>
      </c>
      <c r="G7" s="22" t="n">
        <v>8500</v>
      </c>
      <c r="H7" s="19" t="inlineStr">
        <is>
          <t>square feet</t>
        </is>
      </c>
      <c r="I7" s="23" t="n">
        <v>7</v>
      </c>
      <c r="J7" s="24">
        <f>IF($A7="","",IFERROR(IF(VLOOKUP($B7,Assumptions!$A$9:$E$108,3,FALSE)="","",VLOOKUP($B7,Assumptions!$A$9:$E$108,3,FALSE)),""))</f>
        <v/>
      </c>
      <c r="K7" s="17">
        <f>IF($A7="","",IF(OR($I7="",$J7=""),"",IFERROR($I7/$J7,"")))</f>
        <v/>
      </c>
      <c r="L7" s="20" t="inlineStr">
        <is>
          <t>Bed preparation, planting, mulch, edging, cleanup, watering setup, and haul-off</t>
        </is>
      </c>
      <c r="M7" s="20" t="inlineStr">
        <is>
          <t>No drainage redesign</t>
        </is>
      </c>
      <c r="N7" s="23" t="n">
        <v>15</v>
      </c>
      <c r="O7" s="23" t="n">
        <v>7</v>
      </c>
      <c r="P7" s="20" t="inlineStr">
        <is>
          <t>Due on completion</t>
        </is>
      </c>
      <c r="Q7" s="25" t="n">
        <v>13950</v>
      </c>
      <c r="R7" s="25" t="n">
        <v>0</v>
      </c>
      <c r="S7" s="25" t="n">
        <v>1000</v>
      </c>
      <c r="T7" s="18">
        <f>IF($A7="","",IF($Q7="","",IFERROR($Q7+IF($R7="",0,$R7)-IF($S7="",0,$S7),"")))</f>
        <v/>
      </c>
      <c r="U7" s="18">
        <f>IF($A7="","",IF(OR($T7="",$G7="",$G7=0),"",IFERROR($T7/$G7,"")))</f>
        <v/>
      </c>
      <c r="V7" s="19" t="inlineStr">
        <is>
          <t>Received</t>
        </is>
      </c>
      <c r="W7" s="14">
        <f>IF($A7="","",IF($B7="","Review: project missing",IF($J7="","Review: project setup missing",IF($I7="","Review: scope count missing",IF($E7="","Review: valid-through missing",IF($Q7="","Review: base price missing",IF($T7&lt;0,"Review: discount exceeds charges",IF($K7&lt;Assumptions!$B$3,"Review: scope gap",IF($E7&lt;TODAY(),"Review: validity date passed",IF($E7&lt;=TODAY()+Assumptions!$B$4,"Review: validity date near",IF($M7="","Review: clarify exclusions","Ready for review")))))))))))</f>
        <v/>
      </c>
      <c r="X7" s="20" t="inlineStr">
        <is>
          <t>Validity date needs confirmation</t>
        </is>
      </c>
    </row>
    <row r="8" ht="45" customHeight="1">
      <c r="A8" s="19" t="inlineStr">
        <is>
          <t>FIC-BID-004</t>
        </is>
      </c>
      <c r="B8" s="20" t="inlineStr">
        <is>
          <t>Moonlit Acorn Office Grounds (Fictional)</t>
        </is>
      </c>
      <c r="C8" s="20" t="inlineStr">
        <is>
          <t>Juniper Echo Grounds (Fictional Company)</t>
        </is>
      </c>
      <c r="D8" s="21" t="n">
        <v>46265</v>
      </c>
      <c r="E8" s="21" t="n">
        <v>46306</v>
      </c>
      <c r="F8" s="19" t="inlineStr">
        <is>
          <t>Mowing</t>
        </is>
      </c>
      <c r="G8" s="22" t="n">
        <v>2.4</v>
      </c>
      <c r="H8" s="19" t="inlineStr">
        <is>
          <t>acres</t>
        </is>
      </c>
      <c r="I8" s="23" t="n">
        <v>6</v>
      </c>
      <c r="J8" s="26">
        <f>IF($A8="","",IFERROR(IF(VLOOKUP($B8,Assumptions!$A$9:$E$108,3,FALSE)="","",VLOOKUP($B8,Assumptions!$A$9:$E$108,3,FALSE)),""))</f>
        <v/>
      </c>
      <c r="K8" s="11">
        <f>IF($A8="","",IF(OR($I8="",$J8=""),"",IFERROR($I8/$J8,"")))</f>
        <v/>
      </c>
      <c r="L8" s="20" t="inlineStr">
        <is>
          <t>Mowing, trimming, edging, blowing, litter pickup, and monthly shrub check</t>
        </is>
      </c>
      <c r="M8" s="20" t="inlineStr">
        <is>
          <t>Seasonal color and storm debris excluded</t>
        </is>
      </c>
      <c r="N8" s="23" t="n">
        <v>5</v>
      </c>
      <c r="O8" s="23" t="n">
        <v>1</v>
      </c>
      <c r="P8" s="20" t="inlineStr">
        <is>
          <t>Monthly progress billing</t>
        </is>
      </c>
      <c r="Q8" s="25" t="n">
        <v>9800</v>
      </c>
      <c r="R8" s="25" t="n">
        <v>0</v>
      </c>
      <c r="S8" s="25" t="n">
        <v>0</v>
      </c>
      <c r="T8" s="12">
        <f>IF($A8="","",IF($Q8="","",IFERROR($Q8+IF($R8="",0,$R8)-IF($S8="",0,$S8),"")))</f>
        <v/>
      </c>
      <c r="U8" s="12">
        <f>IF($A8="","",IF(OR($T8="",$G8="",$G8=0),"",IFERROR($T8/$G8,"")))</f>
        <v/>
      </c>
      <c r="V8" s="19" t="inlineStr">
        <is>
          <t>Shortlisted</t>
        </is>
      </c>
      <c r="W8" s="8">
        <f>IF($A8="","",IF($B8="","Review: project missing",IF($J8="","Review: project setup missing",IF($I8="","Review: scope count missing",IF($E8="","Review: valid-through missing",IF($Q8="","Review: base price missing",IF($T8&lt;0,"Review: discount exceeds charges",IF($K8&lt;Assumptions!$B$3,"Review: scope gap",IF($E8&lt;TODAY(),"Review: validity date passed",IF($E8&lt;=TODAY()+Assumptions!$B$4,"Review: validity date near",IF($M8="","Review: clarify exclusions","Ready for review")))))))))))</f>
        <v/>
      </c>
      <c r="X8" s="20" t="inlineStr">
        <is>
          <t>Annual service amount</t>
        </is>
      </c>
    </row>
    <row r="9" ht="45" customHeight="1">
      <c r="A9" s="19" t="inlineStr">
        <is>
          <t>FIC-BID-005</t>
        </is>
      </c>
      <c r="B9" s="20" t="inlineStr">
        <is>
          <t>Moonlit Acorn Office Grounds (Fictional)</t>
        </is>
      </c>
      <c r="C9" s="20" t="inlineStr">
        <is>
          <t>Velvet Wheel Lawn Care (Fictional Company)</t>
        </is>
      </c>
      <c r="D9" s="21" t="n">
        <v>46267</v>
      </c>
      <c r="E9" s="21" t="n">
        <v>46283</v>
      </c>
      <c r="F9" s="19" t="inlineStr">
        <is>
          <t>Mowing</t>
        </is>
      </c>
      <c r="G9" s="22" t="n">
        <v>2.4</v>
      </c>
      <c r="H9" s="19" t="inlineStr">
        <is>
          <t>acres</t>
        </is>
      </c>
      <c r="I9" s="23" t="n">
        <v>5</v>
      </c>
      <c r="J9" s="24">
        <f>IF($A9="","",IFERROR(IF(VLOOKUP($B9,Assumptions!$A$9:$E$108,3,FALSE)="","",VLOOKUP($B9,Assumptions!$A$9:$E$108,3,FALSE)),""))</f>
        <v/>
      </c>
      <c r="K9" s="17">
        <f>IF($A9="","",IF(OR($I9="",$J9=""),"",IFERROR($I9/$J9,"")))</f>
        <v/>
      </c>
      <c r="L9" s="20" t="inlineStr">
        <is>
          <t>Mowing, trimming, edging, blowing, and litter pickup</t>
        </is>
      </c>
      <c r="M9" s="20" t="inlineStr">
        <is>
          <t>Shrub checks and storm debris excluded</t>
        </is>
      </c>
      <c r="N9" s="23" t="n">
        <v>3</v>
      </c>
      <c r="O9" s="23" t="n">
        <v>1</v>
      </c>
      <c r="P9" s="20" t="inlineStr">
        <is>
          <t>Net 30</t>
        </is>
      </c>
      <c r="Q9" s="25" t="n">
        <v>9200</v>
      </c>
      <c r="R9" s="25" t="n">
        <v>0</v>
      </c>
      <c r="S9" s="25" t="n">
        <v>0</v>
      </c>
      <c r="T9" s="18">
        <f>IF($A9="","",IF($Q9="","",IFERROR($Q9+IF($R9="",0,$R9)-IF($S9="",0,$S9),"")))</f>
        <v/>
      </c>
      <c r="U9" s="18">
        <f>IF($A9="","",IF(OR($T9="",$G9="",$G9=0),"",IFERROR($T9/$G9,"")))</f>
        <v/>
      </c>
      <c r="V9" s="19" t="inlineStr">
        <is>
          <t>Under Review</t>
        </is>
      </c>
      <c r="W9" s="14">
        <f>IF($A9="","",IF($B9="","Review: project missing",IF($J9="","Review: project setup missing",IF($I9="","Review: scope count missing",IF($E9="","Review: valid-through missing",IF($Q9="","Review: base price missing",IF($T9&lt;0,"Review: discount exceeds charges",IF($K9&lt;Assumptions!$B$3,"Review: scope gap",IF($E9&lt;TODAY(),"Review: validity date passed",IF($E9&lt;=TODAY()+Assumptions!$B$4,"Review: validity date near",IF($M9="","Review: clarify exclusions","Ready for review")))))))))))</f>
        <v/>
      </c>
      <c r="X9" s="20" t="inlineStr">
        <is>
          <t>Review scope count before comparison</t>
        </is>
      </c>
    </row>
    <row r="10" ht="45" customHeight="1">
      <c r="A10" s="19" t="inlineStr">
        <is>
          <t>FIC-BID-006</t>
        </is>
      </c>
      <c r="B10" s="20" t="inlineStr">
        <is>
          <t>Moonlit Acorn Office Grounds (Fictional)</t>
        </is>
      </c>
      <c r="C10" s="20" t="inlineStr">
        <is>
          <t>Dandelion Draft Outdoors (Fictional Company)</t>
        </is>
      </c>
      <c r="D10" s="21" t="n">
        <v>46263</v>
      </c>
      <c r="E10" s="21" t="n">
        <v>46298</v>
      </c>
      <c r="F10" s="19" t="inlineStr">
        <is>
          <t>Mowing</t>
        </is>
      </c>
      <c r="G10" s="22" t="n">
        <v>2.4</v>
      </c>
      <c r="H10" s="19" t="inlineStr">
        <is>
          <t>acres</t>
        </is>
      </c>
      <c r="I10" s="23" t="n">
        <v>6</v>
      </c>
      <c r="J10" s="26">
        <f>IF($A10="","",IFERROR(IF(VLOOKUP($B10,Assumptions!$A$9:$E$108,3,FALSE)="","",VLOOKUP($B10,Assumptions!$A$9:$E$108,3,FALSE)),""))</f>
        <v/>
      </c>
      <c r="K10" s="11">
        <f>IF($A10="","",IF(OR($I10="",$J10=""),"",IFERROR($I10/$J10,"")))</f>
        <v/>
      </c>
      <c r="L10" s="20" t="inlineStr">
        <is>
          <t>Mowing, trimming, edging, blowing, litter pickup, and monthly shrub check</t>
        </is>
      </c>
      <c r="M10" s="20" t="inlineStr">
        <is>
          <t>Storm debris over routine pickup excluded</t>
        </is>
      </c>
      <c r="N10" s="23" t="n">
        <v>7</v>
      </c>
      <c r="O10" s="23" t="n">
        <v>1</v>
      </c>
      <c r="P10" s="20" t="inlineStr">
        <is>
          <t>Net 15</t>
        </is>
      </c>
      <c r="Q10" s="25" t="n">
        <v>10100</v>
      </c>
      <c r="R10" s="25" t="n">
        <v>0</v>
      </c>
      <c r="S10" s="25" t="n">
        <v>0</v>
      </c>
      <c r="T10" s="12">
        <f>IF($A10="","",IF($Q10="","",IFERROR($Q10+IF($R10="",0,$R10)-IF($S10="",0,$S10),"")))</f>
        <v/>
      </c>
      <c r="U10" s="12">
        <f>IF($A10="","",IF(OR($T10="",$G10="",$G10=0),"",IFERROR($T10/$G10,"")))</f>
        <v/>
      </c>
      <c r="V10" s="19" t="inlineStr">
        <is>
          <t>Accepted</t>
        </is>
      </c>
      <c r="W10" s="8">
        <f>IF($A10="","",IF($B10="","Review: project missing",IF($J10="","Review: project setup missing",IF($I10="","Review: scope count missing",IF($E10="","Review: valid-through missing",IF($Q10="","Review: base price missing",IF($T10&lt;0,"Review: discount exceeds charges",IF($K10&lt;Assumptions!$B$3,"Review: scope gap",IF($E10&lt;TODAY(),"Review: validity date passed",IF($E10&lt;=TODAY()+Assumptions!$B$4,"Review: validity date near",IF($M10="","Review: clarify exclusions","Ready for review")))))))))))</f>
        <v/>
      </c>
      <c r="X10" s="20" t="inlineStr">
        <is>
          <t>Annual service amount</t>
        </is>
      </c>
    </row>
    <row r="11" ht="45" customHeight="1">
      <c r="A11" s="19" t="inlineStr">
        <is>
          <t>FIC-BID-007</t>
        </is>
      </c>
      <c r="B11" s="20" t="inlineStr">
        <is>
          <t>Blue Lantern Courtyard Renewal (Fictional)</t>
        </is>
      </c>
      <c r="C11" s="20" t="inlineStr">
        <is>
          <t>Amber Shovel Studio (Fictional Company)</t>
        </is>
      </c>
      <c r="D11" s="21" t="n">
        <v>46268</v>
      </c>
      <c r="E11" s="21" t="n">
        <v>46290</v>
      </c>
      <c r="F11" s="19" t="inlineStr">
        <is>
          <t>Hardscape</t>
        </is>
      </c>
      <c r="G11" s="22" t="n">
        <v>3200</v>
      </c>
      <c r="H11" s="19" t="inlineStr">
        <is>
          <t>square feet</t>
        </is>
      </c>
      <c r="I11" s="23" t="n">
        <v>8</v>
      </c>
      <c r="J11" s="24">
        <f>IF($A11="","",IFERROR(IF(VLOOKUP($B11,Assumptions!$A$9:$E$108,3,FALSE)="","",VLOOKUP($B11,Assumptions!$A$9:$E$108,3,FALSE)),""))</f>
        <v/>
      </c>
      <c r="K11" s="17">
        <f>IF($A11="","",IF(OR($I11="",$J11=""),"",IFERROR($I11/$J11,"")))</f>
        <v/>
      </c>
      <c r="L11" s="20" t="inlineStr">
        <is>
          <t>Removal, base preparation, pavers, joint material, edging, cleanup, grading, and haul-off</t>
        </is>
      </c>
      <c r="M11" s="20" t="inlineStr">
        <is>
          <t>Lighting and drainage structures excluded</t>
        </is>
      </c>
      <c r="N11" s="23" t="n">
        <v>20</v>
      </c>
      <c r="O11" s="23" t="n">
        <v>12</v>
      </c>
      <c r="P11" s="20" t="inlineStr">
        <is>
          <t>40% deposit; balance on completion</t>
        </is>
      </c>
      <c r="Q11" s="25" t="n">
        <v>18000</v>
      </c>
      <c r="R11" s="25" t="n">
        <v>1250</v>
      </c>
      <c r="S11" s="25" t="n">
        <v>500</v>
      </c>
      <c r="T11" s="18">
        <f>IF($A11="","",IF($Q11="","",IFERROR($Q11+IF($R11="",0,$R11)-IF($S11="",0,$S11),"")))</f>
        <v/>
      </c>
      <c r="U11" s="18">
        <f>IF($A11="","",IF(OR($T11="",$G11="",$G11=0),"",IFERROR($T11/$G11,"")))</f>
        <v/>
      </c>
      <c r="V11" s="19" t="inlineStr">
        <is>
          <t>Received</t>
        </is>
      </c>
      <c r="W11" s="14">
        <f>IF($A11="","",IF($B11="","Review: project missing",IF($J11="","Review: project setup missing",IF($I11="","Review: scope count missing",IF($E11="","Review: valid-through missing",IF($Q11="","Review: base price missing",IF($T11&lt;0,"Review: discount exceeds charges",IF($K11&lt;Assumptions!$B$3,"Review: scope gap",IF($E11&lt;TODAY(),"Review: validity date passed",IF($E11&lt;=TODAY()+Assumptions!$B$4,"Review: validity date near",IF($M11="","Review: clarify exclusions","Ready for review")))))))))))</f>
        <v/>
      </c>
      <c r="X11" s="20" t="inlineStr">
        <is>
          <t>Confirm paver color before award</t>
        </is>
      </c>
    </row>
    <row r="12" ht="45" customHeight="1">
      <c r="A12" s="19" t="inlineStr">
        <is>
          <t>FIC-BID-008</t>
        </is>
      </c>
      <c r="B12" s="20" t="inlineStr">
        <is>
          <t>Blue Lantern Courtyard Renewal (Fictional)</t>
        </is>
      </c>
      <c r="C12" s="20" t="inlineStr">
        <is>
          <t>Mossy Compass Works (Fictional Company)</t>
        </is>
      </c>
      <c r="D12" s="21" t="n">
        <v>46270</v>
      </c>
      <c r="E12" s="21" t="n">
        <v>46278</v>
      </c>
      <c r="F12" s="19" t="inlineStr">
        <is>
          <t>Hardscape</t>
        </is>
      </c>
      <c r="G12" s="22" t="n">
        <v>3200</v>
      </c>
      <c r="H12" s="19" t="inlineStr">
        <is>
          <t>square feet</t>
        </is>
      </c>
      <c r="I12" s="23" t="n">
        <v>7</v>
      </c>
      <c r="J12" s="26">
        <f>IF($A12="","",IFERROR(IF(VLOOKUP($B12,Assumptions!$A$9:$E$108,3,FALSE)="","",VLOOKUP($B12,Assumptions!$A$9:$E$108,3,FALSE)),""))</f>
        <v/>
      </c>
      <c r="K12" s="11">
        <f>IF($A12="","",IF(OR($I12="",$J12=""),"",IFERROR($I12/$J12,"")))</f>
        <v/>
      </c>
      <c r="L12" s="20" t="inlineStr">
        <is>
          <t>Removal, base preparation, pavers, joint material, edging, cleanup, and haul-off</t>
        </is>
      </c>
      <c r="M12" s="20" t="inlineStr"/>
      <c r="N12" s="23" t="n">
        <v>16</v>
      </c>
      <c r="O12" s="23" t="n">
        <v>10</v>
      </c>
      <c r="P12" s="20" t="inlineStr">
        <is>
          <t>50% deposit; balance on completion</t>
        </is>
      </c>
      <c r="Q12" s="25" t="n">
        <v>16500</v>
      </c>
      <c r="R12" s="25" t="n">
        <v>900</v>
      </c>
      <c r="S12" s="25" t="n">
        <v>0</v>
      </c>
      <c r="T12" s="12">
        <f>IF($A12="","",IF($Q12="","",IFERROR($Q12+IF($R12="",0,$R12)-IF($S12="",0,$S12),"")))</f>
        <v/>
      </c>
      <c r="U12" s="12">
        <f>IF($A12="","",IF(OR($T12="",$G12="",$G12=0),"",IFERROR($T12/$G12,"")))</f>
        <v/>
      </c>
      <c r="V12" s="19" t="inlineStr">
        <is>
          <t>Under Review</t>
        </is>
      </c>
      <c r="W12" s="8">
        <f>IF($A12="","",IF($B12="","Review: project missing",IF($J12="","Review: project setup missing",IF($I12="","Review: scope count missing",IF($E12="","Review: valid-through missing",IF($Q12="","Review: base price missing",IF($T12&lt;0,"Review: discount exceeds charges",IF($K12&lt;Assumptions!$B$3,"Review: scope gap",IF($E12&lt;TODAY(),"Review: validity date passed",IF($E12&lt;=TODAY()+Assumptions!$B$4,"Review: validity date near",IF($M12="","Review: clarify exclusions","Ready for review")))))))))))</f>
        <v/>
      </c>
      <c r="X12" s="20" t="inlineStr">
        <is>
          <t>Clarify exclusions and grading scope</t>
        </is>
      </c>
    </row>
    <row r="13" ht="45" customHeight="1">
      <c r="A13" s="19" t="inlineStr">
        <is>
          <t>FIC-BID-009</t>
        </is>
      </c>
      <c r="B13" s="20" t="inlineStr">
        <is>
          <t>Copper Finch Community Beds (Fictional)</t>
        </is>
      </c>
      <c r="C13" s="20" t="inlineStr">
        <is>
          <t>Golden Trowel Crews (Fictional Company)</t>
        </is>
      </c>
      <c r="D13" s="21" t="n">
        <v>46271</v>
      </c>
      <c r="E13" s="21" t="n">
        <v>46316</v>
      </c>
      <c r="F13" s="19" t="inlineStr">
        <is>
          <t>Cleanup</t>
        </is>
      </c>
      <c r="G13" s="22" t="n">
        <v>48</v>
      </c>
      <c r="H13" s="19" t="inlineStr">
        <is>
          <t>hours</t>
        </is>
      </c>
      <c r="I13" s="23" t="n">
        <v>9</v>
      </c>
      <c r="J13" s="24">
        <f>IF($A13="","",IFERROR(IF(VLOOKUP($B13,Assumptions!$A$9:$E$108,3,FALSE)="","",VLOOKUP($B13,Assumptions!$A$9:$E$108,3,FALSE)),""))</f>
        <v/>
      </c>
      <c r="K13" s="17">
        <f>IF($A13="","",IF(OR($I13="",$J13=""),"",IFERROR($I13/$J13,"")))</f>
        <v/>
      </c>
      <c r="L13" s="20" t="inlineStr">
        <is>
          <t>Bed cleanup, pruning, edging, mulch placement, debris loading, haul-off, sweeping, staging, and final walk</t>
        </is>
      </c>
      <c r="M13" s="20" t="inlineStr">
        <is>
          <t>Tree work above ground level excluded</t>
        </is>
      </c>
      <c r="N13" s="23" t="n">
        <v>4</v>
      </c>
      <c r="O13" s="23" t="n">
        <v>3</v>
      </c>
      <c r="P13" s="20" t="inlineStr">
        <is>
          <t>Due on completion</t>
        </is>
      </c>
      <c r="Q13" s="25" t="n">
        <v>7200</v>
      </c>
      <c r="R13" s="25" t="n">
        <v>0</v>
      </c>
      <c r="S13" s="25" t="n">
        <v>0</v>
      </c>
      <c r="T13" s="18">
        <f>IF($A13="","",IF($Q13="","",IFERROR($Q13+IF($R13="",0,$R13)-IF($S13="",0,$S13),"")))</f>
        <v/>
      </c>
      <c r="U13" s="18">
        <f>IF($A13="","",IF(OR($T13="",$G13="",$G13=0),"",IFERROR($T13/$G13,"")))</f>
        <v/>
      </c>
      <c r="V13" s="19" t="inlineStr">
        <is>
          <t>Shortlisted</t>
        </is>
      </c>
      <c r="W13" s="14">
        <f>IF($A13="","",IF($B13="","Review: project missing",IF($J13="","Review: project setup missing",IF($I13="","Review: scope count missing",IF($E13="","Review: valid-through missing",IF($Q13="","Review: base price missing",IF($T13&lt;0,"Review: discount exceeds charges",IF($K13&lt;Assumptions!$B$3,"Review: scope gap",IF($E13&lt;TODAY(),"Review: validity date passed",IF($E13&lt;=TODAY()+Assumptions!$B$4,"Review: validity date near",IF($M13="","Review: clarify exclusions","Ready for review")))))))))))</f>
        <v/>
      </c>
      <c r="X13" s="20" t="inlineStr">
        <is>
          <t>Price includes a 48-hour labor allowance</t>
        </is>
      </c>
    </row>
    <row r="14" ht="45" customHeight="1">
      <c r="A14" s="19" t="inlineStr">
        <is>
          <t>FIC-BID-010</t>
        </is>
      </c>
      <c r="B14" s="20" t="inlineStr">
        <is>
          <t>Copper Finch Community Beds (Fictional)</t>
        </is>
      </c>
      <c r="C14" s="20" t="inlineStr">
        <is>
          <t>Quiet Creek Horticulture (Fictional Company)</t>
        </is>
      </c>
      <c r="D14" s="21" t="n">
        <v>46272</v>
      </c>
      <c r="E14" s="21" t="n">
        <v>46276</v>
      </c>
      <c r="F14" s="19" t="inlineStr">
        <is>
          <t>Cleanup</t>
        </is>
      </c>
      <c r="G14" s="22" t="n">
        <v>48</v>
      </c>
      <c r="H14" s="19" t="inlineStr">
        <is>
          <t>hours</t>
        </is>
      </c>
      <c r="I14" s="23" t="n">
        <v>9</v>
      </c>
      <c r="J14" s="26">
        <f>IF($A14="","",IFERROR(IF(VLOOKUP($B14,Assumptions!$A$9:$E$108,3,FALSE)="","",VLOOKUP($B14,Assumptions!$A$9:$E$108,3,FALSE)),""))</f>
        <v/>
      </c>
      <c r="K14" s="11">
        <f>IF($A14="","",IF(OR($I14="",$J14=""),"",IFERROR($I14/$J14,"")))</f>
        <v/>
      </c>
      <c r="L14" s="20" t="inlineStr">
        <is>
          <t>Bed cleanup, pruning, edging, mulch placement, debris loading, haul-off, sweeping, staging, and final walk</t>
        </is>
      </c>
      <c r="M14" s="20" t="inlineStr">
        <is>
          <t>Additional disposal loads excluded</t>
        </is>
      </c>
      <c r="N14" s="23" t="n">
        <v>6</v>
      </c>
      <c r="O14" s="23" t="n">
        <v>4</v>
      </c>
      <c r="P14" s="20" t="inlineStr">
        <is>
          <t>Net 15</t>
        </is>
      </c>
      <c r="Q14" s="25" t="n">
        <v>7300</v>
      </c>
      <c r="R14" s="25" t="n">
        <v>0</v>
      </c>
      <c r="S14" s="25" t="n">
        <v>200</v>
      </c>
      <c r="T14" s="12">
        <f>IF($A14="","",IF($Q14="","",IFERROR($Q14+IF($R14="",0,$R14)-IF($S14="",0,$S14),"")))</f>
        <v/>
      </c>
      <c r="U14" s="12">
        <f>IF($A14="","",IF(OR($T14="",$G14="",$G14=0),"",IFERROR($T14/$G14,"")))</f>
        <v/>
      </c>
      <c r="V14" s="19" t="inlineStr">
        <is>
          <t>Received</t>
        </is>
      </c>
      <c r="W14" s="8">
        <f>IF($A14="","",IF($B14="","Review: project missing",IF($J14="","Review: project setup missing",IF($I14="","Review: scope count missing",IF($E14="","Review: valid-through missing",IF($Q14="","Review: base price missing",IF($T14&lt;0,"Review: discount exceeds charges",IF($K14&lt;Assumptions!$B$3,"Review: scope gap",IF($E14&lt;TODAY(),"Review: validity date passed",IF($E14&lt;=TODAY()+Assumptions!$B$4,"Review: validity date near",IF($M14="","Review: clarify exclusions","Ready for review")))))))))))</f>
        <v/>
      </c>
      <c r="X14" s="20" t="inlineStr">
        <is>
          <t>Validity date is at the review boundary</t>
        </is>
      </c>
    </row>
    <row r="15" ht="45" customHeight="1">
      <c r="A15" s="19" t="n"/>
      <c r="B15" s="20" t="n"/>
      <c r="C15" s="20" t="n"/>
      <c r="D15" s="21" t="n"/>
      <c r="E15" s="21" t="n"/>
      <c r="F15" s="19" t="n"/>
      <c r="G15" s="22" t="n"/>
      <c r="H15" s="19" t="n"/>
      <c r="I15" s="23" t="n"/>
      <c r="J15" s="24">
        <f>IF($A15="","",IFERROR(IF(VLOOKUP($B15,Assumptions!$A$9:$E$108,3,FALSE)="","",VLOOKUP($B15,Assumptions!$A$9:$E$108,3,FALSE)),""))</f>
        <v/>
      </c>
      <c r="K15" s="17">
        <f>IF($A15="","",IF(OR($I15="",$J15=""),"",IFERROR($I15/$J15,"")))</f>
        <v/>
      </c>
      <c r="L15" s="20" t="n"/>
      <c r="M15" s="20" t="n"/>
      <c r="N15" s="23" t="n"/>
      <c r="O15" s="23" t="n"/>
      <c r="P15" s="20" t="n"/>
      <c r="Q15" s="25" t="n"/>
      <c r="R15" s="25" t="n"/>
      <c r="S15" s="25" t="n"/>
      <c r="T15" s="18">
        <f>IF($A15="","",IF($Q15="","",IFERROR($Q15+IF($R15="",0,$R15)-IF($S15="",0,$S15),"")))</f>
        <v/>
      </c>
      <c r="U15" s="18">
        <f>IF($A15="","",IF(OR($T15="",$G15="",$G15=0),"",IFERROR($T15/$G15,"")))</f>
        <v/>
      </c>
      <c r="V15" s="19" t="n"/>
      <c r="W15" s="14">
        <f>IF($A15="","",IF($B15="","Review: project missing",IF($J15="","Review: project setup missing",IF($I15="","Review: scope count missing",IF($E15="","Review: valid-through missing",IF($Q15="","Review: base price missing",IF($T15&lt;0,"Review: discount exceeds charges",IF($K15&lt;Assumptions!$B$3,"Review: scope gap",IF($E15&lt;TODAY(),"Review: validity date passed",IF($E15&lt;=TODAY()+Assumptions!$B$4,"Review: validity date near",IF($M15="","Review: clarify exclusions","Ready for review")))))))))))</f>
        <v/>
      </c>
      <c r="X15" s="20" t="n"/>
    </row>
    <row r="16" ht="45" customHeight="1">
      <c r="A16" s="19" t="n"/>
      <c r="B16" s="20" t="n"/>
      <c r="C16" s="20" t="n"/>
      <c r="D16" s="21" t="n"/>
      <c r="E16" s="21" t="n"/>
      <c r="F16" s="19" t="n"/>
      <c r="G16" s="22" t="n"/>
      <c r="H16" s="19" t="n"/>
      <c r="I16" s="23" t="n"/>
      <c r="J16" s="26">
        <f>IF($A16="","",IFERROR(IF(VLOOKUP($B16,Assumptions!$A$9:$E$108,3,FALSE)="","",VLOOKUP($B16,Assumptions!$A$9:$E$108,3,FALSE)),""))</f>
        <v/>
      </c>
      <c r="K16" s="11">
        <f>IF($A16="","",IF(OR($I16="",$J16=""),"",IFERROR($I16/$J16,"")))</f>
        <v/>
      </c>
      <c r="L16" s="20" t="n"/>
      <c r="M16" s="20" t="n"/>
      <c r="N16" s="23" t="n"/>
      <c r="O16" s="23" t="n"/>
      <c r="P16" s="20" t="n"/>
      <c r="Q16" s="25" t="n"/>
      <c r="R16" s="25" t="n"/>
      <c r="S16" s="25" t="n"/>
      <c r="T16" s="12">
        <f>IF($A16="","",IF($Q16="","",IFERROR($Q16+IF($R16="",0,$R16)-IF($S16="",0,$S16),"")))</f>
        <v/>
      </c>
      <c r="U16" s="12">
        <f>IF($A16="","",IF(OR($T16="",$G16="",$G16=0),"",IFERROR($T16/$G16,"")))</f>
        <v/>
      </c>
      <c r="V16" s="19" t="n"/>
      <c r="W16" s="8">
        <f>IF($A16="","",IF($B16="","Review: project missing",IF($J16="","Review: project setup missing",IF($I16="","Review: scope count missing",IF($E16="","Review: valid-through missing",IF($Q16="","Review: base price missing",IF($T16&lt;0,"Review: discount exceeds charges",IF($K16&lt;Assumptions!$B$3,"Review: scope gap",IF($E16&lt;TODAY(),"Review: validity date passed",IF($E16&lt;=TODAY()+Assumptions!$B$4,"Review: validity date near",IF($M16="","Review: clarify exclusions","Ready for review")))))))))))</f>
        <v/>
      </c>
      <c r="X16" s="20" t="n"/>
    </row>
    <row r="17" ht="45" customHeight="1">
      <c r="A17" s="19" t="n"/>
      <c r="B17" s="20" t="n"/>
      <c r="C17" s="20" t="n"/>
      <c r="D17" s="21" t="n"/>
      <c r="E17" s="21" t="n"/>
      <c r="F17" s="19" t="n"/>
      <c r="G17" s="22" t="n"/>
      <c r="H17" s="19" t="n"/>
      <c r="I17" s="23" t="n"/>
      <c r="J17" s="24">
        <f>IF($A17="","",IFERROR(IF(VLOOKUP($B17,Assumptions!$A$9:$E$108,3,FALSE)="","",VLOOKUP($B17,Assumptions!$A$9:$E$108,3,FALSE)),""))</f>
        <v/>
      </c>
      <c r="K17" s="17">
        <f>IF($A17="","",IF(OR($I17="",$J17=""),"",IFERROR($I17/$J17,"")))</f>
        <v/>
      </c>
      <c r="L17" s="20" t="n"/>
      <c r="M17" s="20" t="n"/>
      <c r="N17" s="23" t="n"/>
      <c r="O17" s="23" t="n"/>
      <c r="P17" s="20" t="n"/>
      <c r="Q17" s="25" t="n"/>
      <c r="R17" s="25" t="n"/>
      <c r="S17" s="25" t="n"/>
      <c r="T17" s="18">
        <f>IF($A17="","",IF($Q17="","",IFERROR($Q17+IF($R17="",0,$R17)-IF($S17="",0,$S17),"")))</f>
        <v/>
      </c>
      <c r="U17" s="18">
        <f>IF($A17="","",IF(OR($T17="",$G17="",$G17=0),"",IFERROR($T17/$G17,"")))</f>
        <v/>
      </c>
      <c r="V17" s="19" t="n"/>
      <c r="W17" s="14">
        <f>IF($A17="","",IF($B17="","Review: project missing",IF($J17="","Review: project setup missing",IF($I17="","Review: scope count missing",IF($E17="","Review: valid-through missing",IF($Q17="","Review: base price missing",IF($T17&lt;0,"Review: discount exceeds charges",IF($K17&lt;Assumptions!$B$3,"Review: scope gap",IF($E17&lt;TODAY(),"Review: validity date passed",IF($E17&lt;=TODAY()+Assumptions!$B$4,"Review: validity date near",IF($M17="","Review: clarify exclusions","Ready for review")))))))))))</f>
        <v/>
      </c>
      <c r="X17" s="20" t="n"/>
    </row>
    <row r="18" ht="45" customHeight="1">
      <c r="A18" s="19" t="n"/>
      <c r="B18" s="20" t="n"/>
      <c r="C18" s="20" t="n"/>
      <c r="D18" s="21" t="n"/>
      <c r="E18" s="21" t="n"/>
      <c r="F18" s="19" t="n"/>
      <c r="G18" s="22" t="n"/>
      <c r="H18" s="19" t="n"/>
      <c r="I18" s="23" t="n"/>
      <c r="J18" s="26">
        <f>IF($A18="","",IFERROR(IF(VLOOKUP($B18,Assumptions!$A$9:$E$108,3,FALSE)="","",VLOOKUP($B18,Assumptions!$A$9:$E$108,3,FALSE)),""))</f>
        <v/>
      </c>
      <c r="K18" s="11">
        <f>IF($A18="","",IF(OR($I18="",$J18=""),"",IFERROR($I18/$J18,"")))</f>
        <v/>
      </c>
      <c r="L18" s="20" t="n"/>
      <c r="M18" s="20" t="n"/>
      <c r="N18" s="23" t="n"/>
      <c r="O18" s="23" t="n"/>
      <c r="P18" s="20" t="n"/>
      <c r="Q18" s="25" t="n"/>
      <c r="R18" s="25" t="n"/>
      <c r="S18" s="25" t="n"/>
      <c r="T18" s="12">
        <f>IF($A18="","",IF($Q18="","",IFERROR($Q18+IF($R18="",0,$R18)-IF($S18="",0,$S18),"")))</f>
        <v/>
      </c>
      <c r="U18" s="12">
        <f>IF($A18="","",IF(OR($T18="",$G18="",$G18=0),"",IFERROR($T18/$G18,"")))</f>
        <v/>
      </c>
      <c r="V18" s="19" t="n"/>
      <c r="W18" s="8">
        <f>IF($A18="","",IF($B18="","Review: project missing",IF($J18="","Review: project setup missing",IF($I18="","Review: scope count missing",IF($E18="","Review: valid-through missing",IF($Q18="","Review: base price missing",IF($T18&lt;0,"Review: discount exceeds charges",IF($K18&lt;Assumptions!$B$3,"Review: scope gap",IF($E18&lt;TODAY(),"Review: validity date passed",IF($E18&lt;=TODAY()+Assumptions!$B$4,"Review: validity date near",IF($M18="","Review: clarify exclusions","Ready for review")))))))))))</f>
        <v/>
      </c>
      <c r="X18" s="20" t="n"/>
    </row>
    <row r="19" ht="45" customHeight="1">
      <c r="A19" s="19" t="n"/>
      <c r="B19" s="20" t="n"/>
      <c r="C19" s="20" t="n"/>
      <c r="D19" s="21" t="n"/>
      <c r="E19" s="21" t="n"/>
      <c r="F19" s="19" t="n"/>
      <c r="G19" s="22" t="n"/>
      <c r="H19" s="19" t="n"/>
      <c r="I19" s="23" t="n"/>
      <c r="J19" s="24">
        <f>IF($A19="","",IFERROR(IF(VLOOKUP($B19,Assumptions!$A$9:$E$108,3,FALSE)="","",VLOOKUP($B19,Assumptions!$A$9:$E$108,3,FALSE)),""))</f>
        <v/>
      </c>
      <c r="K19" s="17">
        <f>IF($A19="","",IF(OR($I19="",$J19=""),"",IFERROR($I19/$J19,"")))</f>
        <v/>
      </c>
      <c r="L19" s="20" t="n"/>
      <c r="M19" s="20" t="n"/>
      <c r="N19" s="23" t="n"/>
      <c r="O19" s="23" t="n"/>
      <c r="P19" s="20" t="n"/>
      <c r="Q19" s="25" t="n"/>
      <c r="R19" s="25" t="n"/>
      <c r="S19" s="25" t="n"/>
      <c r="T19" s="18">
        <f>IF($A19="","",IF($Q19="","",IFERROR($Q19+IF($R19="",0,$R19)-IF($S19="",0,$S19),"")))</f>
        <v/>
      </c>
      <c r="U19" s="18">
        <f>IF($A19="","",IF(OR($T19="",$G19="",$G19=0),"",IFERROR($T19/$G19,"")))</f>
        <v/>
      </c>
      <c r="V19" s="19" t="n"/>
      <c r="W19" s="14">
        <f>IF($A19="","",IF($B19="","Review: project missing",IF($J19="","Review: project setup missing",IF($I19="","Review: scope count missing",IF($E19="","Review: valid-through missing",IF($Q19="","Review: base price missing",IF($T19&lt;0,"Review: discount exceeds charges",IF($K19&lt;Assumptions!$B$3,"Review: scope gap",IF($E19&lt;TODAY(),"Review: validity date passed",IF($E19&lt;=TODAY()+Assumptions!$B$4,"Review: validity date near",IF($M19="","Review: clarify exclusions","Ready for review")))))))))))</f>
        <v/>
      </c>
      <c r="X19" s="20" t="n"/>
    </row>
    <row r="20" ht="45" customHeight="1">
      <c r="A20" s="19" t="n"/>
      <c r="B20" s="20" t="n"/>
      <c r="C20" s="20" t="n"/>
      <c r="D20" s="21" t="n"/>
      <c r="E20" s="21" t="n"/>
      <c r="F20" s="19" t="n"/>
      <c r="G20" s="22" t="n"/>
      <c r="H20" s="19" t="n"/>
      <c r="I20" s="23" t="n"/>
      <c r="J20" s="26">
        <f>IF($A20="","",IFERROR(IF(VLOOKUP($B20,Assumptions!$A$9:$E$108,3,FALSE)="","",VLOOKUP($B20,Assumptions!$A$9:$E$108,3,FALSE)),""))</f>
        <v/>
      </c>
      <c r="K20" s="11">
        <f>IF($A20="","",IF(OR($I20="",$J20=""),"",IFERROR($I20/$J20,"")))</f>
        <v/>
      </c>
      <c r="L20" s="20" t="n"/>
      <c r="M20" s="20" t="n"/>
      <c r="N20" s="23" t="n"/>
      <c r="O20" s="23" t="n"/>
      <c r="P20" s="20" t="n"/>
      <c r="Q20" s="25" t="n"/>
      <c r="R20" s="25" t="n"/>
      <c r="S20" s="25" t="n"/>
      <c r="T20" s="12">
        <f>IF($A20="","",IF($Q20="","",IFERROR($Q20+IF($R20="",0,$R20)-IF($S20="",0,$S20),"")))</f>
        <v/>
      </c>
      <c r="U20" s="12">
        <f>IF($A20="","",IF(OR($T20="",$G20="",$G20=0),"",IFERROR($T20/$G20,"")))</f>
        <v/>
      </c>
      <c r="V20" s="19" t="n"/>
      <c r="W20" s="8">
        <f>IF($A20="","",IF($B20="","Review: project missing",IF($J20="","Review: project setup missing",IF($I20="","Review: scope count missing",IF($E20="","Review: valid-through missing",IF($Q20="","Review: base price missing",IF($T20&lt;0,"Review: discount exceeds charges",IF($K20&lt;Assumptions!$B$3,"Review: scope gap",IF($E20&lt;TODAY(),"Review: validity date passed",IF($E20&lt;=TODAY()+Assumptions!$B$4,"Review: validity date near",IF($M20="","Review: clarify exclusions","Ready for review")))))))))))</f>
        <v/>
      </c>
      <c r="X20" s="20" t="n"/>
    </row>
    <row r="21" ht="45" customHeight="1">
      <c r="A21" s="19" t="n"/>
      <c r="B21" s="20" t="n"/>
      <c r="C21" s="20" t="n"/>
      <c r="D21" s="21" t="n"/>
      <c r="E21" s="21" t="n"/>
      <c r="F21" s="19" t="n"/>
      <c r="G21" s="22" t="n"/>
      <c r="H21" s="19" t="n"/>
      <c r="I21" s="23" t="n"/>
      <c r="J21" s="24">
        <f>IF($A21="","",IFERROR(IF(VLOOKUP($B21,Assumptions!$A$9:$E$108,3,FALSE)="","",VLOOKUP($B21,Assumptions!$A$9:$E$108,3,FALSE)),""))</f>
        <v/>
      </c>
      <c r="K21" s="17">
        <f>IF($A21="","",IF(OR($I21="",$J21=""),"",IFERROR($I21/$J21,"")))</f>
        <v/>
      </c>
      <c r="L21" s="20" t="n"/>
      <c r="M21" s="20" t="n"/>
      <c r="N21" s="23" t="n"/>
      <c r="O21" s="23" t="n"/>
      <c r="P21" s="20" t="n"/>
      <c r="Q21" s="25" t="n"/>
      <c r="R21" s="25" t="n"/>
      <c r="S21" s="25" t="n"/>
      <c r="T21" s="18">
        <f>IF($A21="","",IF($Q21="","",IFERROR($Q21+IF($R21="",0,$R21)-IF($S21="",0,$S21),"")))</f>
        <v/>
      </c>
      <c r="U21" s="18">
        <f>IF($A21="","",IF(OR($T21="",$G21="",$G21=0),"",IFERROR($T21/$G21,"")))</f>
        <v/>
      </c>
      <c r="V21" s="19" t="n"/>
      <c r="W21" s="14">
        <f>IF($A21="","",IF($B21="","Review: project missing",IF($J21="","Review: project setup missing",IF($I21="","Review: scope count missing",IF($E21="","Review: valid-through missing",IF($Q21="","Review: base price missing",IF($T21&lt;0,"Review: discount exceeds charges",IF($K21&lt;Assumptions!$B$3,"Review: scope gap",IF($E21&lt;TODAY(),"Review: validity date passed",IF($E21&lt;=TODAY()+Assumptions!$B$4,"Review: validity date near",IF($M21="","Review: clarify exclusions","Ready for review")))))))))))</f>
        <v/>
      </c>
      <c r="X21" s="20" t="n"/>
    </row>
    <row r="22" ht="45" customHeight="1">
      <c r="A22" s="19" t="n"/>
      <c r="B22" s="20" t="n"/>
      <c r="C22" s="20" t="n"/>
      <c r="D22" s="21" t="n"/>
      <c r="E22" s="21" t="n"/>
      <c r="F22" s="19" t="n"/>
      <c r="G22" s="22" t="n"/>
      <c r="H22" s="19" t="n"/>
      <c r="I22" s="23" t="n"/>
      <c r="J22" s="26">
        <f>IF($A22="","",IFERROR(IF(VLOOKUP($B22,Assumptions!$A$9:$E$108,3,FALSE)="","",VLOOKUP($B22,Assumptions!$A$9:$E$108,3,FALSE)),""))</f>
        <v/>
      </c>
      <c r="K22" s="11">
        <f>IF($A22="","",IF(OR($I22="",$J22=""),"",IFERROR($I22/$J22,"")))</f>
        <v/>
      </c>
      <c r="L22" s="20" t="n"/>
      <c r="M22" s="20" t="n"/>
      <c r="N22" s="23" t="n"/>
      <c r="O22" s="23" t="n"/>
      <c r="P22" s="20" t="n"/>
      <c r="Q22" s="25" t="n"/>
      <c r="R22" s="25" t="n"/>
      <c r="S22" s="25" t="n"/>
      <c r="T22" s="12">
        <f>IF($A22="","",IF($Q22="","",IFERROR($Q22+IF($R22="",0,$R22)-IF($S22="",0,$S22),"")))</f>
        <v/>
      </c>
      <c r="U22" s="12">
        <f>IF($A22="","",IF(OR($T22="",$G22="",$G22=0),"",IFERROR($T22/$G22,"")))</f>
        <v/>
      </c>
      <c r="V22" s="19" t="n"/>
      <c r="W22" s="8">
        <f>IF($A22="","",IF($B22="","Review: project missing",IF($J22="","Review: project setup missing",IF($I22="","Review: scope count missing",IF($E22="","Review: valid-through missing",IF($Q22="","Review: base price missing",IF($T22&lt;0,"Review: discount exceeds charges",IF($K22&lt;Assumptions!$B$3,"Review: scope gap",IF($E22&lt;TODAY(),"Review: validity date passed",IF($E22&lt;=TODAY()+Assumptions!$B$4,"Review: validity date near",IF($M22="","Review: clarify exclusions","Ready for review")))))))))))</f>
        <v/>
      </c>
      <c r="X22" s="20" t="n"/>
    </row>
    <row r="23" ht="45" customHeight="1">
      <c r="A23" s="19" t="n"/>
      <c r="B23" s="20" t="n"/>
      <c r="C23" s="20" t="n"/>
      <c r="D23" s="21" t="n"/>
      <c r="E23" s="21" t="n"/>
      <c r="F23" s="19" t="n"/>
      <c r="G23" s="22" t="n"/>
      <c r="H23" s="19" t="n"/>
      <c r="I23" s="23" t="n"/>
      <c r="J23" s="24">
        <f>IF($A23="","",IFERROR(IF(VLOOKUP($B23,Assumptions!$A$9:$E$108,3,FALSE)="","",VLOOKUP($B23,Assumptions!$A$9:$E$108,3,FALSE)),""))</f>
        <v/>
      </c>
      <c r="K23" s="17">
        <f>IF($A23="","",IF(OR($I23="",$J23=""),"",IFERROR($I23/$J23,"")))</f>
        <v/>
      </c>
      <c r="L23" s="20" t="n"/>
      <c r="M23" s="20" t="n"/>
      <c r="N23" s="23" t="n"/>
      <c r="O23" s="23" t="n"/>
      <c r="P23" s="20" t="n"/>
      <c r="Q23" s="25" t="n"/>
      <c r="R23" s="25" t="n"/>
      <c r="S23" s="25" t="n"/>
      <c r="T23" s="18">
        <f>IF($A23="","",IF($Q23="","",IFERROR($Q23+IF($R23="",0,$R23)-IF($S23="",0,$S23),"")))</f>
        <v/>
      </c>
      <c r="U23" s="18">
        <f>IF($A23="","",IF(OR($T23="",$G23="",$G23=0),"",IFERROR($T23/$G23,"")))</f>
        <v/>
      </c>
      <c r="V23" s="19" t="n"/>
      <c r="W23" s="14">
        <f>IF($A23="","",IF($B23="","Review: project missing",IF($J23="","Review: project setup missing",IF($I23="","Review: scope count missing",IF($E23="","Review: valid-through missing",IF($Q23="","Review: base price missing",IF($T23&lt;0,"Review: discount exceeds charges",IF($K23&lt;Assumptions!$B$3,"Review: scope gap",IF($E23&lt;TODAY(),"Review: validity date passed",IF($E23&lt;=TODAY()+Assumptions!$B$4,"Review: validity date near",IF($M23="","Review: clarify exclusions","Ready for review")))))))))))</f>
        <v/>
      </c>
      <c r="X23" s="20" t="n"/>
    </row>
    <row r="24" ht="45" customHeight="1">
      <c r="A24" s="19" t="n"/>
      <c r="B24" s="20" t="n"/>
      <c r="C24" s="20" t="n"/>
      <c r="D24" s="21" t="n"/>
      <c r="E24" s="21" t="n"/>
      <c r="F24" s="19" t="n"/>
      <c r="G24" s="22" t="n"/>
      <c r="H24" s="19" t="n"/>
      <c r="I24" s="23" t="n"/>
      <c r="J24" s="26">
        <f>IF($A24="","",IFERROR(IF(VLOOKUP($B24,Assumptions!$A$9:$E$108,3,FALSE)="","",VLOOKUP($B24,Assumptions!$A$9:$E$108,3,FALSE)),""))</f>
        <v/>
      </c>
      <c r="K24" s="11">
        <f>IF($A24="","",IF(OR($I24="",$J24=""),"",IFERROR($I24/$J24,"")))</f>
        <v/>
      </c>
      <c r="L24" s="20" t="n"/>
      <c r="M24" s="20" t="n"/>
      <c r="N24" s="23" t="n"/>
      <c r="O24" s="23" t="n"/>
      <c r="P24" s="20" t="n"/>
      <c r="Q24" s="25" t="n"/>
      <c r="R24" s="25" t="n"/>
      <c r="S24" s="25" t="n"/>
      <c r="T24" s="12">
        <f>IF($A24="","",IF($Q24="","",IFERROR($Q24+IF($R24="",0,$R24)-IF($S24="",0,$S24),"")))</f>
        <v/>
      </c>
      <c r="U24" s="12">
        <f>IF($A24="","",IF(OR($T24="",$G24="",$G24=0),"",IFERROR($T24/$G24,"")))</f>
        <v/>
      </c>
      <c r="V24" s="19" t="n"/>
      <c r="W24" s="8">
        <f>IF($A24="","",IF($B24="","Review: project missing",IF($J24="","Review: project setup missing",IF($I24="","Review: scope count missing",IF($E24="","Review: valid-through missing",IF($Q24="","Review: base price missing",IF($T24&lt;0,"Review: discount exceeds charges",IF($K24&lt;Assumptions!$B$3,"Review: scope gap",IF($E24&lt;TODAY(),"Review: validity date passed",IF($E24&lt;=TODAY()+Assumptions!$B$4,"Review: validity date near",IF($M24="","Review: clarify exclusions","Ready for review")))))))))))</f>
        <v/>
      </c>
      <c r="X24" s="20" t="n"/>
    </row>
    <row r="25" ht="45" customHeight="1">
      <c r="A25" s="19" t="n"/>
      <c r="B25" s="20" t="n"/>
      <c r="C25" s="20" t="n"/>
      <c r="D25" s="21" t="n"/>
      <c r="E25" s="21" t="n"/>
      <c r="F25" s="19" t="n"/>
      <c r="G25" s="22" t="n"/>
      <c r="H25" s="19" t="n"/>
      <c r="I25" s="23" t="n"/>
      <c r="J25" s="24">
        <f>IF($A25="","",IFERROR(IF(VLOOKUP($B25,Assumptions!$A$9:$E$108,3,FALSE)="","",VLOOKUP($B25,Assumptions!$A$9:$E$108,3,FALSE)),""))</f>
        <v/>
      </c>
      <c r="K25" s="17">
        <f>IF($A25="","",IF(OR($I25="",$J25=""),"",IFERROR($I25/$J25,"")))</f>
        <v/>
      </c>
      <c r="L25" s="20" t="n"/>
      <c r="M25" s="20" t="n"/>
      <c r="N25" s="23" t="n"/>
      <c r="O25" s="23" t="n"/>
      <c r="P25" s="20" t="n"/>
      <c r="Q25" s="25" t="n"/>
      <c r="R25" s="25" t="n"/>
      <c r="S25" s="25" t="n"/>
      <c r="T25" s="18">
        <f>IF($A25="","",IF($Q25="","",IFERROR($Q25+IF($R25="",0,$R25)-IF($S25="",0,$S25),"")))</f>
        <v/>
      </c>
      <c r="U25" s="18">
        <f>IF($A25="","",IF(OR($T25="",$G25="",$G25=0),"",IFERROR($T25/$G25,"")))</f>
        <v/>
      </c>
      <c r="V25" s="19" t="n"/>
      <c r="W25" s="14">
        <f>IF($A25="","",IF($B25="","Review: project missing",IF($J25="","Review: project setup missing",IF($I25="","Review: scope count missing",IF($E25="","Review: valid-through missing",IF($Q25="","Review: base price missing",IF($T25&lt;0,"Review: discount exceeds charges",IF($K25&lt;Assumptions!$B$3,"Review: scope gap",IF($E25&lt;TODAY(),"Review: validity date passed",IF($E25&lt;=TODAY()+Assumptions!$B$4,"Review: validity date near",IF($M25="","Review: clarify exclusions","Ready for review")))))))))))</f>
        <v/>
      </c>
      <c r="X25" s="20" t="n"/>
    </row>
    <row r="26" ht="45" customHeight="1">
      <c r="A26" s="19" t="n"/>
      <c r="B26" s="20" t="n"/>
      <c r="C26" s="20" t="n"/>
      <c r="D26" s="21" t="n"/>
      <c r="E26" s="21" t="n"/>
      <c r="F26" s="19" t="n"/>
      <c r="G26" s="22" t="n"/>
      <c r="H26" s="19" t="n"/>
      <c r="I26" s="23" t="n"/>
      <c r="J26" s="26">
        <f>IF($A26="","",IFERROR(IF(VLOOKUP($B26,Assumptions!$A$9:$E$108,3,FALSE)="","",VLOOKUP($B26,Assumptions!$A$9:$E$108,3,FALSE)),""))</f>
        <v/>
      </c>
      <c r="K26" s="11">
        <f>IF($A26="","",IF(OR($I26="",$J26=""),"",IFERROR($I26/$J26,"")))</f>
        <v/>
      </c>
      <c r="L26" s="20" t="n"/>
      <c r="M26" s="20" t="n"/>
      <c r="N26" s="23" t="n"/>
      <c r="O26" s="23" t="n"/>
      <c r="P26" s="20" t="n"/>
      <c r="Q26" s="25" t="n"/>
      <c r="R26" s="25" t="n"/>
      <c r="S26" s="25" t="n"/>
      <c r="T26" s="12">
        <f>IF($A26="","",IF($Q26="","",IFERROR($Q26+IF($R26="",0,$R26)-IF($S26="",0,$S26),"")))</f>
        <v/>
      </c>
      <c r="U26" s="12">
        <f>IF($A26="","",IF(OR($T26="",$G26="",$G26=0),"",IFERROR($T26/$G26,"")))</f>
        <v/>
      </c>
      <c r="V26" s="19" t="n"/>
      <c r="W26" s="8">
        <f>IF($A26="","",IF($B26="","Review: project missing",IF($J26="","Review: project setup missing",IF($I26="","Review: scope count missing",IF($E26="","Review: valid-through missing",IF($Q26="","Review: base price missing",IF($T26&lt;0,"Review: discount exceeds charges",IF($K26&lt;Assumptions!$B$3,"Review: scope gap",IF($E26&lt;TODAY(),"Review: validity date passed",IF($E26&lt;=TODAY()+Assumptions!$B$4,"Review: validity date near",IF($M26="","Review: clarify exclusions","Ready for review")))))))))))</f>
        <v/>
      </c>
      <c r="X26" s="20" t="n"/>
    </row>
    <row r="27" ht="45" customHeight="1">
      <c r="A27" s="19" t="n"/>
      <c r="B27" s="20" t="n"/>
      <c r="C27" s="20" t="n"/>
      <c r="D27" s="21" t="n"/>
      <c r="E27" s="21" t="n"/>
      <c r="F27" s="19" t="n"/>
      <c r="G27" s="22" t="n"/>
      <c r="H27" s="19" t="n"/>
      <c r="I27" s="23" t="n"/>
      <c r="J27" s="24">
        <f>IF($A27="","",IFERROR(IF(VLOOKUP($B27,Assumptions!$A$9:$E$108,3,FALSE)="","",VLOOKUP($B27,Assumptions!$A$9:$E$108,3,FALSE)),""))</f>
        <v/>
      </c>
      <c r="K27" s="17">
        <f>IF($A27="","",IF(OR($I27="",$J27=""),"",IFERROR($I27/$J27,"")))</f>
        <v/>
      </c>
      <c r="L27" s="20" t="n"/>
      <c r="M27" s="20" t="n"/>
      <c r="N27" s="23" t="n"/>
      <c r="O27" s="23" t="n"/>
      <c r="P27" s="20" t="n"/>
      <c r="Q27" s="25" t="n"/>
      <c r="R27" s="25" t="n"/>
      <c r="S27" s="25" t="n"/>
      <c r="T27" s="18">
        <f>IF($A27="","",IF($Q27="","",IFERROR($Q27+IF($R27="",0,$R27)-IF($S27="",0,$S27),"")))</f>
        <v/>
      </c>
      <c r="U27" s="18">
        <f>IF($A27="","",IF(OR($T27="",$G27="",$G27=0),"",IFERROR($T27/$G27,"")))</f>
        <v/>
      </c>
      <c r="V27" s="19" t="n"/>
      <c r="W27" s="14">
        <f>IF($A27="","",IF($B27="","Review: project missing",IF($J27="","Review: project setup missing",IF($I27="","Review: scope count missing",IF($E27="","Review: valid-through missing",IF($Q27="","Review: base price missing",IF($T27&lt;0,"Review: discount exceeds charges",IF($K27&lt;Assumptions!$B$3,"Review: scope gap",IF($E27&lt;TODAY(),"Review: validity date passed",IF($E27&lt;=TODAY()+Assumptions!$B$4,"Review: validity date near",IF($M27="","Review: clarify exclusions","Ready for review")))))))))))</f>
        <v/>
      </c>
      <c r="X27" s="20" t="n"/>
    </row>
    <row r="28" ht="45" customHeight="1">
      <c r="A28" s="19" t="n"/>
      <c r="B28" s="20" t="n"/>
      <c r="C28" s="20" t="n"/>
      <c r="D28" s="21" t="n"/>
      <c r="E28" s="21" t="n"/>
      <c r="F28" s="19" t="n"/>
      <c r="G28" s="22" t="n"/>
      <c r="H28" s="19" t="n"/>
      <c r="I28" s="23" t="n"/>
      <c r="J28" s="26">
        <f>IF($A28="","",IFERROR(IF(VLOOKUP($B28,Assumptions!$A$9:$E$108,3,FALSE)="","",VLOOKUP($B28,Assumptions!$A$9:$E$108,3,FALSE)),""))</f>
        <v/>
      </c>
      <c r="K28" s="11">
        <f>IF($A28="","",IF(OR($I28="",$J28=""),"",IFERROR($I28/$J28,"")))</f>
        <v/>
      </c>
      <c r="L28" s="20" t="n"/>
      <c r="M28" s="20" t="n"/>
      <c r="N28" s="23" t="n"/>
      <c r="O28" s="23" t="n"/>
      <c r="P28" s="20" t="n"/>
      <c r="Q28" s="25" t="n"/>
      <c r="R28" s="25" t="n"/>
      <c r="S28" s="25" t="n"/>
      <c r="T28" s="12">
        <f>IF($A28="","",IF($Q28="","",IFERROR($Q28+IF($R28="",0,$R28)-IF($S28="",0,$S28),"")))</f>
        <v/>
      </c>
      <c r="U28" s="12">
        <f>IF($A28="","",IF(OR($T28="",$G28="",$G28=0),"",IFERROR($T28/$G28,"")))</f>
        <v/>
      </c>
      <c r="V28" s="19" t="n"/>
      <c r="W28" s="8">
        <f>IF($A28="","",IF($B28="","Review: project missing",IF($J28="","Review: project setup missing",IF($I28="","Review: scope count missing",IF($E28="","Review: valid-through missing",IF($Q28="","Review: base price missing",IF($T28&lt;0,"Review: discount exceeds charges",IF($K28&lt;Assumptions!$B$3,"Review: scope gap",IF($E28&lt;TODAY(),"Review: validity date passed",IF($E28&lt;=TODAY()+Assumptions!$B$4,"Review: validity date near",IF($M28="","Review: clarify exclusions","Ready for review")))))))))))</f>
        <v/>
      </c>
      <c r="X28" s="20" t="n"/>
    </row>
    <row r="29" ht="45" customHeight="1">
      <c r="A29" s="19" t="n"/>
      <c r="B29" s="20" t="n"/>
      <c r="C29" s="20" t="n"/>
      <c r="D29" s="21" t="n"/>
      <c r="E29" s="21" t="n"/>
      <c r="F29" s="19" t="n"/>
      <c r="G29" s="22" t="n"/>
      <c r="H29" s="19" t="n"/>
      <c r="I29" s="23" t="n"/>
      <c r="J29" s="24">
        <f>IF($A29="","",IFERROR(IF(VLOOKUP($B29,Assumptions!$A$9:$E$108,3,FALSE)="","",VLOOKUP($B29,Assumptions!$A$9:$E$108,3,FALSE)),""))</f>
        <v/>
      </c>
      <c r="K29" s="17">
        <f>IF($A29="","",IF(OR($I29="",$J29=""),"",IFERROR($I29/$J29,"")))</f>
        <v/>
      </c>
      <c r="L29" s="20" t="n"/>
      <c r="M29" s="20" t="n"/>
      <c r="N29" s="23" t="n"/>
      <c r="O29" s="23" t="n"/>
      <c r="P29" s="20" t="n"/>
      <c r="Q29" s="25" t="n"/>
      <c r="R29" s="25" t="n"/>
      <c r="S29" s="25" t="n"/>
      <c r="T29" s="18">
        <f>IF($A29="","",IF($Q29="","",IFERROR($Q29+IF($R29="",0,$R29)-IF($S29="",0,$S29),"")))</f>
        <v/>
      </c>
      <c r="U29" s="18">
        <f>IF($A29="","",IF(OR($T29="",$G29="",$G29=0),"",IFERROR($T29/$G29,"")))</f>
        <v/>
      </c>
      <c r="V29" s="19" t="n"/>
      <c r="W29" s="14">
        <f>IF($A29="","",IF($B29="","Review: project missing",IF($J29="","Review: project setup missing",IF($I29="","Review: scope count missing",IF($E29="","Review: valid-through missing",IF($Q29="","Review: base price missing",IF($T29&lt;0,"Review: discount exceeds charges",IF($K29&lt;Assumptions!$B$3,"Review: scope gap",IF($E29&lt;TODAY(),"Review: validity date passed",IF($E29&lt;=TODAY()+Assumptions!$B$4,"Review: validity date near",IF($M29="","Review: clarify exclusions","Ready for review")))))))))))</f>
        <v/>
      </c>
      <c r="X29" s="20" t="n"/>
    </row>
    <row r="30" ht="45" customHeight="1">
      <c r="A30" s="19" t="n"/>
      <c r="B30" s="20" t="n"/>
      <c r="C30" s="20" t="n"/>
      <c r="D30" s="21" t="n"/>
      <c r="E30" s="21" t="n"/>
      <c r="F30" s="19" t="n"/>
      <c r="G30" s="22" t="n"/>
      <c r="H30" s="19" t="n"/>
      <c r="I30" s="23" t="n"/>
      <c r="J30" s="26">
        <f>IF($A30="","",IFERROR(IF(VLOOKUP($B30,Assumptions!$A$9:$E$108,3,FALSE)="","",VLOOKUP($B30,Assumptions!$A$9:$E$108,3,FALSE)),""))</f>
        <v/>
      </c>
      <c r="K30" s="11">
        <f>IF($A30="","",IF(OR($I30="",$J30=""),"",IFERROR($I30/$J30,"")))</f>
        <v/>
      </c>
      <c r="L30" s="20" t="n"/>
      <c r="M30" s="20" t="n"/>
      <c r="N30" s="23" t="n"/>
      <c r="O30" s="23" t="n"/>
      <c r="P30" s="20" t="n"/>
      <c r="Q30" s="25" t="n"/>
      <c r="R30" s="25" t="n"/>
      <c r="S30" s="25" t="n"/>
      <c r="T30" s="12">
        <f>IF($A30="","",IF($Q30="","",IFERROR($Q30+IF($R30="",0,$R30)-IF($S30="",0,$S30),"")))</f>
        <v/>
      </c>
      <c r="U30" s="12">
        <f>IF($A30="","",IF(OR($T30="",$G30="",$G30=0),"",IFERROR($T30/$G30,"")))</f>
        <v/>
      </c>
      <c r="V30" s="19" t="n"/>
      <c r="W30" s="8">
        <f>IF($A30="","",IF($B30="","Review: project missing",IF($J30="","Review: project setup missing",IF($I30="","Review: scope count missing",IF($E30="","Review: valid-through missing",IF($Q30="","Review: base price missing",IF($T30&lt;0,"Review: discount exceeds charges",IF($K30&lt;Assumptions!$B$3,"Review: scope gap",IF($E30&lt;TODAY(),"Review: validity date passed",IF($E30&lt;=TODAY()+Assumptions!$B$4,"Review: validity date near",IF($M30="","Review: clarify exclusions","Ready for review")))))))))))</f>
        <v/>
      </c>
      <c r="X30" s="20" t="n"/>
    </row>
    <row r="31" ht="45" customHeight="1">
      <c r="A31" s="19" t="n"/>
      <c r="B31" s="20" t="n"/>
      <c r="C31" s="20" t="n"/>
      <c r="D31" s="21" t="n"/>
      <c r="E31" s="21" t="n"/>
      <c r="F31" s="19" t="n"/>
      <c r="G31" s="22" t="n"/>
      <c r="H31" s="19" t="n"/>
      <c r="I31" s="23" t="n"/>
      <c r="J31" s="24">
        <f>IF($A31="","",IFERROR(IF(VLOOKUP($B31,Assumptions!$A$9:$E$108,3,FALSE)="","",VLOOKUP($B31,Assumptions!$A$9:$E$108,3,FALSE)),""))</f>
        <v/>
      </c>
      <c r="K31" s="17">
        <f>IF($A31="","",IF(OR($I31="",$J31=""),"",IFERROR($I31/$J31,"")))</f>
        <v/>
      </c>
      <c r="L31" s="20" t="n"/>
      <c r="M31" s="20" t="n"/>
      <c r="N31" s="23" t="n"/>
      <c r="O31" s="23" t="n"/>
      <c r="P31" s="20" t="n"/>
      <c r="Q31" s="25" t="n"/>
      <c r="R31" s="25" t="n"/>
      <c r="S31" s="25" t="n"/>
      <c r="T31" s="18">
        <f>IF($A31="","",IF($Q31="","",IFERROR($Q31+IF($R31="",0,$R31)-IF($S31="",0,$S31),"")))</f>
        <v/>
      </c>
      <c r="U31" s="18">
        <f>IF($A31="","",IF(OR($T31="",$G31="",$G31=0),"",IFERROR($T31/$G31,"")))</f>
        <v/>
      </c>
      <c r="V31" s="19" t="n"/>
      <c r="W31" s="14">
        <f>IF($A31="","",IF($B31="","Review: project missing",IF($J31="","Review: project setup missing",IF($I31="","Review: scope count missing",IF($E31="","Review: valid-through missing",IF($Q31="","Review: base price missing",IF($T31&lt;0,"Review: discount exceeds charges",IF($K31&lt;Assumptions!$B$3,"Review: scope gap",IF($E31&lt;TODAY(),"Review: validity date passed",IF($E31&lt;=TODAY()+Assumptions!$B$4,"Review: validity date near",IF($M31="","Review: clarify exclusions","Ready for review")))))))))))</f>
        <v/>
      </c>
      <c r="X31" s="20" t="n"/>
    </row>
    <row r="32" ht="45" customHeight="1">
      <c r="A32" s="19" t="n"/>
      <c r="B32" s="20" t="n"/>
      <c r="C32" s="20" t="n"/>
      <c r="D32" s="21" t="n"/>
      <c r="E32" s="21" t="n"/>
      <c r="F32" s="19" t="n"/>
      <c r="G32" s="22" t="n"/>
      <c r="H32" s="19" t="n"/>
      <c r="I32" s="23" t="n"/>
      <c r="J32" s="26">
        <f>IF($A32="","",IFERROR(IF(VLOOKUP($B32,Assumptions!$A$9:$E$108,3,FALSE)="","",VLOOKUP($B32,Assumptions!$A$9:$E$108,3,FALSE)),""))</f>
        <v/>
      </c>
      <c r="K32" s="11">
        <f>IF($A32="","",IF(OR($I32="",$J32=""),"",IFERROR($I32/$J32,"")))</f>
        <v/>
      </c>
      <c r="L32" s="20" t="n"/>
      <c r="M32" s="20" t="n"/>
      <c r="N32" s="23" t="n"/>
      <c r="O32" s="23" t="n"/>
      <c r="P32" s="20" t="n"/>
      <c r="Q32" s="25" t="n"/>
      <c r="R32" s="25" t="n"/>
      <c r="S32" s="25" t="n"/>
      <c r="T32" s="12">
        <f>IF($A32="","",IF($Q32="","",IFERROR($Q32+IF($R32="",0,$R32)-IF($S32="",0,$S32),"")))</f>
        <v/>
      </c>
      <c r="U32" s="12">
        <f>IF($A32="","",IF(OR($T32="",$G32="",$G32=0),"",IFERROR($T32/$G32,"")))</f>
        <v/>
      </c>
      <c r="V32" s="19" t="n"/>
      <c r="W32" s="8">
        <f>IF($A32="","",IF($B32="","Review: project missing",IF($J32="","Review: project setup missing",IF($I32="","Review: scope count missing",IF($E32="","Review: valid-through missing",IF($Q32="","Review: base price missing",IF($T32&lt;0,"Review: discount exceeds charges",IF($K32&lt;Assumptions!$B$3,"Review: scope gap",IF($E32&lt;TODAY(),"Review: validity date passed",IF($E32&lt;=TODAY()+Assumptions!$B$4,"Review: validity date near",IF($M32="","Review: clarify exclusions","Ready for review")))))))))))</f>
        <v/>
      </c>
      <c r="X32" s="20" t="n"/>
    </row>
    <row r="33" ht="45" customHeight="1">
      <c r="A33" s="19" t="n"/>
      <c r="B33" s="20" t="n"/>
      <c r="C33" s="20" t="n"/>
      <c r="D33" s="21" t="n"/>
      <c r="E33" s="21" t="n"/>
      <c r="F33" s="19" t="n"/>
      <c r="G33" s="22" t="n"/>
      <c r="H33" s="19" t="n"/>
      <c r="I33" s="23" t="n"/>
      <c r="J33" s="24">
        <f>IF($A33="","",IFERROR(IF(VLOOKUP($B33,Assumptions!$A$9:$E$108,3,FALSE)="","",VLOOKUP($B33,Assumptions!$A$9:$E$108,3,FALSE)),""))</f>
        <v/>
      </c>
      <c r="K33" s="17">
        <f>IF($A33="","",IF(OR($I33="",$J33=""),"",IFERROR($I33/$J33,"")))</f>
        <v/>
      </c>
      <c r="L33" s="20" t="n"/>
      <c r="M33" s="20" t="n"/>
      <c r="N33" s="23" t="n"/>
      <c r="O33" s="23" t="n"/>
      <c r="P33" s="20" t="n"/>
      <c r="Q33" s="25" t="n"/>
      <c r="R33" s="25" t="n"/>
      <c r="S33" s="25" t="n"/>
      <c r="T33" s="18">
        <f>IF($A33="","",IF($Q33="","",IFERROR($Q33+IF($R33="",0,$R33)-IF($S33="",0,$S33),"")))</f>
        <v/>
      </c>
      <c r="U33" s="18">
        <f>IF($A33="","",IF(OR($T33="",$G33="",$G33=0),"",IFERROR($T33/$G33,"")))</f>
        <v/>
      </c>
      <c r="V33" s="19" t="n"/>
      <c r="W33" s="14">
        <f>IF($A33="","",IF($B33="","Review: project missing",IF($J33="","Review: project setup missing",IF($I33="","Review: scope count missing",IF($E33="","Review: valid-through missing",IF($Q33="","Review: base price missing",IF($T33&lt;0,"Review: discount exceeds charges",IF($K33&lt;Assumptions!$B$3,"Review: scope gap",IF($E33&lt;TODAY(),"Review: validity date passed",IF($E33&lt;=TODAY()+Assumptions!$B$4,"Review: validity date near",IF($M33="","Review: clarify exclusions","Ready for review")))))))))))</f>
        <v/>
      </c>
      <c r="X33" s="20" t="n"/>
    </row>
    <row r="34" ht="45" customHeight="1">
      <c r="A34" s="19" t="n"/>
      <c r="B34" s="20" t="n"/>
      <c r="C34" s="20" t="n"/>
      <c r="D34" s="21" t="n"/>
      <c r="E34" s="21" t="n"/>
      <c r="F34" s="19" t="n"/>
      <c r="G34" s="22" t="n"/>
      <c r="H34" s="19" t="n"/>
      <c r="I34" s="23" t="n"/>
      <c r="J34" s="26">
        <f>IF($A34="","",IFERROR(IF(VLOOKUP($B34,Assumptions!$A$9:$E$108,3,FALSE)="","",VLOOKUP($B34,Assumptions!$A$9:$E$108,3,FALSE)),""))</f>
        <v/>
      </c>
      <c r="K34" s="11">
        <f>IF($A34="","",IF(OR($I34="",$J34=""),"",IFERROR($I34/$J34,"")))</f>
        <v/>
      </c>
      <c r="L34" s="20" t="n"/>
      <c r="M34" s="20" t="n"/>
      <c r="N34" s="23" t="n"/>
      <c r="O34" s="23" t="n"/>
      <c r="P34" s="20" t="n"/>
      <c r="Q34" s="25" t="n"/>
      <c r="R34" s="25" t="n"/>
      <c r="S34" s="25" t="n"/>
      <c r="T34" s="12">
        <f>IF($A34="","",IF($Q34="","",IFERROR($Q34+IF($R34="",0,$R34)-IF($S34="",0,$S34),"")))</f>
        <v/>
      </c>
      <c r="U34" s="12">
        <f>IF($A34="","",IF(OR($T34="",$G34="",$G34=0),"",IFERROR($T34/$G34,"")))</f>
        <v/>
      </c>
      <c r="V34" s="19" t="n"/>
      <c r="W34" s="8">
        <f>IF($A34="","",IF($B34="","Review: project missing",IF($J34="","Review: project setup missing",IF($I34="","Review: scope count missing",IF($E34="","Review: valid-through missing",IF($Q34="","Review: base price missing",IF($T34&lt;0,"Review: discount exceeds charges",IF($K34&lt;Assumptions!$B$3,"Review: scope gap",IF($E34&lt;TODAY(),"Review: validity date passed",IF($E34&lt;=TODAY()+Assumptions!$B$4,"Review: validity date near",IF($M34="","Review: clarify exclusions","Ready for review")))))))))))</f>
        <v/>
      </c>
      <c r="X34" s="20" t="n"/>
    </row>
    <row r="35" ht="45" customHeight="1">
      <c r="A35" s="19" t="n"/>
      <c r="B35" s="20" t="n"/>
      <c r="C35" s="20" t="n"/>
      <c r="D35" s="21" t="n"/>
      <c r="E35" s="21" t="n"/>
      <c r="F35" s="19" t="n"/>
      <c r="G35" s="22" t="n"/>
      <c r="H35" s="19" t="n"/>
      <c r="I35" s="23" t="n"/>
      <c r="J35" s="24">
        <f>IF($A35="","",IFERROR(IF(VLOOKUP($B35,Assumptions!$A$9:$E$108,3,FALSE)="","",VLOOKUP($B35,Assumptions!$A$9:$E$108,3,FALSE)),""))</f>
        <v/>
      </c>
      <c r="K35" s="17">
        <f>IF($A35="","",IF(OR($I35="",$J35=""),"",IFERROR($I35/$J35,"")))</f>
        <v/>
      </c>
      <c r="L35" s="20" t="n"/>
      <c r="M35" s="20" t="n"/>
      <c r="N35" s="23" t="n"/>
      <c r="O35" s="23" t="n"/>
      <c r="P35" s="20" t="n"/>
      <c r="Q35" s="25" t="n"/>
      <c r="R35" s="25" t="n"/>
      <c r="S35" s="25" t="n"/>
      <c r="T35" s="18">
        <f>IF($A35="","",IF($Q35="","",IFERROR($Q35+IF($R35="",0,$R35)-IF($S35="",0,$S35),"")))</f>
        <v/>
      </c>
      <c r="U35" s="18">
        <f>IF($A35="","",IF(OR($T35="",$G35="",$G35=0),"",IFERROR($T35/$G35,"")))</f>
        <v/>
      </c>
      <c r="V35" s="19" t="n"/>
      <c r="W35" s="14">
        <f>IF($A35="","",IF($B35="","Review: project missing",IF($J35="","Review: project setup missing",IF($I35="","Review: scope count missing",IF($E35="","Review: valid-through missing",IF($Q35="","Review: base price missing",IF($T35&lt;0,"Review: discount exceeds charges",IF($K35&lt;Assumptions!$B$3,"Review: scope gap",IF($E35&lt;TODAY(),"Review: validity date passed",IF($E35&lt;=TODAY()+Assumptions!$B$4,"Review: validity date near",IF($M35="","Review: clarify exclusions","Ready for review")))))))))))</f>
        <v/>
      </c>
      <c r="X35" s="20" t="n"/>
    </row>
    <row r="36" ht="45" customHeight="1">
      <c r="A36" s="19" t="n"/>
      <c r="B36" s="20" t="n"/>
      <c r="C36" s="20" t="n"/>
      <c r="D36" s="21" t="n"/>
      <c r="E36" s="21" t="n"/>
      <c r="F36" s="19" t="n"/>
      <c r="G36" s="22" t="n"/>
      <c r="H36" s="19" t="n"/>
      <c r="I36" s="23" t="n"/>
      <c r="J36" s="26">
        <f>IF($A36="","",IFERROR(IF(VLOOKUP($B36,Assumptions!$A$9:$E$108,3,FALSE)="","",VLOOKUP($B36,Assumptions!$A$9:$E$108,3,FALSE)),""))</f>
        <v/>
      </c>
      <c r="K36" s="11">
        <f>IF($A36="","",IF(OR($I36="",$J36=""),"",IFERROR($I36/$J36,"")))</f>
        <v/>
      </c>
      <c r="L36" s="20" t="n"/>
      <c r="M36" s="20" t="n"/>
      <c r="N36" s="23" t="n"/>
      <c r="O36" s="23" t="n"/>
      <c r="P36" s="20" t="n"/>
      <c r="Q36" s="25" t="n"/>
      <c r="R36" s="25" t="n"/>
      <c r="S36" s="25" t="n"/>
      <c r="T36" s="12">
        <f>IF($A36="","",IF($Q36="","",IFERROR($Q36+IF($R36="",0,$R36)-IF($S36="",0,$S36),"")))</f>
        <v/>
      </c>
      <c r="U36" s="12">
        <f>IF($A36="","",IF(OR($T36="",$G36="",$G36=0),"",IFERROR($T36/$G36,"")))</f>
        <v/>
      </c>
      <c r="V36" s="19" t="n"/>
      <c r="W36" s="8">
        <f>IF($A36="","",IF($B36="","Review: project missing",IF($J36="","Review: project setup missing",IF($I36="","Review: scope count missing",IF($E36="","Review: valid-through missing",IF($Q36="","Review: base price missing",IF($T36&lt;0,"Review: discount exceeds charges",IF($K36&lt;Assumptions!$B$3,"Review: scope gap",IF($E36&lt;TODAY(),"Review: validity date passed",IF($E36&lt;=TODAY()+Assumptions!$B$4,"Review: validity date near",IF($M36="","Review: clarify exclusions","Ready for review")))))))))))</f>
        <v/>
      </c>
      <c r="X36" s="20" t="n"/>
    </row>
    <row r="37" ht="45" customHeight="1">
      <c r="A37" s="19" t="n"/>
      <c r="B37" s="20" t="n"/>
      <c r="C37" s="20" t="n"/>
      <c r="D37" s="21" t="n"/>
      <c r="E37" s="21" t="n"/>
      <c r="F37" s="19" t="n"/>
      <c r="G37" s="22" t="n"/>
      <c r="H37" s="19" t="n"/>
      <c r="I37" s="23" t="n"/>
      <c r="J37" s="24">
        <f>IF($A37="","",IFERROR(IF(VLOOKUP($B37,Assumptions!$A$9:$E$108,3,FALSE)="","",VLOOKUP($B37,Assumptions!$A$9:$E$108,3,FALSE)),""))</f>
        <v/>
      </c>
      <c r="K37" s="17">
        <f>IF($A37="","",IF(OR($I37="",$J37=""),"",IFERROR($I37/$J37,"")))</f>
        <v/>
      </c>
      <c r="L37" s="20" t="n"/>
      <c r="M37" s="20" t="n"/>
      <c r="N37" s="23" t="n"/>
      <c r="O37" s="23" t="n"/>
      <c r="P37" s="20" t="n"/>
      <c r="Q37" s="25" t="n"/>
      <c r="R37" s="25" t="n"/>
      <c r="S37" s="25" t="n"/>
      <c r="T37" s="18">
        <f>IF($A37="","",IF($Q37="","",IFERROR($Q37+IF($R37="",0,$R37)-IF($S37="",0,$S37),"")))</f>
        <v/>
      </c>
      <c r="U37" s="18">
        <f>IF($A37="","",IF(OR($T37="",$G37="",$G37=0),"",IFERROR($T37/$G37,"")))</f>
        <v/>
      </c>
      <c r="V37" s="19" t="n"/>
      <c r="W37" s="14">
        <f>IF($A37="","",IF($B37="","Review: project missing",IF($J37="","Review: project setup missing",IF($I37="","Review: scope count missing",IF($E37="","Review: valid-through missing",IF($Q37="","Review: base price missing",IF($T37&lt;0,"Review: discount exceeds charges",IF($K37&lt;Assumptions!$B$3,"Review: scope gap",IF($E37&lt;TODAY(),"Review: validity date passed",IF($E37&lt;=TODAY()+Assumptions!$B$4,"Review: validity date near",IF($M37="","Review: clarify exclusions","Ready for review")))))))))))</f>
        <v/>
      </c>
      <c r="X37" s="20" t="n"/>
    </row>
    <row r="38" ht="45" customHeight="1">
      <c r="A38" s="19" t="n"/>
      <c r="B38" s="20" t="n"/>
      <c r="C38" s="20" t="n"/>
      <c r="D38" s="21" t="n"/>
      <c r="E38" s="21" t="n"/>
      <c r="F38" s="19" t="n"/>
      <c r="G38" s="22" t="n"/>
      <c r="H38" s="19" t="n"/>
      <c r="I38" s="23" t="n"/>
      <c r="J38" s="26">
        <f>IF($A38="","",IFERROR(IF(VLOOKUP($B38,Assumptions!$A$9:$E$108,3,FALSE)="","",VLOOKUP($B38,Assumptions!$A$9:$E$108,3,FALSE)),""))</f>
        <v/>
      </c>
      <c r="K38" s="11">
        <f>IF($A38="","",IF(OR($I38="",$J38=""),"",IFERROR($I38/$J38,"")))</f>
        <v/>
      </c>
      <c r="L38" s="20" t="n"/>
      <c r="M38" s="20" t="n"/>
      <c r="N38" s="23" t="n"/>
      <c r="O38" s="23" t="n"/>
      <c r="P38" s="20" t="n"/>
      <c r="Q38" s="25" t="n"/>
      <c r="R38" s="25" t="n"/>
      <c r="S38" s="25" t="n"/>
      <c r="T38" s="12">
        <f>IF($A38="","",IF($Q38="","",IFERROR($Q38+IF($R38="",0,$R38)-IF($S38="",0,$S38),"")))</f>
        <v/>
      </c>
      <c r="U38" s="12">
        <f>IF($A38="","",IF(OR($T38="",$G38="",$G38=0),"",IFERROR($T38/$G38,"")))</f>
        <v/>
      </c>
      <c r="V38" s="19" t="n"/>
      <c r="W38" s="8">
        <f>IF($A38="","",IF($B38="","Review: project missing",IF($J38="","Review: project setup missing",IF($I38="","Review: scope count missing",IF($E38="","Review: valid-through missing",IF($Q38="","Review: base price missing",IF($T38&lt;0,"Review: discount exceeds charges",IF($K38&lt;Assumptions!$B$3,"Review: scope gap",IF($E38&lt;TODAY(),"Review: validity date passed",IF($E38&lt;=TODAY()+Assumptions!$B$4,"Review: validity date near",IF($M38="","Review: clarify exclusions","Ready for review")))))))))))</f>
        <v/>
      </c>
      <c r="X38" s="20" t="n"/>
    </row>
    <row r="39" ht="45" customHeight="1">
      <c r="A39" s="19" t="n"/>
      <c r="B39" s="20" t="n"/>
      <c r="C39" s="20" t="n"/>
      <c r="D39" s="21" t="n"/>
      <c r="E39" s="21" t="n"/>
      <c r="F39" s="19" t="n"/>
      <c r="G39" s="22" t="n"/>
      <c r="H39" s="19" t="n"/>
      <c r="I39" s="23" t="n"/>
      <c r="J39" s="24">
        <f>IF($A39="","",IFERROR(IF(VLOOKUP($B39,Assumptions!$A$9:$E$108,3,FALSE)="","",VLOOKUP($B39,Assumptions!$A$9:$E$108,3,FALSE)),""))</f>
        <v/>
      </c>
      <c r="K39" s="17">
        <f>IF($A39="","",IF(OR($I39="",$J39=""),"",IFERROR($I39/$J39,"")))</f>
        <v/>
      </c>
      <c r="L39" s="20" t="n"/>
      <c r="M39" s="20" t="n"/>
      <c r="N39" s="23" t="n"/>
      <c r="O39" s="23" t="n"/>
      <c r="P39" s="20" t="n"/>
      <c r="Q39" s="25" t="n"/>
      <c r="R39" s="25" t="n"/>
      <c r="S39" s="25" t="n"/>
      <c r="T39" s="18">
        <f>IF($A39="","",IF($Q39="","",IFERROR($Q39+IF($R39="",0,$R39)-IF($S39="",0,$S39),"")))</f>
        <v/>
      </c>
      <c r="U39" s="18">
        <f>IF($A39="","",IF(OR($T39="",$G39="",$G39=0),"",IFERROR($T39/$G39,"")))</f>
        <v/>
      </c>
      <c r="V39" s="19" t="n"/>
      <c r="W39" s="14">
        <f>IF($A39="","",IF($B39="","Review: project missing",IF($J39="","Review: project setup missing",IF($I39="","Review: scope count missing",IF($E39="","Review: valid-through missing",IF($Q39="","Review: base price missing",IF($T39&lt;0,"Review: discount exceeds charges",IF($K39&lt;Assumptions!$B$3,"Review: scope gap",IF($E39&lt;TODAY(),"Review: validity date passed",IF($E39&lt;=TODAY()+Assumptions!$B$4,"Review: validity date near",IF($M39="","Review: clarify exclusions","Ready for review")))))))))))</f>
        <v/>
      </c>
      <c r="X39" s="20" t="n"/>
    </row>
    <row r="40" ht="45" customHeight="1">
      <c r="A40" s="19" t="n"/>
      <c r="B40" s="20" t="n"/>
      <c r="C40" s="20" t="n"/>
      <c r="D40" s="21" t="n"/>
      <c r="E40" s="21" t="n"/>
      <c r="F40" s="19" t="n"/>
      <c r="G40" s="22" t="n"/>
      <c r="H40" s="19" t="n"/>
      <c r="I40" s="23" t="n"/>
      <c r="J40" s="26">
        <f>IF($A40="","",IFERROR(IF(VLOOKUP($B40,Assumptions!$A$9:$E$108,3,FALSE)="","",VLOOKUP($B40,Assumptions!$A$9:$E$108,3,FALSE)),""))</f>
        <v/>
      </c>
      <c r="K40" s="11">
        <f>IF($A40="","",IF(OR($I40="",$J40=""),"",IFERROR($I40/$J40,"")))</f>
        <v/>
      </c>
      <c r="L40" s="20" t="n"/>
      <c r="M40" s="20" t="n"/>
      <c r="N40" s="23" t="n"/>
      <c r="O40" s="23" t="n"/>
      <c r="P40" s="20" t="n"/>
      <c r="Q40" s="25" t="n"/>
      <c r="R40" s="25" t="n"/>
      <c r="S40" s="25" t="n"/>
      <c r="T40" s="12">
        <f>IF($A40="","",IF($Q40="","",IFERROR($Q40+IF($R40="",0,$R40)-IF($S40="",0,$S40),"")))</f>
        <v/>
      </c>
      <c r="U40" s="12">
        <f>IF($A40="","",IF(OR($T40="",$G40="",$G40=0),"",IFERROR($T40/$G40,"")))</f>
        <v/>
      </c>
      <c r="V40" s="19" t="n"/>
      <c r="W40" s="8">
        <f>IF($A40="","",IF($B40="","Review: project missing",IF($J40="","Review: project setup missing",IF($I40="","Review: scope count missing",IF($E40="","Review: valid-through missing",IF($Q40="","Review: base price missing",IF($T40&lt;0,"Review: discount exceeds charges",IF($K40&lt;Assumptions!$B$3,"Review: scope gap",IF($E40&lt;TODAY(),"Review: validity date passed",IF($E40&lt;=TODAY()+Assumptions!$B$4,"Review: validity date near",IF($M40="","Review: clarify exclusions","Ready for review")))))))))))</f>
        <v/>
      </c>
      <c r="X40" s="20" t="n"/>
    </row>
    <row r="41" ht="45" customHeight="1">
      <c r="A41" s="19" t="n"/>
      <c r="B41" s="20" t="n"/>
      <c r="C41" s="20" t="n"/>
      <c r="D41" s="21" t="n"/>
      <c r="E41" s="21" t="n"/>
      <c r="F41" s="19" t="n"/>
      <c r="G41" s="22" t="n"/>
      <c r="H41" s="19" t="n"/>
      <c r="I41" s="23" t="n"/>
      <c r="J41" s="24">
        <f>IF($A41="","",IFERROR(IF(VLOOKUP($B41,Assumptions!$A$9:$E$108,3,FALSE)="","",VLOOKUP($B41,Assumptions!$A$9:$E$108,3,FALSE)),""))</f>
        <v/>
      </c>
      <c r="K41" s="17">
        <f>IF($A41="","",IF(OR($I41="",$J41=""),"",IFERROR($I41/$J41,"")))</f>
        <v/>
      </c>
      <c r="L41" s="20" t="n"/>
      <c r="M41" s="20" t="n"/>
      <c r="N41" s="23" t="n"/>
      <c r="O41" s="23" t="n"/>
      <c r="P41" s="20" t="n"/>
      <c r="Q41" s="25" t="n"/>
      <c r="R41" s="25" t="n"/>
      <c r="S41" s="25" t="n"/>
      <c r="T41" s="18">
        <f>IF($A41="","",IF($Q41="","",IFERROR($Q41+IF($R41="",0,$R41)-IF($S41="",0,$S41),"")))</f>
        <v/>
      </c>
      <c r="U41" s="18">
        <f>IF($A41="","",IF(OR($T41="",$G41="",$G41=0),"",IFERROR($T41/$G41,"")))</f>
        <v/>
      </c>
      <c r="V41" s="19" t="n"/>
      <c r="W41" s="14">
        <f>IF($A41="","",IF($B41="","Review: project missing",IF($J41="","Review: project setup missing",IF($I41="","Review: scope count missing",IF($E41="","Review: valid-through missing",IF($Q41="","Review: base price missing",IF($T41&lt;0,"Review: discount exceeds charges",IF($K41&lt;Assumptions!$B$3,"Review: scope gap",IF($E41&lt;TODAY(),"Review: validity date passed",IF($E41&lt;=TODAY()+Assumptions!$B$4,"Review: validity date near",IF($M41="","Review: clarify exclusions","Ready for review")))))))))))</f>
        <v/>
      </c>
      <c r="X41" s="20" t="n"/>
    </row>
    <row r="42" ht="45" customHeight="1">
      <c r="A42" s="19" t="n"/>
      <c r="B42" s="20" t="n"/>
      <c r="C42" s="20" t="n"/>
      <c r="D42" s="21" t="n"/>
      <c r="E42" s="21" t="n"/>
      <c r="F42" s="19" t="n"/>
      <c r="G42" s="22" t="n"/>
      <c r="H42" s="19" t="n"/>
      <c r="I42" s="23" t="n"/>
      <c r="J42" s="26">
        <f>IF($A42="","",IFERROR(IF(VLOOKUP($B42,Assumptions!$A$9:$E$108,3,FALSE)="","",VLOOKUP($B42,Assumptions!$A$9:$E$108,3,FALSE)),""))</f>
        <v/>
      </c>
      <c r="K42" s="11">
        <f>IF($A42="","",IF(OR($I42="",$J42=""),"",IFERROR($I42/$J42,"")))</f>
        <v/>
      </c>
      <c r="L42" s="20" t="n"/>
      <c r="M42" s="20" t="n"/>
      <c r="N42" s="23" t="n"/>
      <c r="O42" s="23" t="n"/>
      <c r="P42" s="20" t="n"/>
      <c r="Q42" s="25" t="n"/>
      <c r="R42" s="25" t="n"/>
      <c r="S42" s="25" t="n"/>
      <c r="T42" s="12">
        <f>IF($A42="","",IF($Q42="","",IFERROR($Q42+IF($R42="",0,$R42)-IF($S42="",0,$S42),"")))</f>
        <v/>
      </c>
      <c r="U42" s="12">
        <f>IF($A42="","",IF(OR($T42="",$G42="",$G42=0),"",IFERROR($T42/$G42,"")))</f>
        <v/>
      </c>
      <c r="V42" s="19" t="n"/>
      <c r="W42" s="8">
        <f>IF($A42="","",IF($B42="","Review: project missing",IF($J42="","Review: project setup missing",IF($I42="","Review: scope count missing",IF($E42="","Review: valid-through missing",IF($Q42="","Review: base price missing",IF($T42&lt;0,"Review: discount exceeds charges",IF($K42&lt;Assumptions!$B$3,"Review: scope gap",IF($E42&lt;TODAY(),"Review: validity date passed",IF($E42&lt;=TODAY()+Assumptions!$B$4,"Review: validity date near",IF($M42="","Review: clarify exclusions","Ready for review")))))))))))</f>
        <v/>
      </c>
      <c r="X42" s="20" t="n"/>
    </row>
    <row r="43" ht="45" customHeight="1">
      <c r="A43" s="19" t="n"/>
      <c r="B43" s="20" t="n"/>
      <c r="C43" s="20" t="n"/>
      <c r="D43" s="21" t="n"/>
      <c r="E43" s="21" t="n"/>
      <c r="F43" s="19" t="n"/>
      <c r="G43" s="22" t="n"/>
      <c r="H43" s="19" t="n"/>
      <c r="I43" s="23" t="n"/>
      <c r="J43" s="24">
        <f>IF($A43="","",IFERROR(IF(VLOOKUP($B43,Assumptions!$A$9:$E$108,3,FALSE)="","",VLOOKUP($B43,Assumptions!$A$9:$E$108,3,FALSE)),""))</f>
        <v/>
      </c>
      <c r="K43" s="17">
        <f>IF($A43="","",IF(OR($I43="",$J43=""),"",IFERROR($I43/$J43,"")))</f>
        <v/>
      </c>
      <c r="L43" s="20" t="n"/>
      <c r="M43" s="20" t="n"/>
      <c r="N43" s="23" t="n"/>
      <c r="O43" s="23" t="n"/>
      <c r="P43" s="20" t="n"/>
      <c r="Q43" s="25" t="n"/>
      <c r="R43" s="25" t="n"/>
      <c r="S43" s="25" t="n"/>
      <c r="T43" s="18">
        <f>IF($A43="","",IF($Q43="","",IFERROR($Q43+IF($R43="",0,$R43)-IF($S43="",0,$S43),"")))</f>
        <v/>
      </c>
      <c r="U43" s="18">
        <f>IF($A43="","",IF(OR($T43="",$G43="",$G43=0),"",IFERROR($T43/$G43,"")))</f>
        <v/>
      </c>
      <c r="V43" s="19" t="n"/>
      <c r="W43" s="14">
        <f>IF($A43="","",IF($B43="","Review: project missing",IF($J43="","Review: project setup missing",IF($I43="","Review: scope count missing",IF($E43="","Review: valid-through missing",IF($Q43="","Review: base price missing",IF($T43&lt;0,"Review: discount exceeds charges",IF($K43&lt;Assumptions!$B$3,"Review: scope gap",IF($E43&lt;TODAY(),"Review: validity date passed",IF($E43&lt;=TODAY()+Assumptions!$B$4,"Review: validity date near",IF($M43="","Review: clarify exclusions","Ready for review")))))))))))</f>
        <v/>
      </c>
      <c r="X43" s="20" t="n"/>
    </row>
    <row r="44" ht="45" customHeight="1">
      <c r="A44" s="19" t="n"/>
      <c r="B44" s="20" t="n"/>
      <c r="C44" s="20" t="n"/>
      <c r="D44" s="21" t="n"/>
      <c r="E44" s="21" t="n"/>
      <c r="F44" s="19" t="n"/>
      <c r="G44" s="22" t="n"/>
      <c r="H44" s="19" t="n"/>
      <c r="I44" s="23" t="n"/>
      <c r="J44" s="26">
        <f>IF($A44="","",IFERROR(IF(VLOOKUP($B44,Assumptions!$A$9:$E$108,3,FALSE)="","",VLOOKUP($B44,Assumptions!$A$9:$E$108,3,FALSE)),""))</f>
        <v/>
      </c>
      <c r="K44" s="11">
        <f>IF($A44="","",IF(OR($I44="",$J44=""),"",IFERROR($I44/$J44,"")))</f>
        <v/>
      </c>
      <c r="L44" s="20" t="n"/>
      <c r="M44" s="20" t="n"/>
      <c r="N44" s="23" t="n"/>
      <c r="O44" s="23" t="n"/>
      <c r="P44" s="20" t="n"/>
      <c r="Q44" s="25" t="n"/>
      <c r="R44" s="25" t="n"/>
      <c r="S44" s="25" t="n"/>
      <c r="T44" s="12">
        <f>IF($A44="","",IF($Q44="","",IFERROR($Q44+IF($R44="",0,$R44)-IF($S44="",0,$S44),"")))</f>
        <v/>
      </c>
      <c r="U44" s="12">
        <f>IF($A44="","",IF(OR($T44="",$G44="",$G44=0),"",IFERROR($T44/$G44,"")))</f>
        <v/>
      </c>
      <c r="V44" s="19" t="n"/>
      <c r="W44" s="8">
        <f>IF($A44="","",IF($B44="","Review: project missing",IF($J44="","Review: project setup missing",IF($I44="","Review: scope count missing",IF($E44="","Review: valid-through missing",IF($Q44="","Review: base price missing",IF($T44&lt;0,"Review: discount exceeds charges",IF($K44&lt;Assumptions!$B$3,"Review: scope gap",IF($E44&lt;TODAY(),"Review: validity date passed",IF($E44&lt;=TODAY()+Assumptions!$B$4,"Review: validity date near",IF($M44="","Review: clarify exclusions","Ready for review")))))))))))</f>
        <v/>
      </c>
      <c r="X44" s="20" t="n"/>
    </row>
    <row r="45" ht="45" customHeight="1">
      <c r="A45" s="19" t="n"/>
      <c r="B45" s="20" t="n"/>
      <c r="C45" s="20" t="n"/>
      <c r="D45" s="21" t="n"/>
      <c r="E45" s="21" t="n"/>
      <c r="F45" s="19" t="n"/>
      <c r="G45" s="22" t="n"/>
      <c r="H45" s="19" t="n"/>
      <c r="I45" s="23" t="n"/>
      <c r="J45" s="24">
        <f>IF($A45="","",IFERROR(IF(VLOOKUP($B45,Assumptions!$A$9:$E$108,3,FALSE)="","",VLOOKUP($B45,Assumptions!$A$9:$E$108,3,FALSE)),""))</f>
        <v/>
      </c>
      <c r="K45" s="17">
        <f>IF($A45="","",IF(OR($I45="",$J45=""),"",IFERROR($I45/$J45,"")))</f>
        <v/>
      </c>
      <c r="L45" s="20" t="n"/>
      <c r="M45" s="20" t="n"/>
      <c r="N45" s="23" t="n"/>
      <c r="O45" s="23" t="n"/>
      <c r="P45" s="20" t="n"/>
      <c r="Q45" s="25" t="n"/>
      <c r="R45" s="25" t="n"/>
      <c r="S45" s="25" t="n"/>
      <c r="T45" s="18">
        <f>IF($A45="","",IF($Q45="","",IFERROR($Q45+IF($R45="",0,$R45)-IF($S45="",0,$S45),"")))</f>
        <v/>
      </c>
      <c r="U45" s="18">
        <f>IF($A45="","",IF(OR($T45="",$G45="",$G45=0),"",IFERROR($T45/$G45,"")))</f>
        <v/>
      </c>
      <c r="V45" s="19" t="n"/>
      <c r="W45" s="14">
        <f>IF($A45="","",IF($B45="","Review: project missing",IF($J45="","Review: project setup missing",IF($I45="","Review: scope count missing",IF($E45="","Review: valid-through missing",IF($Q45="","Review: base price missing",IF($T45&lt;0,"Review: discount exceeds charges",IF($K45&lt;Assumptions!$B$3,"Review: scope gap",IF($E45&lt;TODAY(),"Review: validity date passed",IF($E45&lt;=TODAY()+Assumptions!$B$4,"Review: validity date near",IF($M45="","Review: clarify exclusions","Ready for review")))))))))))</f>
        <v/>
      </c>
      <c r="X45" s="20" t="n"/>
    </row>
    <row r="46" ht="45" customHeight="1">
      <c r="A46" s="19" t="n"/>
      <c r="B46" s="20" t="n"/>
      <c r="C46" s="20" t="n"/>
      <c r="D46" s="21" t="n"/>
      <c r="E46" s="21" t="n"/>
      <c r="F46" s="19" t="n"/>
      <c r="G46" s="22" t="n"/>
      <c r="H46" s="19" t="n"/>
      <c r="I46" s="23" t="n"/>
      <c r="J46" s="26">
        <f>IF($A46="","",IFERROR(IF(VLOOKUP($B46,Assumptions!$A$9:$E$108,3,FALSE)="","",VLOOKUP($B46,Assumptions!$A$9:$E$108,3,FALSE)),""))</f>
        <v/>
      </c>
      <c r="K46" s="11">
        <f>IF($A46="","",IF(OR($I46="",$J46=""),"",IFERROR($I46/$J46,"")))</f>
        <v/>
      </c>
      <c r="L46" s="20" t="n"/>
      <c r="M46" s="20" t="n"/>
      <c r="N46" s="23" t="n"/>
      <c r="O46" s="23" t="n"/>
      <c r="P46" s="20" t="n"/>
      <c r="Q46" s="25" t="n"/>
      <c r="R46" s="25" t="n"/>
      <c r="S46" s="25" t="n"/>
      <c r="T46" s="12">
        <f>IF($A46="","",IF($Q46="","",IFERROR($Q46+IF($R46="",0,$R46)-IF($S46="",0,$S46),"")))</f>
        <v/>
      </c>
      <c r="U46" s="12">
        <f>IF($A46="","",IF(OR($T46="",$G46="",$G46=0),"",IFERROR($T46/$G46,"")))</f>
        <v/>
      </c>
      <c r="V46" s="19" t="n"/>
      <c r="W46" s="8">
        <f>IF($A46="","",IF($B46="","Review: project missing",IF($J46="","Review: project setup missing",IF($I46="","Review: scope count missing",IF($E46="","Review: valid-through missing",IF($Q46="","Review: base price missing",IF($T46&lt;0,"Review: discount exceeds charges",IF($K46&lt;Assumptions!$B$3,"Review: scope gap",IF($E46&lt;TODAY(),"Review: validity date passed",IF($E46&lt;=TODAY()+Assumptions!$B$4,"Review: validity date near",IF($M46="","Review: clarify exclusions","Ready for review")))))))))))</f>
        <v/>
      </c>
      <c r="X46" s="20" t="n"/>
    </row>
    <row r="47" ht="45" customHeight="1">
      <c r="A47" s="19" t="n"/>
      <c r="B47" s="20" t="n"/>
      <c r="C47" s="20" t="n"/>
      <c r="D47" s="21" t="n"/>
      <c r="E47" s="21" t="n"/>
      <c r="F47" s="19" t="n"/>
      <c r="G47" s="22" t="n"/>
      <c r="H47" s="19" t="n"/>
      <c r="I47" s="23" t="n"/>
      <c r="J47" s="24">
        <f>IF($A47="","",IFERROR(IF(VLOOKUP($B47,Assumptions!$A$9:$E$108,3,FALSE)="","",VLOOKUP($B47,Assumptions!$A$9:$E$108,3,FALSE)),""))</f>
        <v/>
      </c>
      <c r="K47" s="17">
        <f>IF($A47="","",IF(OR($I47="",$J47=""),"",IFERROR($I47/$J47,"")))</f>
        <v/>
      </c>
      <c r="L47" s="20" t="n"/>
      <c r="M47" s="20" t="n"/>
      <c r="N47" s="23" t="n"/>
      <c r="O47" s="23" t="n"/>
      <c r="P47" s="20" t="n"/>
      <c r="Q47" s="25" t="n"/>
      <c r="R47" s="25" t="n"/>
      <c r="S47" s="25" t="n"/>
      <c r="T47" s="18">
        <f>IF($A47="","",IF($Q47="","",IFERROR($Q47+IF($R47="",0,$R47)-IF($S47="",0,$S47),"")))</f>
        <v/>
      </c>
      <c r="U47" s="18">
        <f>IF($A47="","",IF(OR($T47="",$G47="",$G47=0),"",IFERROR($T47/$G47,"")))</f>
        <v/>
      </c>
      <c r="V47" s="19" t="n"/>
      <c r="W47" s="14">
        <f>IF($A47="","",IF($B47="","Review: project missing",IF($J47="","Review: project setup missing",IF($I47="","Review: scope count missing",IF($E47="","Review: valid-through missing",IF($Q47="","Review: base price missing",IF($T47&lt;0,"Review: discount exceeds charges",IF($K47&lt;Assumptions!$B$3,"Review: scope gap",IF($E47&lt;TODAY(),"Review: validity date passed",IF($E47&lt;=TODAY()+Assumptions!$B$4,"Review: validity date near",IF($M47="","Review: clarify exclusions","Ready for review")))))))))))</f>
        <v/>
      </c>
      <c r="X47" s="20" t="n"/>
    </row>
    <row r="48" ht="45" customHeight="1">
      <c r="A48" s="19" t="n"/>
      <c r="B48" s="20" t="n"/>
      <c r="C48" s="20" t="n"/>
      <c r="D48" s="21" t="n"/>
      <c r="E48" s="21" t="n"/>
      <c r="F48" s="19" t="n"/>
      <c r="G48" s="22" t="n"/>
      <c r="H48" s="19" t="n"/>
      <c r="I48" s="23" t="n"/>
      <c r="J48" s="26">
        <f>IF($A48="","",IFERROR(IF(VLOOKUP($B48,Assumptions!$A$9:$E$108,3,FALSE)="","",VLOOKUP($B48,Assumptions!$A$9:$E$108,3,FALSE)),""))</f>
        <v/>
      </c>
      <c r="K48" s="11">
        <f>IF($A48="","",IF(OR($I48="",$J48=""),"",IFERROR($I48/$J48,"")))</f>
        <v/>
      </c>
      <c r="L48" s="20" t="n"/>
      <c r="M48" s="20" t="n"/>
      <c r="N48" s="23" t="n"/>
      <c r="O48" s="23" t="n"/>
      <c r="P48" s="20" t="n"/>
      <c r="Q48" s="25" t="n"/>
      <c r="R48" s="25" t="n"/>
      <c r="S48" s="25" t="n"/>
      <c r="T48" s="12">
        <f>IF($A48="","",IF($Q48="","",IFERROR($Q48+IF($R48="",0,$R48)-IF($S48="",0,$S48),"")))</f>
        <v/>
      </c>
      <c r="U48" s="12">
        <f>IF($A48="","",IF(OR($T48="",$G48="",$G48=0),"",IFERROR($T48/$G48,"")))</f>
        <v/>
      </c>
      <c r="V48" s="19" t="n"/>
      <c r="W48" s="8">
        <f>IF($A48="","",IF($B48="","Review: project missing",IF($J48="","Review: project setup missing",IF($I48="","Review: scope count missing",IF($E48="","Review: valid-through missing",IF($Q48="","Review: base price missing",IF($T48&lt;0,"Review: discount exceeds charges",IF($K48&lt;Assumptions!$B$3,"Review: scope gap",IF($E48&lt;TODAY(),"Review: validity date passed",IF($E48&lt;=TODAY()+Assumptions!$B$4,"Review: validity date near",IF($M48="","Review: clarify exclusions","Ready for review")))))))))))</f>
        <v/>
      </c>
      <c r="X48" s="20" t="n"/>
    </row>
    <row r="49" ht="45" customHeight="1">
      <c r="A49" s="19" t="n"/>
      <c r="B49" s="20" t="n"/>
      <c r="C49" s="20" t="n"/>
      <c r="D49" s="21" t="n"/>
      <c r="E49" s="21" t="n"/>
      <c r="F49" s="19" t="n"/>
      <c r="G49" s="22" t="n"/>
      <c r="H49" s="19" t="n"/>
      <c r="I49" s="23" t="n"/>
      <c r="J49" s="24">
        <f>IF($A49="","",IFERROR(IF(VLOOKUP($B49,Assumptions!$A$9:$E$108,3,FALSE)="","",VLOOKUP($B49,Assumptions!$A$9:$E$108,3,FALSE)),""))</f>
        <v/>
      </c>
      <c r="K49" s="17">
        <f>IF($A49="","",IF(OR($I49="",$J49=""),"",IFERROR($I49/$J49,"")))</f>
        <v/>
      </c>
      <c r="L49" s="20" t="n"/>
      <c r="M49" s="20" t="n"/>
      <c r="N49" s="23" t="n"/>
      <c r="O49" s="23" t="n"/>
      <c r="P49" s="20" t="n"/>
      <c r="Q49" s="25" t="n"/>
      <c r="R49" s="25" t="n"/>
      <c r="S49" s="25" t="n"/>
      <c r="T49" s="18">
        <f>IF($A49="","",IF($Q49="","",IFERROR($Q49+IF($R49="",0,$R49)-IF($S49="",0,$S49),"")))</f>
        <v/>
      </c>
      <c r="U49" s="18">
        <f>IF($A49="","",IF(OR($T49="",$G49="",$G49=0),"",IFERROR($T49/$G49,"")))</f>
        <v/>
      </c>
      <c r="V49" s="19" t="n"/>
      <c r="W49" s="14">
        <f>IF($A49="","",IF($B49="","Review: project missing",IF($J49="","Review: project setup missing",IF($I49="","Review: scope count missing",IF($E49="","Review: valid-through missing",IF($Q49="","Review: base price missing",IF($T49&lt;0,"Review: discount exceeds charges",IF($K49&lt;Assumptions!$B$3,"Review: scope gap",IF($E49&lt;TODAY(),"Review: validity date passed",IF($E49&lt;=TODAY()+Assumptions!$B$4,"Review: validity date near",IF($M49="","Review: clarify exclusions","Ready for review")))))))))))</f>
        <v/>
      </c>
      <c r="X49" s="20" t="n"/>
    </row>
    <row r="50" ht="45" customHeight="1">
      <c r="A50" s="19" t="n"/>
      <c r="B50" s="20" t="n"/>
      <c r="C50" s="20" t="n"/>
      <c r="D50" s="21" t="n"/>
      <c r="E50" s="21" t="n"/>
      <c r="F50" s="19" t="n"/>
      <c r="G50" s="22" t="n"/>
      <c r="H50" s="19" t="n"/>
      <c r="I50" s="23" t="n"/>
      <c r="J50" s="26">
        <f>IF($A50="","",IFERROR(IF(VLOOKUP($B50,Assumptions!$A$9:$E$108,3,FALSE)="","",VLOOKUP($B50,Assumptions!$A$9:$E$108,3,FALSE)),""))</f>
        <v/>
      </c>
      <c r="K50" s="11">
        <f>IF($A50="","",IF(OR($I50="",$J50=""),"",IFERROR($I50/$J50,"")))</f>
        <v/>
      </c>
      <c r="L50" s="20" t="n"/>
      <c r="M50" s="20" t="n"/>
      <c r="N50" s="23" t="n"/>
      <c r="O50" s="23" t="n"/>
      <c r="P50" s="20" t="n"/>
      <c r="Q50" s="25" t="n"/>
      <c r="R50" s="25" t="n"/>
      <c r="S50" s="25" t="n"/>
      <c r="T50" s="12">
        <f>IF($A50="","",IF($Q50="","",IFERROR($Q50+IF($R50="",0,$R50)-IF($S50="",0,$S50),"")))</f>
        <v/>
      </c>
      <c r="U50" s="12">
        <f>IF($A50="","",IF(OR($T50="",$G50="",$G50=0),"",IFERROR($T50/$G50,"")))</f>
        <v/>
      </c>
      <c r="V50" s="19" t="n"/>
      <c r="W50" s="8">
        <f>IF($A50="","",IF($B50="","Review: project missing",IF($J50="","Review: project setup missing",IF($I50="","Review: scope count missing",IF($E50="","Review: valid-through missing",IF($Q50="","Review: base price missing",IF($T50&lt;0,"Review: discount exceeds charges",IF($K50&lt;Assumptions!$B$3,"Review: scope gap",IF($E50&lt;TODAY(),"Review: validity date passed",IF($E50&lt;=TODAY()+Assumptions!$B$4,"Review: validity date near",IF($M50="","Review: clarify exclusions","Ready for review")))))))))))</f>
        <v/>
      </c>
      <c r="X50" s="20" t="n"/>
    </row>
    <row r="51" ht="45" customHeight="1">
      <c r="A51" s="19" t="n"/>
      <c r="B51" s="20" t="n"/>
      <c r="C51" s="20" t="n"/>
      <c r="D51" s="21" t="n"/>
      <c r="E51" s="21" t="n"/>
      <c r="F51" s="19" t="n"/>
      <c r="G51" s="22" t="n"/>
      <c r="H51" s="19" t="n"/>
      <c r="I51" s="23" t="n"/>
      <c r="J51" s="24">
        <f>IF($A51="","",IFERROR(IF(VLOOKUP($B51,Assumptions!$A$9:$E$108,3,FALSE)="","",VLOOKUP($B51,Assumptions!$A$9:$E$108,3,FALSE)),""))</f>
        <v/>
      </c>
      <c r="K51" s="17">
        <f>IF($A51="","",IF(OR($I51="",$J51=""),"",IFERROR($I51/$J51,"")))</f>
        <v/>
      </c>
      <c r="L51" s="20" t="n"/>
      <c r="M51" s="20" t="n"/>
      <c r="N51" s="23" t="n"/>
      <c r="O51" s="23" t="n"/>
      <c r="P51" s="20" t="n"/>
      <c r="Q51" s="25" t="n"/>
      <c r="R51" s="25" t="n"/>
      <c r="S51" s="25" t="n"/>
      <c r="T51" s="18">
        <f>IF($A51="","",IF($Q51="","",IFERROR($Q51+IF($R51="",0,$R51)-IF($S51="",0,$S51),"")))</f>
        <v/>
      </c>
      <c r="U51" s="18">
        <f>IF($A51="","",IF(OR($T51="",$G51="",$G51=0),"",IFERROR($T51/$G51,"")))</f>
        <v/>
      </c>
      <c r="V51" s="19" t="n"/>
      <c r="W51" s="14">
        <f>IF($A51="","",IF($B51="","Review: project missing",IF($J51="","Review: project setup missing",IF($I51="","Review: scope count missing",IF($E51="","Review: valid-through missing",IF($Q51="","Review: base price missing",IF($T51&lt;0,"Review: discount exceeds charges",IF($K51&lt;Assumptions!$B$3,"Review: scope gap",IF($E51&lt;TODAY(),"Review: validity date passed",IF($E51&lt;=TODAY()+Assumptions!$B$4,"Review: validity date near",IF($M51="","Review: clarify exclusions","Ready for review")))))))))))</f>
        <v/>
      </c>
      <c r="X51" s="20" t="n"/>
    </row>
    <row r="52" ht="45" customHeight="1">
      <c r="A52" s="19" t="n"/>
      <c r="B52" s="20" t="n"/>
      <c r="C52" s="20" t="n"/>
      <c r="D52" s="21" t="n"/>
      <c r="E52" s="21" t="n"/>
      <c r="F52" s="19" t="n"/>
      <c r="G52" s="22" t="n"/>
      <c r="H52" s="19" t="n"/>
      <c r="I52" s="23" t="n"/>
      <c r="J52" s="26">
        <f>IF($A52="","",IFERROR(IF(VLOOKUP($B52,Assumptions!$A$9:$E$108,3,FALSE)="","",VLOOKUP($B52,Assumptions!$A$9:$E$108,3,FALSE)),""))</f>
        <v/>
      </c>
      <c r="K52" s="11">
        <f>IF($A52="","",IF(OR($I52="",$J52=""),"",IFERROR($I52/$J52,"")))</f>
        <v/>
      </c>
      <c r="L52" s="20" t="n"/>
      <c r="M52" s="20" t="n"/>
      <c r="N52" s="23" t="n"/>
      <c r="O52" s="23" t="n"/>
      <c r="P52" s="20" t="n"/>
      <c r="Q52" s="25" t="n"/>
      <c r="R52" s="25" t="n"/>
      <c r="S52" s="25" t="n"/>
      <c r="T52" s="12">
        <f>IF($A52="","",IF($Q52="","",IFERROR($Q52+IF($R52="",0,$R52)-IF($S52="",0,$S52),"")))</f>
        <v/>
      </c>
      <c r="U52" s="12">
        <f>IF($A52="","",IF(OR($T52="",$G52="",$G52=0),"",IFERROR($T52/$G52,"")))</f>
        <v/>
      </c>
      <c r="V52" s="19" t="n"/>
      <c r="W52" s="8">
        <f>IF($A52="","",IF($B52="","Review: project missing",IF($J52="","Review: project setup missing",IF($I52="","Review: scope count missing",IF($E52="","Review: valid-through missing",IF($Q52="","Review: base price missing",IF($T52&lt;0,"Review: discount exceeds charges",IF($K52&lt;Assumptions!$B$3,"Review: scope gap",IF($E52&lt;TODAY(),"Review: validity date passed",IF($E52&lt;=TODAY()+Assumptions!$B$4,"Review: validity date near",IF($M52="","Review: clarify exclusions","Ready for review")))))))))))</f>
        <v/>
      </c>
      <c r="X52" s="20" t="n"/>
    </row>
    <row r="53" ht="45" customHeight="1">
      <c r="A53" s="19" t="n"/>
      <c r="B53" s="20" t="n"/>
      <c r="C53" s="20" t="n"/>
      <c r="D53" s="21" t="n"/>
      <c r="E53" s="21" t="n"/>
      <c r="F53" s="19" t="n"/>
      <c r="G53" s="22" t="n"/>
      <c r="H53" s="19" t="n"/>
      <c r="I53" s="23" t="n"/>
      <c r="J53" s="24">
        <f>IF($A53="","",IFERROR(IF(VLOOKUP($B53,Assumptions!$A$9:$E$108,3,FALSE)="","",VLOOKUP($B53,Assumptions!$A$9:$E$108,3,FALSE)),""))</f>
        <v/>
      </c>
      <c r="K53" s="17">
        <f>IF($A53="","",IF(OR($I53="",$J53=""),"",IFERROR($I53/$J53,"")))</f>
        <v/>
      </c>
      <c r="L53" s="20" t="n"/>
      <c r="M53" s="20" t="n"/>
      <c r="N53" s="23" t="n"/>
      <c r="O53" s="23" t="n"/>
      <c r="P53" s="20" t="n"/>
      <c r="Q53" s="25" t="n"/>
      <c r="R53" s="25" t="n"/>
      <c r="S53" s="25" t="n"/>
      <c r="T53" s="18">
        <f>IF($A53="","",IF($Q53="","",IFERROR($Q53+IF($R53="",0,$R53)-IF($S53="",0,$S53),"")))</f>
        <v/>
      </c>
      <c r="U53" s="18">
        <f>IF($A53="","",IF(OR($T53="",$G53="",$G53=0),"",IFERROR($T53/$G53,"")))</f>
        <v/>
      </c>
      <c r="V53" s="19" t="n"/>
      <c r="W53" s="14">
        <f>IF($A53="","",IF($B53="","Review: project missing",IF($J53="","Review: project setup missing",IF($I53="","Review: scope count missing",IF($E53="","Review: valid-through missing",IF($Q53="","Review: base price missing",IF($T53&lt;0,"Review: discount exceeds charges",IF($K53&lt;Assumptions!$B$3,"Review: scope gap",IF($E53&lt;TODAY(),"Review: validity date passed",IF($E53&lt;=TODAY()+Assumptions!$B$4,"Review: validity date near",IF($M53="","Review: clarify exclusions","Ready for review")))))))))))</f>
        <v/>
      </c>
      <c r="X53" s="20" t="n"/>
    </row>
    <row r="54" ht="45" customHeight="1">
      <c r="A54" s="19" t="n"/>
      <c r="B54" s="20" t="n"/>
      <c r="C54" s="20" t="n"/>
      <c r="D54" s="21" t="n"/>
      <c r="E54" s="21" t="n"/>
      <c r="F54" s="19" t="n"/>
      <c r="G54" s="22" t="n"/>
      <c r="H54" s="19" t="n"/>
      <c r="I54" s="23" t="n"/>
      <c r="J54" s="26">
        <f>IF($A54="","",IFERROR(IF(VLOOKUP($B54,Assumptions!$A$9:$E$108,3,FALSE)="","",VLOOKUP($B54,Assumptions!$A$9:$E$108,3,FALSE)),""))</f>
        <v/>
      </c>
      <c r="K54" s="11">
        <f>IF($A54="","",IF(OR($I54="",$J54=""),"",IFERROR($I54/$J54,"")))</f>
        <v/>
      </c>
      <c r="L54" s="20" t="n"/>
      <c r="M54" s="20" t="n"/>
      <c r="N54" s="23" t="n"/>
      <c r="O54" s="23" t="n"/>
      <c r="P54" s="20" t="n"/>
      <c r="Q54" s="25" t="n"/>
      <c r="R54" s="25" t="n"/>
      <c r="S54" s="25" t="n"/>
      <c r="T54" s="12">
        <f>IF($A54="","",IF($Q54="","",IFERROR($Q54+IF($R54="",0,$R54)-IF($S54="",0,$S54),"")))</f>
        <v/>
      </c>
      <c r="U54" s="12">
        <f>IF($A54="","",IF(OR($T54="",$G54="",$G54=0),"",IFERROR($T54/$G54,"")))</f>
        <v/>
      </c>
      <c r="V54" s="19" t="n"/>
      <c r="W54" s="8">
        <f>IF($A54="","",IF($B54="","Review: project missing",IF($J54="","Review: project setup missing",IF($I54="","Review: scope count missing",IF($E54="","Review: valid-through missing",IF($Q54="","Review: base price missing",IF($T54&lt;0,"Review: discount exceeds charges",IF($K54&lt;Assumptions!$B$3,"Review: scope gap",IF($E54&lt;TODAY(),"Review: validity date passed",IF($E54&lt;=TODAY()+Assumptions!$B$4,"Review: validity date near",IF($M54="","Review: clarify exclusions","Ready for review")))))))))))</f>
        <v/>
      </c>
      <c r="X54" s="20" t="n"/>
    </row>
    <row r="55" ht="45" customHeight="1">
      <c r="A55" s="19" t="n"/>
      <c r="B55" s="20" t="n"/>
      <c r="C55" s="20" t="n"/>
      <c r="D55" s="21" t="n"/>
      <c r="E55" s="21" t="n"/>
      <c r="F55" s="19" t="n"/>
      <c r="G55" s="22" t="n"/>
      <c r="H55" s="19" t="n"/>
      <c r="I55" s="23" t="n"/>
      <c r="J55" s="24">
        <f>IF($A55="","",IFERROR(IF(VLOOKUP($B55,Assumptions!$A$9:$E$108,3,FALSE)="","",VLOOKUP($B55,Assumptions!$A$9:$E$108,3,FALSE)),""))</f>
        <v/>
      </c>
      <c r="K55" s="17">
        <f>IF($A55="","",IF(OR($I55="",$J55=""),"",IFERROR($I55/$J55,"")))</f>
        <v/>
      </c>
      <c r="L55" s="20" t="n"/>
      <c r="M55" s="20" t="n"/>
      <c r="N55" s="23" t="n"/>
      <c r="O55" s="23" t="n"/>
      <c r="P55" s="20" t="n"/>
      <c r="Q55" s="25" t="n"/>
      <c r="R55" s="25" t="n"/>
      <c r="S55" s="25" t="n"/>
      <c r="T55" s="18">
        <f>IF($A55="","",IF($Q55="","",IFERROR($Q55+IF($R55="",0,$R55)-IF($S55="",0,$S55),"")))</f>
        <v/>
      </c>
      <c r="U55" s="18">
        <f>IF($A55="","",IF(OR($T55="",$G55="",$G55=0),"",IFERROR($T55/$G55,"")))</f>
        <v/>
      </c>
      <c r="V55" s="19" t="n"/>
      <c r="W55" s="14">
        <f>IF($A55="","",IF($B55="","Review: project missing",IF($J55="","Review: project setup missing",IF($I55="","Review: scope count missing",IF($E55="","Review: valid-through missing",IF($Q55="","Review: base price missing",IF($T55&lt;0,"Review: discount exceeds charges",IF($K55&lt;Assumptions!$B$3,"Review: scope gap",IF($E55&lt;TODAY(),"Review: validity date passed",IF($E55&lt;=TODAY()+Assumptions!$B$4,"Review: validity date near",IF($M55="","Review: clarify exclusions","Ready for review")))))))))))</f>
        <v/>
      </c>
      <c r="X55" s="20" t="n"/>
    </row>
    <row r="56" ht="45" customHeight="1">
      <c r="A56" s="19" t="n"/>
      <c r="B56" s="20" t="n"/>
      <c r="C56" s="20" t="n"/>
      <c r="D56" s="21" t="n"/>
      <c r="E56" s="21" t="n"/>
      <c r="F56" s="19" t="n"/>
      <c r="G56" s="22" t="n"/>
      <c r="H56" s="19" t="n"/>
      <c r="I56" s="23" t="n"/>
      <c r="J56" s="26">
        <f>IF($A56="","",IFERROR(IF(VLOOKUP($B56,Assumptions!$A$9:$E$108,3,FALSE)="","",VLOOKUP($B56,Assumptions!$A$9:$E$108,3,FALSE)),""))</f>
        <v/>
      </c>
      <c r="K56" s="11">
        <f>IF($A56="","",IF(OR($I56="",$J56=""),"",IFERROR($I56/$J56,"")))</f>
        <v/>
      </c>
      <c r="L56" s="20" t="n"/>
      <c r="M56" s="20" t="n"/>
      <c r="N56" s="23" t="n"/>
      <c r="O56" s="23" t="n"/>
      <c r="P56" s="20" t="n"/>
      <c r="Q56" s="25" t="n"/>
      <c r="R56" s="25" t="n"/>
      <c r="S56" s="25" t="n"/>
      <c r="T56" s="12">
        <f>IF($A56="","",IF($Q56="","",IFERROR($Q56+IF($R56="",0,$R56)-IF($S56="",0,$S56),"")))</f>
        <v/>
      </c>
      <c r="U56" s="12">
        <f>IF($A56="","",IF(OR($T56="",$G56="",$G56=0),"",IFERROR($T56/$G56,"")))</f>
        <v/>
      </c>
      <c r="V56" s="19" t="n"/>
      <c r="W56" s="8">
        <f>IF($A56="","",IF($B56="","Review: project missing",IF($J56="","Review: project setup missing",IF($I56="","Review: scope count missing",IF($E56="","Review: valid-through missing",IF($Q56="","Review: base price missing",IF($T56&lt;0,"Review: discount exceeds charges",IF($K56&lt;Assumptions!$B$3,"Review: scope gap",IF($E56&lt;TODAY(),"Review: validity date passed",IF($E56&lt;=TODAY()+Assumptions!$B$4,"Review: validity date near",IF($M56="","Review: clarify exclusions","Ready for review")))))))))))</f>
        <v/>
      </c>
      <c r="X56" s="20" t="n"/>
    </row>
    <row r="57" ht="45" customHeight="1">
      <c r="A57" s="19" t="n"/>
      <c r="B57" s="20" t="n"/>
      <c r="C57" s="20" t="n"/>
      <c r="D57" s="21" t="n"/>
      <c r="E57" s="21" t="n"/>
      <c r="F57" s="19" t="n"/>
      <c r="G57" s="22" t="n"/>
      <c r="H57" s="19" t="n"/>
      <c r="I57" s="23" t="n"/>
      <c r="J57" s="24">
        <f>IF($A57="","",IFERROR(IF(VLOOKUP($B57,Assumptions!$A$9:$E$108,3,FALSE)="","",VLOOKUP($B57,Assumptions!$A$9:$E$108,3,FALSE)),""))</f>
        <v/>
      </c>
      <c r="K57" s="17">
        <f>IF($A57="","",IF(OR($I57="",$J57=""),"",IFERROR($I57/$J57,"")))</f>
        <v/>
      </c>
      <c r="L57" s="20" t="n"/>
      <c r="M57" s="20" t="n"/>
      <c r="N57" s="23" t="n"/>
      <c r="O57" s="23" t="n"/>
      <c r="P57" s="20" t="n"/>
      <c r="Q57" s="25" t="n"/>
      <c r="R57" s="25" t="n"/>
      <c r="S57" s="25" t="n"/>
      <c r="T57" s="18">
        <f>IF($A57="","",IF($Q57="","",IFERROR($Q57+IF($R57="",0,$R57)-IF($S57="",0,$S57),"")))</f>
        <v/>
      </c>
      <c r="U57" s="18">
        <f>IF($A57="","",IF(OR($T57="",$G57="",$G57=0),"",IFERROR($T57/$G57,"")))</f>
        <v/>
      </c>
      <c r="V57" s="19" t="n"/>
      <c r="W57" s="14">
        <f>IF($A57="","",IF($B57="","Review: project missing",IF($J57="","Review: project setup missing",IF($I57="","Review: scope count missing",IF($E57="","Review: valid-through missing",IF($Q57="","Review: base price missing",IF($T57&lt;0,"Review: discount exceeds charges",IF($K57&lt;Assumptions!$B$3,"Review: scope gap",IF($E57&lt;TODAY(),"Review: validity date passed",IF($E57&lt;=TODAY()+Assumptions!$B$4,"Review: validity date near",IF($M57="","Review: clarify exclusions","Ready for review")))))))))))</f>
        <v/>
      </c>
      <c r="X57" s="20" t="n"/>
    </row>
    <row r="58" ht="45" customHeight="1">
      <c r="A58" s="19" t="n"/>
      <c r="B58" s="20" t="n"/>
      <c r="C58" s="20" t="n"/>
      <c r="D58" s="21" t="n"/>
      <c r="E58" s="21" t="n"/>
      <c r="F58" s="19" t="n"/>
      <c r="G58" s="22" t="n"/>
      <c r="H58" s="19" t="n"/>
      <c r="I58" s="23" t="n"/>
      <c r="J58" s="26">
        <f>IF($A58="","",IFERROR(IF(VLOOKUP($B58,Assumptions!$A$9:$E$108,3,FALSE)="","",VLOOKUP($B58,Assumptions!$A$9:$E$108,3,FALSE)),""))</f>
        <v/>
      </c>
      <c r="K58" s="11">
        <f>IF($A58="","",IF(OR($I58="",$J58=""),"",IFERROR($I58/$J58,"")))</f>
        <v/>
      </c>
      <c r="L58" s="20" t="n"/>
      <c r="M58" s="20" t="n"/>
      <c r="N58" s="23" t="n"/>
      <c r="O58" s="23" t="n"/>
      <c r="P58" s="20" t="n"/>
      <c r="Q58" s="25" t="n"/>
      <c r="R58" s="25" t="n"/>
      <c r="S58" s="25" t="n"/>
      <c r="T58" s="12">
        <f>IF($A58="","",IF($Q58="","",IFERROR($Q58+IF($R58="",0,$R58)-IF($S58="",0,$S58),"")))</f>
        <v/>
      </c>
      <c r="U58" s="12">
        <f>IF($A58="","",IF(OR($T58="",$G58="",$G58=0),"",IFERROR($T58/$G58,"")))</f>
        <v/>
      </c>
      <c r="V58" s="19" t="n"/>
      <c r="W58" s="8">
        <f>IF($A58="","",IF($B58="","Review: project missing",IF($J58="","Review: project setup missing",IF($I58="","Review: scope count missing",IF($E58="","Review: valid-through missing",IF($Q58="","Review: base price missing",IF($T58&lt;0,"Review: discount exceeds charges",IF($K58&lt;Assumptions!$B$3,"Review: scope gap",IF($E58&lt;TODAY(),"Review: validity date passed",IF($E58&lt;=TODAY()+Assumptions!$B$4,"Review: validity date near",IF($M58="","Review: clarify exclusions","Ready for review")))))))))))</f>
        <v/>
      </c>
      <c r="X58" s="20" t="n"/>
    </row>
    <row r="59" ht="45" customHeight="1">
      <c r="A59" s="19" t="n"/>
      <c r="B59" s="20" t="n"/>
      <c r="C59" s="20" t="n"/>
      <c r="D59" s="21" t="n"/>
      <c r="E59" s="21" t="n"/>
      <c r="F59" s="19" t="n"/>
      <c r="G59" s="22" t="n"/>
      <c r="H59" s="19" t="n"/>
      <c r="I59" s="23" t="n"/>
      <c r="J59" s="24">
        <f>IF($A59="","",IFERROR(IF(VLOOKUP($B59,Assumptions!$A$9:$E$108,3,FALSE)="","",VLOOKUP($B59,Assumptions!$A$9:$E$108,3,FALSE)),""))</f>
        <v/>
      </c>
      <c r="K59" s="17">
        <f>IF($A59="","",IF(OR($I59="",$J59=""),"",IFERROR($I59/$J59,"")))</f>
        <v/>
      </c>
      <c r="L59" s="20" t="n"/>
      <c r="M59" s="20" t="n"/>
      <c r="N59" s="23" t="n"/>
      <c r="O59" s="23" t="n"/>
      <c r="P59" s="20" t="n"/>
      <c r="Q59" s="25" t="n"/>
      <c r="R59" s="25" t="n"/>
      <c r="S59" s="25" t="n"/>
      <c r="T59" s="18">
        <f>IF($A59="","",IF($Q59="","",IFERROR($Q59+IF($R59="",0,$R59)-IF($S59="",0,$S59),"")))</f>
        <v/>
      </c>
      <c r="U59" s="18">
        <f>IF($A59="","",IF(OR($T59="",$G59="",$G59=0),"",IFERROR($T59/$G59,"")))</f>
        <v/>
      </c>
      <c r="V59" s="19" t="n"/>
      <c r="W59" s="14">
        <f>IF($A59="","",IF($B59="","Review: project missing",IF($J59="","Review: project setup missing",IF($I59="","Review: scope count missing",IF($E59="","Review: valid-through missing",IF($Q59="","Review: base price missing",IF($T59&lt;0,"Review: discount exceeds charges",IF($K59&lt;Assumptions!$B$3,"Review: scope gap",IF($E59&lt;TODAY(),"Review: validity date passed",IF($E59&lt;=TODAY()+Assumptions!$B$4,"Review: validity date near",IF($M59="","Review: clarify exclusions","Ready for review")))))))))))</f>
        <v/>
      </c>
      <c r="X59" s="20" t="n"/>
    </row>
    <row r="60" ht="45" customHeight="1">
      <c r="A60" s="19" t="n"/>
      <c r="B60" s="20" t="n"/>
      <c r="C60" s="20" t="n"/>
      <c r="D60" s="21" t="n"/>
      <c r="E60" s="21" t="n"/>
      <c r="F60" s="19" t="n"/>
      <c r="G60" s="22" t="n"/>
      <c r="H60" s="19" t="n"/>
      <c r="I60" s="23" t="n"/>
      <c r="J60" s="26">
        <f>IF($A60="","",IFERROR(IF(VLOOKUP($B60,Assumptions!$A$9:$E$108,3,FALSE)="","",VLOOKUP($B60,Assumptions!$A$9:$E$108,3,FALSE)),""))</f>
        <v/>
      </c>
      <c r="K60" s="11">
        <f>IF($A60="","",IF(OR($I60="",$J60=""),"",IFERROR($I60/$J60,"")))</f>
        <v/>
      </c>
      <c r="L60" s="20" t="n"/>
      <c r="M60" s="20" t="n"/>
      <c r="N60" s="23" t="n"/>
      <c r="O60" s="23" t="n"/>
      <c r="P60" s="20" t="n"/>
      <c r="Q60" s="25" t="n"/>
      <c r="R60" s="25" t="n"/>
      <c r="S60" s="25" t="n"/>
      <c r="T60" s="12">
        <f>IF($A60="","",IF($Q60="","",IFERROR($Q60+IF($R60="",0,$R60)-IF($S60="",0,$S60),"")))</f>
        <v/>
      </c>
      <c r="U60" s="12">
        <f>IF($A60="","",IF(OR($T60="",$G60="",$G60=0),"",IFERROR($T60/$G60,"")))</f>
        <v/>
      </c>
      <c r="V60" s="19" t="n"/>
      <c r="W60" s="8">
        <f>IF($A60="","",IF($B60="","Review: project missing",IF($J60="","Review: project setup missing",IF($I60="","Review: scope count missing",IF($E60="","Review: valid-through missing",IF($Q60="","Review: base price missing",IF($T60&lt;0,"Review: discount exceeds charges",IF($K60&lt;Assumptions!$B$3,"Review: scope gap",IF($E60&lt;TODAY(),"Review: validity date passed",IF($E60&lt;=TODAY()+Assumptions!$B$4,"Review: validity date near",IF($M60="","Review: clarify exclusions","Ready for review")))))))))))</f>
        <v/>
      </c>
      <c r="X60" s="20" t="n"/>
    </row>
    <row r="61" ht="45" customHeight="1">
      <c r="A61" s="19" t="n"/>
      <c r="B61" s="20" t="n"/>
      <c r="C61" s="20" t="n"/>
      <c r="D61" s="21" t="n"/>
      <c r="E61" s="21" t="n"/>
      <c r="F61" s="19" t="n"/>
      <c r="G61" s="22" t="n"/>
      <c r="H61" s="19" t="n"/>
      <c r="I61" s="23" t="n"/>
      <c r="J61" s="24">
        <f>IF($A61="","",IFERROR(IF(VLOOKUP($B61,Assumptions!$A$9:$E$108,3,FALSE)="","",VLOOKUP($B61,Assumptions!$A$9:$E$108,3,FALSE)),""))</f>
        <v/>
      </c>
      <c r="K61" s="17">
        <f>IF($A61="","",IF(OR($I61="",$J61=""),"",IFERROR($I61/$J61,"")))</f>
        <v/>
      </c>
      <c r="L61" s="20" t="n"/>
      <c r="M61" s="20" t="n"/>
      <c r="N61" s="23" t="n"/>
      <c r="O61" s="23" t="n"/>
      <c r="P61" s="20" t="n"/>
      <c r="Q61" s="25" t="n"/>
      <c r="R61" s="25" t="n"/>
      <c r="S61" s="25" t="n"/>
      <c r="T61" s="18">
        <f>IF($A61="","",IF($Q61="","",IFERROR($Q61+IF($R61="",0,$R61)-IF($S61="",0,$S61),"")))</f>
        <v/>
      </c>
      <c r="U61" s="18">
        <f>IF($A61="","",IF(OR($T61="",$G61="",$G61=0),"",IFERROR($T61/$G61,"")))</f>
        <v/>
      </c>
      <c r="V61" s="19" t="n"/>
      <c r="W61" s="14">
        <f>IF($A61="","",IF($B61="","Review: project missing",IF($J61="","Review: project setup missing",IF($I61="","Review: scope count missing",IF($E61="","Review: valid-through missing",IF($Q61="","Review: base price missing",IF($T61&lt;0,"Review: discount exceeds charges",IF($K61&lt;Assumptions!$B$3,"Review: scope gap",IF($E61&lt;TODAY(),"Review: validity date passed",IF($E61&lt;=TODAY()+Assumptions!$B$4,"Review: validity date near",IF($M61="","Review: clarify exclusions","Ready for review")))))))))))</f>
        <v/>
      </c>
      <c r="X61" s="20" t="n"/>
    </row>
    <row r="62" ht="45" customHeight="1">
      <c r="A62" s="19" t="n"/>
      <c r="B62" s="20" t="n"/>
      <c r="C62" s="20" t="n"/>
      <c r="D62" s="21" t="n"/>
      <c r="E62" s="21" t="n"/>
      <c r="F62" s="19" t="n"/>
      <c r="G62" s="22" t="n"/>
      <c r="H62" s="19" t="n"/>
      <c r="I62" s="23" t="n"/>
      <c r="J62" s="26">
        <f>IF($A62="","",IFERROR(IF(VLOOKUP($B62,Assumptions!$A$9:$E$108,3,FALSE)="","",VLOOKUP($B62,Assumptions!$A$9:$E$108,3,FALSE)),""))</f>
        <v/>
      </c>
      <c r="K62" s="11">
        <f>IF($A62="","",IF(OR($I62="",$J62=""),"",IFERROR($I62/$J62,"")))</f>
        <v/>
      </c>
      <c r="L62" s="20" t="n"/>
      <c r="M62" s="20" t="n"/>
      <c r="N62" s="23" t="n"/>
      <c r="O62" s="23" t="n"/>
      <c r="P62" s="20" t="n"/>
      <c r="Q62" s="25" t="n"/>
      <c r="R62" s="25" t="n"/>
      <c r="S62" s="25" t="n"/>
      <c r="T62" s="12">
        <f>IF($A62="","",IF($Q62="","",IFERROR($Q62+IF($R62="",0,$R62)-IF($S62="",0,$S62),"")))</f>
        <v/>
      </c>
      <c r="U62" s="12">
        <f>IF($A62="","",IF(OR($T62="",$G62="",$G62=0),"",IFERROR($T62/$G62,"")))</f>
        <v/>
      </c>
      <c r="V62" s="19" t="n"/>
      <c r="W62" s="8">
        <f>IF($A62="","",IF($B62="","Review: project missing",IF($J62="","Review: project setup missing",IF($I62="","Review: scope count missing",IF($E62="","Review: valid-through missing",IF($Q62="","Review: base price missing",IF($T62&lt;0,"Review: discount exceeds charges",IF($K62&lt;Assumptions!$B$3,"Review: scope gap",IF($E62&lt;TODAY(),"Review: validity date passed",IF($E62&lt;=TODAY()+Assumptions!$B$4,"Review: validity date near",IF($M62="","Review: clarify exclusions","Ready for review")))))))))))</f>
        <v/>
      </c>
      <c r="X62" s="20" t="n"/>
    </row>
    <row r="63" ht="45" customHeight="1">
      <c r="A63" s="19" t="n"/>
      <c r="B63" s="20" t="n"/>
      <c r="C63" s="20" t="n"/>
      <c r="D63" s="21" t="n"/>
      <c r="E63" s="21" t="n"/>
      <c r="F63" s="19" t="n"/>
      <c r="G63" s="22" t="n"/>
      <c r="H63" s="19" t="n"/>
      <c r="I63" s="23" t="n"/>
      <c r="J63" s="24">
        <f>IF($A63="","",IFERROR(IF(VLOOKUP($B63,Assumptions!$A$9:$E$108,3,FALSE)="","",VLOOKUP($B63,Assumptions!$A$9:$E$108,3,FALSE)),""))</f>
        <v/>
      </c>
      <c r="K63" s="17">
        <f>IF($A63="","",IF(OR($I63="",$J63=""),"",IFERROR($I63/$J63,"")))</f>
        <v/>
      </c>
      <c r="L63" s="20" t="n"/>
      <c r="M63" s="20" t="n"/>
      <c r="N63" s="23" t="n"/>
      <c r="O63" s="23" t="n"/>
      <c r="P63" s="20" t="n"/>
      <c r="Q63" s="25" t="n"/>
      <c r="R63" s="25" t="n"/>
      <c r="S63" s="25" t="n"/>
      <c r="T63" s="18">
        <f>IF($A63="","",IF($Q63="","",IFERROR($Q63+IF($R63="",0,$R63)-IF($S63="",0,$S63),"")))</f>
        <v/>
      </c>
      <c r="U63" s="18">
        <f>IF($A63="","",IF(OR($T63="",$G63="",$G63=0),"",IFERROR($T63/$G63,"")))</f>
        <v/>
      </c>
      <c r="V63" s="19" t="n"/>
      <c r="W63" s="14">
        <f>IF($A63="","",IF($B63="","Review: project missing",IF($J63="","Review: project setup missing",IF($I63="","Review: scope count missing",IF($E63="","Review: valid-through missing",IF($Q63="","Review: base price missing",IF($T63&lt;0,"Review: discount exceeds charges",IF($K63&lt;Assumptions!$B$3,"Review: scope gap",IF($E63&lt;TODAY(),"Review: validity date passed",IF($E63&lt;=TODAY()+Assumptions!$B$4,"Review: validity date near",IF($M63="","Review: clarify exclusions","Ready for review")))))))))))</f>
        <v/>
      </c>
      <c r="X63" s="20" t="n"/>
    </row>
    <row r="64" ht="45" customHeight="1">
      <c r="A64" s="19" t="n"/>
      <c r="B64" s="20" t="n"/>
      <c r="C64" s="20" t="n"/>
      <c r="D64" s="21" t="n"/>
      <c r="E64" s="21" t="n"/>
      <c r="F64" s="19" t="n"/>
      <c r="G64" s="22" t="n"/>
      <c r="H64" s="19" t="n"/>
      <c r="I64" s="23" t="n"/>
      <c r="J64" s="26">
        <f>IF($A64="","",IFERROR(IF(VLOOKUP($B64,Assumptions!$A$9:$E$108,3,FALSE)="","",VLOOKUP($B64,Assumptions!$A$9:$E$108,3,FALSE)),""))</f>
        <v/>
      </c>
      <c r="K64" s="11">
        <f>IF($A64="","",IF(OR($I64="",$J64=""),"",IFERROR($I64/$J64,"")))</f>
        <v/>
      </c>
      <c r="L64" s="20" t="n"/>
      <c r="M64" s="20" t="n"/>
      <c r="N64" s="23" t="n"/>
      <c r="O64" s="23" t="n"/>
      <c r="P64" s="20" t="n"/>
      <c r="Q64" s="25" t="n"/>
      <c r="R64" s="25" t="n"/>
      <c r="S64" s="25" t="n"/>
      <c r="T64" s="12">
        <f>IF($A64="","",IF($Q64="","",IFERROR($Q64+IF($R64="",0,$R64)-IF($S64="",0,$S64),"")))</f>
        <v/>
      </c>
      <c r="U64" s="12">
        <f>IF($A64="","",IF(OR($T64="",$G64="",$G64=0),"",IFERROR($T64/$G64,"")))</f>
        <v/>
      </c>
      <c r="V64" s="19" t="n"/>
      <c r="W64" s="8">
        <f>IF($A64="","",IF($B64="","Review: project missing",IF($J64="","Review: project setup missing",IF($I64="","Review: scope count missing",IF($E64="","Review: valid-through missing",IF($Q64="","Review: base price missing",IF($T64&lt;0,"Review: discount exceeds charges",IF($K64&lt;Assumptions!$B$3,"Review: scope gap",IF($E64&lt;TODAY(),"Review: validity date passed",IF($E64&lt;=TODAY()+Assumptions!$B$4,"Review: validity date near",IF($M64="","Review: clarify exclusions","Ready for review")))))))))))</f>
        <v/>
      </c>
      <c r="X64" s="20" t="n"/>
    </row>
    <row r="65" ht="45" customHeight="1">
      <c r="A65" s="19" t="n"/>
      <c r="B65" s="20" t="n"/>
      <c r="C65" s="20" t="n"/>
      <c r="D65" s="21" t="n"/>
      <c r="E65" s="21" t="n"/>
      <c r="F65" s="19" t="n"/>
      <c r="G65" s="22" t="n"/>
      <c r="H65" s="19" t="n"/>
      <c r="I65" s="23" t="n"/>
      <c r="J65" s="24">
        <f>IF($A65="","",IFERROR(IF(VLOOKUP($B65,Assumptions!$A$9:$E$108,3,FALSE)="","",VLOOKUP($B65,Assumptions!$A$9:$E$108,3,FALSE)),""))</f>
        <v/>
      </c>
      <c r="K65" s="17">
        <f>IF($A65="","",IF(OR($I65="",$J65=""),"",IFERROR($I65/$J65,"")))</f>
        <v/>
      </c>
      <c r="L65" s="20" t="n"/>
      <c r="M65" s="20" t="n"/>
      <c r="N65" s="23" t="n"/>
      <c r="O65" s="23" t="n"/>
      <c r="P65" s="20" t="n"/>
      <c r="Q65" s="25" t="n"/>
      <c r="R65" s="25" t="n"/>
      <c r="S65" s="25" t="n"/>
      <c r="T65" s="18">
        <f>IF($A65="","",IF($Q65="","",IFERROR($Q65+IF($R65="",0,$R65)-IF($S65="",0,$S65),"")))</f>
        <v/>
      </c>
      <c r="U65" s="18">
        <f>IF($A65="","",IF(OR($T65="",$G65="",$G65=0),"",IFERROR($T65/$G65,"")))</f>
        <v/>
      </c>
      <c r="V65" s="19" t="n"/>
      <c r="W65" s="14">
        <f>IF($A65="","",IF($B65="","Review: project missing",IF($J65="","Review: project setup missing",IF($I65="","Review: scope count missing",IF($E65="","Review: valid-through missing",IF($Q65="","Review: base price missing",IF($T65&lt;0,"Review: discount exceeds charges",IF($K65&lt;Assumptions!$B$3,"Review: scope gap",IF($E65&lt;TODAY(),"Review: validity date passed",IF($E65&lt;=TODAY()+Assumptions!$B$4,"Review: validity date near",IF($M65="","Review: clarify exclusions","Ready for review")))))))))))</f>
        <v/>
      </c>
      <c r="X65" s="20" t="n"/>
    </row>
    <row r="66" ht="45" customHeight="1">
      <c r="A66" s="19" t="n"/>
      <c r="B66" s="20" t="n"/>
      <c r="C66" s="20" t="n"/>
      <c r="D66" s="21" t="n"/>
      <c r="E66" s="21" t="n"/>
      <c r="F66" s="19" t="n"/>
      <c r="G66" s="22" t="n"/>
      <c r="H66" s="19" t="n"/>
      <c r="I66" s="23" t="n"/>
      <c r="J66" s="26">
        <f>IF($A66="","",IFERROR(IF(VLOOKUP($B66,Assumptions!$A$9:$E$108,3,FALSE)="","",VLOOKUP($B66,Assumptions!$A$9:$E$108,3,FALSE)),""))</f>
        <v/>
      </c>
      <c r="K66" s="11">
        <f>IF($A66="","",IF(OR($I66="",$J66=""),"",IFERROR($I66/$J66,"")))</f>
        <v/>
      </c>
      <c r="L66" s="20" t="n"/>
      <c r="M66" s="20" t="n"/>
      <c r="N66" s="23" t="n"/>
      <c r="O66" s="23" t="n"/>
      <c r="P66" s="20" t="n"/>
      <c r="Q66" s="25" t="n"/>
      <c r="R66" s="25" t="n"/>
      <c r="S66" s="25" t="n"/>
      <c r="T66" s="12">
        <f>IF($A66="","",IF($Q66="","",IFERROR($Q66+IF($R66="",0,$R66)-IF($S66="",0,$S66),"")))</f>
        <v/>
      </c>
      <c r="U66" s="12">
        <f>IF($A66="","",IF(OR($T66="",$G66="",$G66=0),"",IFERROR($T66/$G66,"")))</f>
        <v/>
      </c>
      <c r="V66" s="19" t="n"/>
      <c r="W66" s="8">
        <f>IF($A66="","",IF($B66="","Review: project missing",IF($J66="","Review: project setup missing",IF($I66="","Review: scope count missing",IF($E66="","Review: valid-through missing",IF($Q66="","Review: base price missing",IF($T66&lt;0,"Review: discount exceeds charges",IF($K66&lt;Assumptions!$B$3,"Review: scope gap",IF($E66&lt;TODAY(),"Review: validity date passed",IF($E66&lt;=TODAY()+Assumptions!$B$4,"Review: validity date near",IF($M66="","Review: clarify exclusions","Ready for review")))))))))))</f>
        <v/>
      </c>
      <c r="X66" s="20" t="n"/>
    </row>
    <row r="67" ht="45" customHeight="1">
      <c r="A67" s="19" t="n"/>
      <c r="B67" s="20" t="n"/>
      <c r="C67" s="20" t="n"/>
      <c r="D67" s="21" t="n"/>
      <c r="E67" s="21" t="n"/>
      <c r="F67" s="19" t="n"/>
      <c r="G67" s="22" t="n"/>
      <c r="H67" s="19" t="n"/>
      <c r="I67" s="23" t="n"/>
      <c r="J67" s="24">
        <f>IF($A67="","",IFERROR(IF(VLOOKUP($B67,Assumptions!$A$9:$E$108,3,FALSE)="","",VLOOKUP($B67,Assumptions!$A$9:$E$108,3,FALSE)),""))</f>
        <v/>
      </c>
      <c r="K67" s="17">
        <f>IF($A67="","",IF(OR($I67="",$J67=""),"",IFERROR($I67/$J67,"")))</f>
        <v/>
      </c>
      <c r="L67" s="20" t="n"/>
      <c r="M67" s="20" t="n"/>
      <c r="N67" s="23" t="n"/>
      <c r="O67" s="23" t="n"/>
      <c r="P67" s="20" t="n"/>
      <c r="Q67" s="25" t="n"/>
      <c r="R67" s="25" t="n"/>
      <c r="S67" s="25" t="n"/>
      <c r="T67" s="18">
        <f>IF($A67="","",IF($Q67="","",IFERROR($Q67+IF($R67="",0,$R67)-IF($S67="",0,$S67),"")))</f>
        <v/>
      </c>
      <c r="U67" s="18">
        <f>IF($A67="","",IF(OR($T67="",$G67="",$G67=0),"",IFERROR($T67/$G67,"")))</f>
        <v/>
      </c>
      <c r="V67" s="19" t="n"/>
      <c r="W67" s="14">
        <f>IF($A67="","",IF($B67="","Review: project missing",IF($J67="","Review: project setup missing",IF($I67="","Review: scope count missing",IF($E67="","Review: valid-through missing",IF($Q67="","Review: base price missing",IF($T67&lt;0,"Review: discount exceeds charges",IF($K67&lt;Assumptions!$B$3,"Review: scope gap",IF($E67&lt;TODAY(),"Review: validity date passed",IF($E67&lt;=TODAY()+Assumptions!$B$4,"Review: validity date near",IF($M67="","Review: clarify exclusions","Ready for review")))))))))))</f>
        <v/>
      </c>
      <c r="X67" s="20" t="n"/>
    </row>
    <row r="68" ht="45" customHeight="1">
      <c r="A68" s="19" t="n"/>
      <c r="B68" s="20" t="n"/>
      <c r="C68" s="20" t="n"/>
      <c r="D68" s="21" t="n"/>
      <c r="E68" s="21" t="n"/>
      <c r="F68" s="19" t="n"/>
      <c r="G68" s="22" t="n"/>
      <c r="H68" s="19" t="n"/>
      <c r="I68" s="23" t="n"/>
      <c r="J68" s="26">
        <f>IF($A68="","",IFERROR(IF(VLOOKUP($B68,Assumptions!$A$9:$E$108,3,FALSE)="","",VLOOKUP($B68,Assumptions!$A$9:$E$108,3,FALSE)),""))</f>
        <v/>
      </c>
      <c r="K68" s="11">
        <f>IF($A68="","",IF(OR($I68="",$J68=""),"",IFERROR($I68/$J68,"")))</f>
        <v/>
      </c>
      <c r="L68" s="20" t="n"/>
      <c r="M68" s="20" t="n"/>
      <c r="N68" s="23" t="n"/>
      <c r="O68" s="23" t="n"/>
      <c r="P68" s="20" t="n"/>
      <c r="Q68" s="25" t="n"/>
      <c r="R68" s="25" t="n"/>
      <c r="S68" s="25" t="n"/>
      <c r="T68" s="12">
        <f>IF($A68="","",IF($Q68="","",IFERROR($Q68+IF($R68="",0,$R68)-IF($S68="",0,$S68),"")))</f>
        <v/>
      </c>
      <c r="U68" s="12">
        <f>IF($A68="","",IF(OR($T68="",$G68="",$G68=0),"",IFERROR($T68/$G68,"")))</f>
        <v/>
      </c>
      <c r="V68" s="19" t="n"/>
      <c r="W68" s="8">
        <f>IF($A68="","",IF($B68="","Review: project missing",IF($J68="","Review: project setup missing",IF($I68="","Review: scope count missing",IF($E68="","Review: valid-through missing",IF($Q68="","Review: base price missing",IF($T68&lt;0,"Review: discount exceeds charges",IF($K68&lt;Assumptions!$B$3,"Review: scope gap",IF($E68&lt;TODAY(),"Review: validity date passed",IF($E68&lt;=TODAY()+Assumptions!$B$4,"Review: validity date near",IF($M68="","Review: clarify exclusions","Ready for review")))))))))))</f>
        <v/>
      </c>
      <c r="X68" s="20" t="n"/>
    </row>
    <row r="69" ht="45" customHeight="1">
      <c r="A69" s="19" t="n"/>
      <c r="B69" s="20" t="n"/>
      <c r="C69" s="20" t="n"/>
      <c r="D69" s="21" t="n"/>
      <c r="E69" s="21" t="n"/>
      <c r="F69" s="19" t="n"/>
      <c r="G69" s="22" t="n"/>
      <c r="H69" s="19" t="n"/>
      <c r="I69" s="23" t="n"/>
      <c r="J69" s="24">
        <f>IF($A69="","",IFERROR(IF(VLOOKUP($B69,Assumptions!$A$9:$E$108,3,FALSE)="","",VLOOKUP($B69,Assumptions!$A$9:$E$108,3,FALSE)),""))</f>
        <v/>
      </c>
      <c r="K69" s="17">
        <f>IF($A69="","",IF(OR($I69="",$J69=""),"",IFERROR($I69/$J69,"")))</f>
        <v/>
      </c>
      <c r="L69" s="20" t="n"/>
      <c r="M69" s="20" t="n"/>
      <c r="N69" s="23" t="n"/>
      <c r="O69" s="23" t="n"/>
      <c r="P69" s="20" t="n"/>
      <c r="Q69" s="25" t="n"/>
      <c r="R69" s="25" t="n"/>
      <c r="S69" s="25" t="n"/>
      <c r="T69" s="18">
        <f>IF($A69="","",IF($Q69="","",IFERROR($Q69+IF($R69="",0,$R69)-IF($S69="",0,$S69),"")))</f>
        <v/>
      </c>
      <c r="U69" s="18">
        <f>IF($A69="","",IF(OR($T69="",$G69="",$G69=0),"",IFERROR($T69/$G69,"")))</f>
        <v/>
      </c>
      <c r="V69" s="19" t="n"/>
      <c r="W69" s="14">
        <f>IF($A69="","",IF($B69="","Review: project missing",IF($J69="","Review: project setup missing",IF($I69="","Review: scope count missing",IF($E69="","Review: valid-through missing",IF($Q69="","Review: base price missing",IF($T69&lt;0,"Review: discount exceeds charges",IF($K69&lt;Assumptions!$B$3,"Review: scope gap",IF($E69&lt;TODAY(),"Review: validity date passed",IF($E69&lt;=TODAY()+Assumptions!$B$4,"Review: validity date near",IF($M69="","Review: clarify exclusions","Ready for review")))))))))))</f>
        <v/>
      </c>
      <c r="X69" s="20" t="n"/>
    </row>
    <row r="70" ht="45" customHeight="1">
      <c r="A70" s="19" t="n"/>
      <c r="B70" s="20" t="n"/>
      <c r="C70" s="20" t="n"/>
      <c r="D70" s="21" t="n"/>
      <c r="E70" s="21" t="n"/>
      <c r="F70" s="19" t="n"/>
      <c r="G70" s="22" t="n"/>
      <c r="H70" s="19" t="n"/>
      <c r="I70" s="23" t="n"/>
      <c r="J70" s="26">
        <f>IF($A70="","",IFERROR(IF(VLOOKUP($B70,Assumptions!$A$9:$E$108,3,FALSE)="","",VLOOKUP($B70,Assumptions!$A$9:$E$108,3,FALSE)),""))</f>
        <v/>
      </c>
      <c r="K70" s="11">
        <f>IF($A70="","",IF(OR($I70="",$J70=""),"",IFERROR($I70/$J70,"")))</f>
        <v/>
      </c>
      <c r="L70" s="20" t="n"/>
      <c r="M70" s="20" t="n"/>
      <c r="N70" s="23" t="n"/>
      <c r="O70" s="23" t="n"/>
      <c r="P70" s="20" t="n"/>
      <c r="Q70" s="25" t="n"/>
      <c r="R70" s="25" t="n"/>
      <c r="S70" s="25" t="n"/>
      <c r="T70" s="12">
        <f>IF($A70="","",IF($Q70="","",IFERROR($Q70+IF($R70="",0,$R70)-IF($S70="",0,$S70),"")))</f>
        <v/>
      </c>
      <c r="U70" s="12">
        <f>IF($A70="","",IF(OR($T70="",$G70="",$G70=0),"",IFERROR($T70/$G70,"")))</f>
        <v/>
      </c>
      <c r="V70" s="19" t="n"/>
      <c r="W70" s="8">
        <f>IF($A70="","",IF($B70="","Review: project missing",IF($J70="","Review: project setup missing",IF($I70="","Review: scope count missing",IF($E70="","Review: valid-through missing",IF($Q70="","Review: base price missing",IF($T70&lt;0,"Review: discount exceeds charges",IF($K70&lt;Assumptions!$B$3,"Review: scope gap",IF($E70&lt;TODAY(),"Review: validity date passed",IF($E70&lt;=TODAY()+Assumptions!$B$4,"Review: validity date near",IF($M70="","Review: clarify exclusions","Ready for review")))))))))))</f>
        <v/>
      </c>
      <c r="X70" s="20" t="n"/>
    </row>
    <row r="71" ht="45" customHeight="1">
      <c r="A71" s="19" t="n"/>
      <c r="B71" s="20" t="n"/>
      <c r="C71" s="20" t="n"/>
      <c r="D71" s="21" t="n"/>
      <c r="E71" s="21" t="n"/>
      <c r="F71" s="19" t="n"/>
      <c r="G71" s="22" t="n"/>
      <c r="H71" s="19" t="n"/>
      <c r="I71" s="23" t="n"/>
      <c r="J71" s="24">
        <f>IF($A71="","",IFERROR(IF(VLOOKUP($B71,Assumptions!$A$9:$E$108,3,FALSE)="","",VLOOKUP($B71,Assumptions!$A$9:$E$108,3,FALSE)),""))</f>
        <v/>
      </c>
      <c r="K71" s="17">
        <f>IF($A71="","",IF(OR($I71="",$J71=""),"",IFERROR($I71/$J71,"")))</f>
        <v/>
      </c>
      <c r="L71" s="20" t="n"/>
      <c r="M71" s="20" t="n"/>
      <c r="N71" s="23" t="n"/>
      <c r="O71" s="23" t="n"/>
      <c r="P71" s="20" t="n"/>
      <c r="Q71" s="25" t="n"/>
      <c r="R71" s="25" t="n"/>
      <c r="S71" s="25" t="n"/>
      <c r="T71" s="18">
        <f>IF($A71="","",IF($Q71="","",IFERROR($Q71+IF($R71="",0,$R71)-IF($S71="",0,$S71),"")))</f>
        <v/>
      </c>
      <c r="U71" s="18">
        <f>IF($A71="","",IF(OR($T71="",$G71="",$G71=0),"",IFERROR($T71/$G71,"")))</f>
        <v/>
      </c>
      <c r="V71" s="19" t="n"/>
      <c r="W71" s="14">
        <f>IF($A71="","",IF($B71="","Review: project missing",IF($J71="","Review: project setup missing",IF($I71="","Review: scope count missing",IF($E71="","Review: valid-through missing",IF($Q71="","Review: base price missing",IF($T71&lt;0,"Review: discount exceeds charges",IF($K71&lt;Assumptions!$B$3,"Review: scope gap",IF($E71&lt;TODAY(),"Review: validity date passed",IF($E71&lt;=TODAY()+Assumptions!$B$4,"Review: validity date near",IF($M71="","Review: clarify exclusions","Ready for review")))))))))))</f>
        <v/>
      </c>
      <c r="X71" s="20" t="n"/>
    </row>
    <row r="72" ht="45" customHeight="1">
      <c r="A72" s="19" t="n"/>
      <c r="B72" s="20" t="n"/>
      <c r="C72" s="20" t="n"/>
      <c r="D72" s="21" t="n"/>
      <c r="E72" s="21" t="n"/>
      <c r="F72" s="19" t="n"/>
      <c r="G72" s="22" t="n"/>
      <c r="H72" s="19" t="n"/>
      <c r="I72" s="23" t="n"/>
      <c r="J72" s="26">
        <f>IF($A72="","",IFERROR(IF(VLOOKUP($B72,Assumptions!$A$9:$E$108,3,FALSE)="","",VLOOKUP($B72,Assumptions!$A$9:$E$108,3,FALSE)),""))</f>
        <v/>
      </c>
      <c r="K72" s="11">
        <f>IF($A72="","",IF(OR($I72="",$J72=""),"",IFERROR($I72/$J72,"")))</f>
        <v/>
      </c>
      <c r="L72" s="20" t="n"/>
      <c r="M72" s="20" t="n"/>
      <c r="N72" s="23" t="n"/>
      <c r="O72" s="23" t="n"/>
      <c r="P72" s="20" t="n"/>
      <c r="Q72" s="25" t="n"/>
      <c r="R72" s="25" t="n"/>
      <c r="S72" s="25" t="n"/>
      <c r="T72" s="12">
        <f>IF($A72="","",IF($Q72="","",IFERROR($Q72+IF($R72="",0,$R72)-IF($S72="",0,$S72),"")))</f>
        <v/>
      </c>
      <c r="U72" s="12">
        <f>IF($A72="","",IF(OR($T72="",$G72="",$G72=0),"",IFERROR($T72/$G72,"")))</f>
        <v/>
      </c>
      <c r="V72" s="19" t="n"/>
      <c r="W72" s="8">
        <f>IF($A72="","",IF($B72="","Review: project missing",IF($J72="","Review: project setup missing",IF($I72="","Review: scope count missing",IF($E72="","Review: valid-through missing",IF($Q72="","Review: base price missing",IF($T72&lt;0,"Review: discount exceeds charges",IF($K72&lt;Assumptions!$B$3,"Review: scope gap",IF($E72&lt;TODAY(),"Review: validity date passed",IF($E72&lt;=TODAY()+Assumptions!$B$4,"Review: validity date near",IF($M72="","Review: clarify exclusions","Ready for review")))))))))))</f>
        <v/>
      </c>
      <c r="X72" s="20" t="n"/>
    </row>
    <row r="73" ht="45" customHeight="1">
      <c r="A73" s="19" t="n"/>
      <c r="B73" s="20" t="n"/>
      <c r="C73" s="20" t="n"/>
      <c r="D73" s="21" t="n"/>
      <c r="E73" s="21" t="n"/>
      <c r="F73" s="19" t="n"/>
      <c r="G73" s="22" t="n"/>
      <c r="H73" s="19" t="n"/>
      <c r="I73" s="23" t="n"/>
      <c r="J73" s="24">
        <f>IF($A73="","",IFERROR(IF(VLOOKUP($B73,Assumptions!$A$9:$E$108,3,FALSE)="","",VLOOKUP($B73,Assumptions!$A$9:$E$108,3,FALSE)),""))</f>
        <v/>
      </c>
      <c r="K73" s="17">
        <f>IF($A73="","",IF(OR($I73="",$J73=""),"",IFERROR($I73/$J73,"")))</f>
        <v/>
      </c>
      <c r="L73" s="20" t="n"/>
      <c r="M73" s="20" t="n"/>
      <c r="N73" s="23" t="n"/>
      <c r="O73" s="23" t="n"/>
      <c r="P73" s="20" t="n"/>
      <c r="Q73" s="25" t="n"/>
      <c r="R73" s="25" t="n"/>
      <c r="S73" s="25" t="n"/>
      <c r="T73" s="18">
        <f>IF($A73="","",IF($Q73="","",IFERROR($Q73+IF($R73="",0,$R73)-IF($S73="",0,$S73),"")))</f>
        <v/>
      </c>
      <c r="U73" s="18">
        <f>IF($A73="","",IF(OR($T73="",$G73="",$G73=0),"",IFERROR($T73/$G73,"")))</f>
        <v/>
      </c>
      <c r="V73" s="19" t="n"/>
      <c r="W73" s="14">
        <f>IF($A73="","",IF($B73="","Review: project missing",IF($J73="","Review: project setup missing",IF($I73="","Review: scope count missing",IF($E73="","Review: valid-through missing",IF($Q73="","Review: base price missing",IF($T73&lt;0,"Review: discount exceeds charges",IF($K73&lt;Assumptions!$B$3,"Review: scope gap",IF($E73&lt;TODAY(),"Review: validity date passed",IF($E73&lt;=TODAY()+Assumptions!$B$4,"Review: validity date near",IF($M73="","Review: clarify exclusions","Ready for review")))))))))))</f>
        <v/>
      </c>
      <c r="X73" s="20" t="n"/>
    </row>
    <row r="74" ht="45" customHeight="1">
      <c r="A74" s="19" t="n"/>
      <c r="B74" s="20" t="n"/>
      <c r="C74" s="20" t="n"/>
      <c r="D74" s="21" t="n"/>
      <c r="E74" s="21" t="n"/>
      <c r="F74" s="19" t="n"/>
      <c r="G74" s="22" t="n"/>
      <c r="H74" s="19" t="n"/>
      <c r="I74" s="23" t="n"/>
      <c r="J74" s="26">
        <f>IF($A74="","",IFERROR(IF(VLOOKUP($B74,Assumptions!$A$9:$E$108,3,FALSE)="","",VLOOKUP($B74,Assumptions!$A$9:$E$108,3,FALSE)),""))</f>
        <v/>
      </c>
      <c r="K74" s="11">
        <f>IF($A74="","",IF(OR($I74="",$J74=""),"",IFERROR($I74/$J74,"")))</f>
        <v/>
      </c>
      <c r="L74" s="20" t="n"/>
      <c r="M74" s="20" t="n"/>
      <c r="N74" s="23" t="n"/>
      <c r="O74" s="23" t="n"/>
      <c r="P74" s="20" t="n"/>
      <c r="Q74" s="25" t="n"/>
      <c r="R74" s="25" t="n"/>
      <c r="S74" s="25" t="n"/>
      <c r="T74" s="12">
        <f>IF($A74="","",IF($Q74="","",IFERROR($Q74+IF($R74="",0,$R74)-IF($S74="",0,$S74),"")))</f>
        <v/>
      </c>
      <c r="U74" s="12">
        <f>IF($A74="","",IF(OR($T74="",$G74="",$G74=0),"",IFERROR($T74/$G74,"")))</f>
        <v/>
      </c>
      <c r="V74" s="19" t="n"/>
      <c r="W74" s="8">
        <f>IF($A74="","",IF($B74="","Review: project missing",IF($J74="","Review: project setup missing",IF($I74="","Review: scope count missing",IF($E74="","Review: valid-through missing",IF($Q74="","Review: base price missing",IF($T74&lt;0,"Review: discount exceeds charges",IF($K74&lt;Assumptions!$B$3,"Review: scope gap",IF($E74&lt;TODAY(),"Review: validity date passed",IF($E74&lt;=TODAY()+Assumptions!$B$4,"Review: validity date near",IF($M74="","Review: clarify exclusions","Ready for review")))))))))))</f>
        <v/>
      </c>
      <c r="X74" s="20" t="n"/>
    </row>
    <row r="75" ht="45" customHeight="1">
      <c r="A75" s="19" t="n"/>
      <c r="B75" s="20" t="n"/>
      <c r="C75" s="20" t="n"/>
      <c r="D75" s="21" t="n"/>
      <c r="E75" s="21" t="n"/>
      <c r="F75" s="19" t="n"/>
      <c r="G75" s="22" t="n"/>
      <c r="H75" s="19" t="n"/>
      <c r="I75" s="23" t="n"/>
      <c r="J75" s="24">
        <f>IF($A75="","",IFERROR(IF(VLOOKUP($B75,Assumptions!$A$9:$E$108,3,FALSE)="","",VLOOKUP($B75,Assumptions!$A$9:$E$108,3,FALSE)),""))</f>
        <v/>
      </c>
      <c r="K75" s="17">
        <f>IF($A75="","",IF(OR($I75="",$J75=""),"",IFERROR($I75/$J75,"")))</f>
        <v/>
      </c>
      <c r="L75" s="20" t="n"/>
      <c r="M75" s="20" t="n"/>
      <c r="N75" s="23" t="n"/>
      <c r="O75" s="23" t="n"/>
      <c r="P75" s="20" t="n"/>
      <c r="Q75" s="25" t="n"/>
      <c r="R75" s="25" t="n"/>
      <c r="S75" s="25" t="n"/>
      <c r="T75" s="18">
        <f>IF($A75="","",IF($Q75="","",IFERROR($Q75+IF($R75="",0,$R75)-IF($S75="",0,$S75),"")))</f>
        <v/>
      </c>
      <c r="U75" s="18">
        <f>IF($A75="","",IF(OR($T75="",$G75="",$G75=0),"",IFERROR($T75/$G75,"")))</f>
        <v/>
      </c>
      <c r="V75" s="19" t="n"/>
      <c r="W75" s="14">
        <f>IF($A75="","",IF($B75="","Review: project missing",IF($J75="","Review: project setup missing",IF($I75="","Review: scope count missing",IF($E75="","Review: valid-through missing",IF($Q75="","Review: base price missing",IF($T75&lt;0,"Review: discount exceeds charges",IF($K75&lt;Assumptions!$B$3,"Review: scope gap",IF($E75&lt;TODAY(),"Review: validity date passed",IF($E75&lt;=TODAY()+Assumptions!$B$4,"Review: validity date near",IF($M75="","Review: clarify exclusions","Ready for review")))))))))))</f>
        <v/>
      </c>
      <c r="X75" s="20" t="n"/>
    </row>
    <row r="76" ht="45" customHeight="1">
      <c r="A76" s="19" t="n"/>
      <c r="B76" s="20" t="n"/>
      <c r="C76" s="20" t="n"/>
      <c r="D76" s="21" t="n"/>
      <c r="E76" s="21" t="n"/>
      <c r="F76" s="19" t="n"/>
      <c r="G76" s="22" t="n"/>
      <c r="H76" s="19" t="n"/>
      <c r="I76" s="23" t="n"/>
      <c r="J76" s="26">
        <f>IF($A76="","",IFERROR(IF(VLOOKUP($B76,Assumptions!$A$9:$E$108,3,FALSE)="","",VLOOKUP($B76,Assumptions!$A$9:$E$108,3,FALSE)),""))</f>
        <v/>
      </c>
      <c r="K76" s="11">
        <f>IF($A76="","",IF(OR($I76="",$J76=""),"",IFERROR($I76/$J76,"")))</f>
        <v/>
      </c>
      <c r="L76" s="20" t="n"/>
      <c r="M76" s="20" t="n"/>
      <c r="N76" s="23" t="n"/>
      <c r="O76" s="23" t="n"/>
      <c r="P76" s="20" t="n"/>
      <c r="Q76" s="25" t="n"/>
      <c r="R76" s="25" t="n"/>
      <c r="S76" s="25" t="n"/>
      <c r="T76" s="12">
        <f>IF($A76="","",IF($Q76="","",IFERROR($Q76+IF($R76="",0,$R76)-IF($S76="",0,$S76),"")))</f>
        <v/>
      </c>
      <c r="U76" s="12">
        <f>IF($A76="","",IF(OR($T76="",$G76="",$G76=0),"",IFERROR($T76/$G76,"")))</f>
        <v/>
      </c>
      <c r="V76" s="19" t="n"/>
      <c r="W76" s="8">
        <f>IF($A76="","",IF($B76="","Review: project missing",IF($J76="","Review: project setup missing",IF($I76="","Review: scope count missing",IF($E76="","Review: valid-through missing",IF($Q76="","Review: base price missing",IF($T76&lt;0,"Review: discount exceeds charges",IF($K76&lt;Assumptions!$B$3,"Review: scope gap",IF($E76&lt;TODAY(),"Review: validity date passed",IF($E76&lt;=TODAY()+Assumptions!$B$4,"Review: validity date near",IF($M76="","Review: clarify exclusions","Ready for review")))))))))))</f>
        <v/>
      </c>
      <c r="X76" s="20" t="n"/>
    </row>
    <row r="77" ht="45" customHeight="1">
      <c r="A77" s="19" t="n"/>
      <c r="B77" s="20" t="n"/>
      <c r="C77" s="20" t="n"/>
      <c r="D77" s="21" t="n"/>
      <c r="E77" s="21" t="n"/>
      <c r="F77" s="19" t="n"/>
      <c r="G77" s="22" t="n"/>
      <c r="H77" s="19" t="n"/>
      <c r="I77" s="23" t="n"/>
      <c r="J77" s="24">
        <f>IF($A77="","",IFERROR(IF(VLOOKUP($B77,Assumptions!$A$9:$E$108,3,FALSE)="","",VLOOKUP($B77,Assumptions!$A$9:$E$108,3,FALSE)),""))</f>
        <v/>
      </c>
      <c r="K77" s="17">
        <f>IF($A77="","",IF(OR($I77="",$J77=""),"",IFERROR($I77/$J77,"")))</f>
        <v/>
      </c>
      <c r="L77" s="20" t="n"/>
      <c r="M77" s="20" t="n"/>
      <c r="N77" s="23" t="n"/>
      <c r="O77" s="23" t="n"/>
      <c r="P77" s="20" t="n"/>
      <c r="Q77" s="25" t="n"/>
      <c r="R77" s="25" t="n"/>
      <c r="S77" s="25" t="n"/>
      <c r="T77" s="18">
        <f>IF($A77="","",IF($Q77="","",IFERROR($Q77+IF($R77="",0,$R77)-IF($S77="",0,$S77),"")))</f>
        <v/>
      </c>
      <c r="U77" s="18">
        <f>IF($A77="","",IF(OR($T77="",$G77="",$G77=0),"",IFERROR($T77/$G77,"")))</f>
        <v/>
      </c>
      <c r="V77" s="19" t="n"/>
      <c r="W77" s="14">
        <f>IF($A77="","",IF($B77="","Review: project missing",IF($J77="","Review: project setup missing",IF($I77="","Review: scope count missing",IF($E77="","Review: valid-through missing",IF($Q77="","Review: base price missing",IF($T77&lt;0,"Review: discount exceeds charges",IF($K77&lt;Assumptions!$B$3,"Review: scope gap",IF($E77&lt;TODAY(),"Review: validity date passed",IF($E77&lt;=TODAY()+Assumptions!$B$4,"Review: validity date near",IF($M77="","Review: clarify exclusions","Ready for review")))))))))))</f>
        <v/>
      </c>
      <c r="X77" s="20" t="n"/>
    </row>
    <row r="78" ht="45" customHeight="1">
      <c r="A78" s="19" t="n"/>
      <c r="B78" s="20" t="n"/>
      <c r="C78" s="20" t="n"/>
      <c r="D78" s="21" t="n"/>
      <c r="E78" s="21" t="n"/>
      <c r="F78" s="19" t="n"/>
      <c r="G78" s="22" t="n"/>
      <c r="H78" s="19" t="n"/>
      <c r="I78" s="23" t="n"/>
      <c r="J78" s="26">
        <f>IF($A78="","",IFERROR(IF(VLOOKUP($B78,Assumptions!$A$9:$E$108,3,FALSE)="","",VLOOKUP($B78,Assumptions!$A$9:$E$108,3,FALSE)),""))</f>
        <v/>
      </c>
      <c r="K78" s="11">
        <f>IF($A78="","",IF(OR($I78="",$J78=""),"",IFERROR($I78/$J78,"")))</f>
        <v/>
      </c>
      <c r="L78" s="20" t="n"/>
      <c r="M78" s="20" t="n"/>
      <c r="N78" s="23" t="n"/>
      <c r="O78" s="23" t="n"/>
      <c r="P78" s="20" t="n"/>
      <c r="Q78" s="25" t="n"/>
      <c r="R78" s="25" t="n"/>
      <c r="S78" s="25" t="n"/>
      <c r="T78" s="12">
        <f>IF($A78="","",IF($Q78="","",IFERROR($Q78+IF($R78="",0,$R78)-IF($S78="",0,$S78),"")))</f>
        <v/>
      </c>
      <c r="U78" s="12">
        <f>IF($A78="","",IF(OR($T78="",$G78="",$G78=0),"",IFERROR($T78/$G78,"")))</f>
        <v/>
      </c>
      <c r="V78" s="19" t="n"/>
      <c r="W78" s="8">
        <f>IF($A78="","",IF($B78="","Review: project missing",IF($J78="","Review: project setup missing",IF($I78="","Review: scope count missing",IF($E78="","Review: valid-through missing",IF($Q78="","Review: base price missing",IF($T78&lt;0,"Review: discount exceeds charges",IF($K78&lt;Assumptions!$B$3,"Review: scope gap",IF($E78&lt;TODAY(),"Review: validity date passed",IF($E78&lt;=TODAY()+Assumptions!$B$4,"Review: validity date near",IF($M78="","Review: clarify exclusions","Ready for review")))))))))))</f>
        <v/>
      </c>
      <c r="X78" s="20" t="n"/>
    </row>
    <row r="79" ht="45" customHeight="1">
      <c r="A79" s="19" t="n"/>
      <c r="B79" s="20" t="n"/>
      <c r="C79" s="20" t="n"/>
      <c r="D79" s="21" t="n"/>
      <c r="E79" s="21" t="n"/>
      <c r="F79" s="19" t="n"/>
      <c r="G79" s="22" t="n"/>
      <c r="H79" s="19" t="n"/>
      <c r="I79" s="23" t="n"/>
      <c r="J79" s="24">
        <f>IF($A79="","",IFERROR(IF(VLOOKUP($B79,Assumptions!$A$9:$E$108,3,FALSE)="","",VLOOKUP($B79,Assumptions!$A$9:$E$108,3,FALSE)),""))</f>
        <v/>
      </c>
      <c r="K79" s="17">
        <f>IF($A79="","",IF(OR($I79="",$J79=""),"",IFERROR($I79/$J79,"")))</f>
        <v/>
      </c>
      <c r="L79" s="20" t="n"/>
      <c r="M79" s="20" t="n"/>
      <c r="N79" s="23" t="n"/>
      <c r="O79" s="23" t="n"/>
      <c r="P79" s="20" t="n"/>
      <c r="Q79" s="25" t="n"/>
      <c r="R79" s="25" t="n"/>
      <c r="S79" s="25" t="n"/>
      <c r="T79" s="18">
        <f>IF($A79="","",IF($Q79="","",IFERROR($Q79+IF($R79="",0,$R79)-IF($S79="",0,$S79),"")))</f>
        <v/>
      </c>
      <c r="U79" s="18">
        <f>IF($A79="","",IF(OR($T79="",$G79="",$G79=0),"",IFERROR($T79/$G79,"")))</f>
        <v/>
      </c>
      <c r="V79" s="19" t="n"/>
      <c r="W79" s="14">
        <f>IF($A79="","",IF($B79="","Review: project missing",IF($J79="","Review: project setup missing",IF($I79="","Review: scope count missing",IF($E79="","Review: valid-through missing",IF($Q79="","Review: base price missing",IF($T79&lt;0,"Review: discount exceeds charges",IF($K79&lt;Assumptions!$B$3,"Review: scope gap",IF($E79&lt;TODAY(),"Review: validity date passed",IF($E79&lt;=TODAY()+Assumptions!$B$4,"Review: validity date near",IF($M79="","Review: clarify exclusions","Ready for review")))))))))))</f>
        <v/>
      </c>
      <c r="X79" s="20" t="n"/>
    </row>
    <row r="80" ht="45" customHeight="1">
      <c r="A80" s="19" t="n"/>
      <c r="B80" s="20" t="n"/>
      <c r="C80" s="20" t="n"/>
      <c r="D80" s="21" t="n"/>
      <c r="E80" s="21" t="n"/>
      <c r="F80" s="19" t="n"/>
      <c r="G80" s="22" t="n"/>
      <c r="H80" s="19" t="n"/>
      <c r="I80" s="23" t="n"/>
      <c r="J80" s="26">
        <f>IF($A80="","",IFERROR(IF(VLOOKUP($B80,Assumptions!$A$9:$E$108,3,FALSE)="","",VLOOKUP($B80,Assumptions!$A$9:$E$108,3,FALSE)),""))</f>
        <v/>
      </c>
      <c r="K80" s="11">
        <f>IF($A80="","",IF(OR($I80="",$J80=""),"",IFERROR($I80/$J80,"")))</f>
        <v/>
      </c>
      <c r="L80" s="20" t="n"/>
      <c r="M80" s="20" t="n"/>
      <c r="N80" s="23" t="n"/>
      <c r="O80" s="23" t="n"/>
      <c r="P80" s="20" t="n"/>
      <c r="Q80" s="25" t="n"/>
      <c r="R80" s="25" t="n"/>
      <c r="S80" s="25" t="n"/>
      <c r="T80" s="12">
        <f>IF($A80="","",IF($Q80="","",IFERROR($Q80+IF($R80="",0,$R80)-IF($S80="",0,$S80),"")))</f>
        <v/>
      </c>
      <c r="U80" s="12">
        <f>IF($A80="","",IF(OR($T80="",$G80="",$G80=0),"",IFERROR($T80/$G80,"")))</f>
        <v/>
      </c>
      <c r="V80" s="19" t="n"/>
      <c r="W80" s="8">
        <f>IF($A80="","",IF($B80="","Review: project missing",IF($J80="","Review: project setup missing",IF($I80="","Review: scope count missing",IF($E80="","Review: valid-through missing",IF($Q80="","Review: base price missing",IF($T80&lt;0,"Review: discount exceeds charges",IF($K80&lt;Assumptions!$B$3,"Review: scope gap",IF($E80&lt;TODAY(),"Review: validity date passed",IF($E80&lt;=TODAY()+Assumptions!$B$4,"Review: validity date near",IF($M80="","Review: clarify exclusions","Ready for review")))))))))))</f>
        <v/>
      </c>
      <c r="X80" s="20" t="n"/>
    </row>
    <row r="81" ht="45" customHeight="1">
      <c r="A81" s="19" t="n"/>
      <c r="B81" s="20" t="n"/>
      <c r="C81" s="20" t="n"/>
      <c r="D81" s="21" t="n"/>
      <c r="E81" s="21" t="n"/>
      <c r="F81" s="19" t="n"/>
      <c r="G81" s="22" t="n"/>
      <c r="H81" s="19" t="n"/>
      <c r="I81" s="23" t="n"/>
      <c r="J81" s="24">
        <f>IF($A81="","",IFERROR(IF(VLOOKUP($B81,Assumptions!$A$9:$E$108,3,FALSE)="","",VLOOKUP($B81,Assumptions!$A$9:$E$108,3,FALSE)),""))</f>
        <v/>
      </c>
      <c r="K81" s="17">
        <f>IF($A81="","",IF(OR($I81="",$J81=""),"",IFERROR($I81/$J81,"")))</f>
        <v/>
      </c>
      <c r="L81" s="20" t="n"/>
      <c r="M81" s="20" t="n"/>
      <c r="N81" s="23" t="n"/>
      <c r="O81" s="23" t="n"/>
      <c r="P81" s="20" t="n"/>
      <c r="Q81" s="25" t="n"/>
      <c r="R81" s="25" t="n"/>
      <c r="S81" s="25" t="n"/>
      <c r="T81" s="18">
        <f>IF($A81="","",IF($Q81="","",IFERROR($Q81+IF($R81="",0,$R81)-IF($S81="",0,$S81),"")))</f>
        <v/>
      </c>
      <c r="U81" s="18">
        <f>IF($A81="","",IF(OR($T81="",$G81="",$G81=0),"",IFERROR($T81/$G81,"")))</f>
        <v/>
      </c>
      <c r="V81" s="19" t="n"/>
      <c r="W81" s="14">
        <f>IF($A81="","",IF($B81="","Review: project missing",IF($J81="","Review: project setup missing",IF($I81="","Review: scope count missing",IF($E81="","Review: valid-through missing",IF($Q81="","Review: base price missing",IF($T81&lt;0,"Review: discount exceeds charges",IF($K81&lt;Assumptions!$B$3,"Review: scope gap",IF($E81&lt;TODAY(),"Review: validity date passed",IF($E81&lt;=TODAY()+Assumptions!$B$4,"Review: validity date near",IF($M81="","Review: clarify exclusions","Ready for review")))))))))))</f>
        <v/>
      </c>
      <c r="X81" s="20" t="n"/>
    </row>
    <row r="82" ht="45" customHeight="1">
      <c r="A82" s="19" t="n"/>
      <c r="B82" s="20" t="n"/>
      <c r="C82" s="20" t="n"/>
      <c r="D82" s="21" t="n"/>
      <c r="E82" s="21" t="n"/>
      <c r="F82" s="19" t="n"/>
      <c r="G82" s="22" t="n"/>
      <c r="H82" s="19" t="n"/>
      <c r="I82" s="23" t="n"/>
      <c r="J82" s="26">
        <f>IF($A82="","",IFERROR(IF(VLOOKUP($B82,Assumptions!$A$9:$E$108,3,FALSE)="","",VLOOKUP($B82,Assumptions!$A$9:$E$108,3,FALSE)),""))</f>
        <v/>
      </c>
      <c r="K82" s="11">
        <f>IF($A82="","",IF(OR($I82="",$J82=""),"",IFERROR($I82/$J82,"")))</f>
        <v/>
      </c>
      <c r="L82" s="20" t="n"/>
      <c r="M82" s="20" t="n"/>
      <c r="N82" s="23" t="n"/>
      <c r="O82" s="23" t="n"/>
      <c r="P82" s="20" t="n"/>
      <c r="Q82" s="25" t="n"/>
      <c r="R82" s="25" t="n"/>
      <c r="S82" s="25" t="n"/>
      <c r="T82" s="12">
        <f>IF($A82="","",IF($Q82="","",IFERROR($Q82+IF($R82="",0,$R82)-IF($S82="",0,$S82),"")))</f>
        <v/>
      </c>
      <c r="U82" s="12">
        <f>IF($A82="","",IF(OR($T82="",$G82="",$G82=0),"",IFERROR($T82/$G82,"")))</f>
        <v/>
      </c>
      <c r="V82" s="19" t="n"/>
      <c r="W82" s="8">
        <f>IF($A82="","",IF($B82="","Review: project missing",IF($J82="","Review: project setup missing",IF($I82="","Review: scope count missing",IF($E82="","Review: valid-through missing",IF($Q82="","Review: base price missing",IF($T82&lt;0,"Review: discount exceeds charges",IF($K82&lt;Assumptions!$B$3,"Review: scope gap",IF($E82&lt;TODAY(),"Review: validity date passed",IF($E82&lt;=TODAY()+Assumptions!$B$4,"Review: validity date near",IF($M82="","Review: clarify exclusions","Ready for review")))))))))))</f>
        <v/>
      </c>
      <c r="X82" s="20" t="n"/>
    </row>
    <row r="83" ht="45" customHeight="1">
      <c r="A83" s="19" t="n"/>
      <c r="B83" s="20" t="n"/>
      <c r="C83" s="20" t="n"/>
      <c r="D83" s="21" t="n"/>
      <c r="E83" s="21" t="n"/>
      <c r="F83" s="19" t="n"/>
      <c r="G83" s="22" t="n"/>
      <c r="H83" s="19" t="n"/>
      <c r="I83" s="23" t="n"/>
      <c r="J83" s="24">
        <f>IF($A83="","",IFERROR(IF(VLOOKUP($B83,Assumptions!$A$9:$E$108,3,FALSE)="","",VLOOKUP($B83,Assumptions!$A$9:$E$108,3,FALSE)),""))</f>
        <v/>
      </c>
      <c r="K83" s="17">
        <f>IF($A83="","",IF(OR($I83="",$J83=""),"",IFERROR($I83/$J83,"")))</f>
        <v/>
      </c>
      <c r="L83" s="20" t="n"/>
      <c r="M83" s="20" t="n"/>
      <c r="N83" s="23" t="n"/>
      <c r="O83" s="23" t="n"/>
      <c r="P83" s="20" t="n"/>
      <c r="Q83" s="25" t="n"/>
      <c r="R83" s="25" t="n"/>
      <c r="S83" s="25" t="n"/>
      <c r="T83" s="18">
        <f>IF($A83="","",IF($Q83="","",IFERROR($Q83+IF($R83="",0,$R83)-IF($S83="",0,$S83),"")))</f>
        <v/>
      </c>
      <c r="U83" s="18">
        <f>IF($A83="","",IF(OR($T83="",$G83="",$G83=0),"",IFERROR($T83/$G83,"")))</f>
        <v/>
      </c>
      <c r="V83" s="19" t="n"/>
      <c r="W83" s="14">
        <f>IF($A83="","",IF($B83="","Review: project missing",IF($J83="","Review: project setup missing",IF($I83="","Review: scope count missing",IF($E83="","Review: valid-through missing",IF($Q83="","Review: base price missing",IF($T83&lt;0,"Review: discount exceeds charges",IF($K83&lt;Assumptions!$B$3,"Review: scope gap",IF($E83&lt;TODAY(),"Review: validity date passed",IF($E83&lt;=TODAY()+Assumptions!$B$4,"Review: validity date near",IF($M83="","Review: clarify exclusions","Ready for review")))))))))))</f>
        <v/>
      </c>
      <c r="X83" s="20" t="n"/>
    </row>
    <row r="84" ht="45" customHeight="1">
      <c r="A84" s="19" t="n"/>
      <c r="B84" s="20" t="n"/>
      <c r="C84" s="20" t="n"/>
      <c r="D84" s="21" t="n"/>
      <c r="E84" s="21" t="n"/>
      <c r="F84" s="19" t="n"/>
      <c r="G84" s="22" t="n"/>
      <c r="H84" s="19" t="n"/>
      <c r="I84" s="23" t="n"/>
      <c r="J84" s="26">
        <f>IF($A84="","",IFERROR(IF(VLOOKUP($B84,Assumptions!$A$9:$E$108,3,FALSE)="","",VLOOKUP($B84,Assumptions!$A$9:$E$108,3,FALSE)),""))</f>
        <v/>
      </c>
      <c r="K84" s="11">
        <f>IF($A84="","",IF(OR($I84="",$J84=""),"",IFERROR($I84/$J84,"")))</f>
        <v/>
      </c>
      <c r="L84" s="20" t="n"/>
      <c r="M84" s="20" t="n"/>
      <c r="N84" s="23" t="n"/>
      <c r="O84" s="23" t="n"/>
      <c r="P84" s="20" t="n"/>
      <c r="Q84" s="25" t="n"/>
      <c r="R84" s="25" t="n"/>
      <c r="S84" s="25" t="n"/>
      <c r="T84" s="12">
        <f>IF($A84="","",IF($Q84="","",IFERROR($Q84+IF($R84="",0,$R84)-IF($S84="",0,$S84),"")))</f>
        <v/>
      </c>
      <c r="U84" s="12">
        <f>IF($A84="","",IF(OR($T84="",$G84="",$G84=0),"",IFERROR($T84/$G84,"")))</f>
        <v/>
      </c>
      <c r="V84" s="19" t="n"/>
      <c r="W84" s="8">
        <f>IF($A84="","",IF($B84="","Review: project missing",IF($J84="","Review: project setup missing",IF($I84="","Review: scope count missing",IF($E84="","Review: valid-through missing",IF($Q84="","Review: base price missing",IF($T84&lt;0,"Review: discount exceeds charges",IF($K84&lt;Assumptions!$B$3,"Review: scope gap",IF($E84&lt;TODAY(),"Review: validity date passed",IF($E84&lt;=TODAY()+Assumptions!$B$4,"Review: validity date near",IF($M84="","Review: clarify exclusions","Ready for review")))))))))))</f>
        <v/>
      </c>
      <c r="X84" s="20" t="n"/>
    </row>
    <row r="85" ht="45" customHeight="1">
      <c r="A85" s="19" t="n"/>
      <c r="B85" s="20" t="n"/>
      <c r="C85" s="20" t="n"/>
      <c r="D85" s="21" t="n"/>
      <c r="E85" s="21" t="n"/>
      <c r="F85" s="19" t="n"/>
      <c r="G85" s="22" t="n"/>
      <c r="H85" s="19" t="n"/>
      <c r="I85" s="23" t="n"/>
      <c r="J85" s="24">
        <f>IF($A85="","",IFERROR(IF(VLOOKUP($B85,Assumptions!$A$9:$E$108,3,FALSE)="","",VLOOKUP($B85,Assumptions!$A$9:$E$108,3,FALSE)),""))</f>
        <v/>
      </c>
      <c r="K85" s="17">
        <f>IF($A85="","",IF(OR($I85="",$J85=""),"",IFERROR($I85/$J85,"")))</f>
        <v/>
      </c>
      <c r="L85" s="20" t="n"/>
      <c r="M85" s="20" t="n"/>
      <c r="N85" s="23" t="n"/>
      <c r="O85" s="23" t="n"/>
      <c r="P85" s="20" t="n"/>
      <c r="Q85" s="25" t="n"/>
      <c r="R85" s="25" t="n"/>
      <c r="S85" s="25" t="n"/>
      <c r="T85" s="18">
        <f>IF($A85="","",IF($Q85="","",IFERROR($Q85+IF($R85="",0,$R85)-IF($S85="",0,$S85),"")))</f>
        <v/>
      </c>
      <c r="U85" s="18">
        <f>IF($A85="","",IF(OR($T85="",$G85="",$G85=0),"",IFERROR($T85/$G85,"")))</f>
        <v/>
      </c>
      <c r="V85" s="19" t="n"/>
      <c r="W85" s="14">
        <f>IF($A85="","",IF($B85="","Review: project missing",IF($J85="","Review: project setup missing",IF($I85="","Review: scope count missing",IF($E85="","Review: valid-through missing",IF($Q85="","Review: base price missing",IF($T85&lt;0,"Review: discount exceeds charges",IF($K85&lt;Assumptions!$B$3,"Review: scope gap",IF($E85&lt;TODAY(),"Review: validity date passed",IF($E85&lt;=TODAY()+Assumptions!$B$4,"Review: validity date near",IF($M85="","Review: clarify exclusions","Ready for review")))))))))))</f>
        <v/>
      </c>
      <c r="X85" s="20" t="n"/>
    </row>
    <row r="86" ht="45" customHeight="1">
      <c r="A86" s="19" t="n"/>
      <c r="B86" s="20" t="n"/>
      <c r="C86" s="20" t="n"/>
      <c r="D86" s="21" t="n"/>
      <c r="E86" s="21" t="n"/>
      <c r="F86" s="19" t="n"/>
      <c r="G86" s="22" t="n"/>
      <c r="H86" s="19" t="n"/>
      <c r="I86" s="23" t="n"/>
      <c r="J86" s="26">
        <f>IF($A86="","",IFERROR(IF(VLOOKUP($B86,Assumptions!$A$9:$E$108,3,FALSE)="","",VLOOKUP($B86,Assumptions!$A$9:$E$108,3,FALSE)),""))</f>
        <v/>
      </c>
      <c r="K86" s="11">
        <f>IF($A86="","",IF(OR($I86="",$J86=""),"",IFERROR($I86/$J86,"")))</f>
        <v/>
      </c>
      <c r="L86" s="20" t="n"/>
      <c r="M86" s="20" t="n"/>
      <c r="N86" s="23" t="n"/>
      <c r="O86" s="23" t="n"/>
      <c r="P86" s="20" t="n"/>
      <c r="Q86" s="25" t="n"/>
      <c r="R86" s="25" t="n"/>
      <c r="S86" s="25" t="n"/>
      <c r="T86" s="12">
        <f>IF($A86="","",IF($Q86="","",IFERROR($Q86+IF($R86="",0,$R86)-IF($S86="",0,$S86),"")))</f>
        <v/>
      </c>
      <c r="U86" s="12">
        <f>IF($A86="","",IF(OR($T86="",$G86="",$G86=0),"",IFERROR($T86/$G86,"")))</f>
        <v/>
      </c>
      <c r="V86" s="19" t="n"/>
      <c r="W86" s="8">
        <f>IF($A86="","",IF($B86="","Review: project missing",IF($J86="","Review: project setup missing",IF($I86="","Review: scope count missing",IF($E86="","Review: valid-through missing",IF($Q86="","Review: base price missing",IF($T86&lt;0,"Review: discount exceeds charges",IF($K86&lt;Assumptions!$B$3,"Review: scope gap",IF($E86&lt;TODAY(),"Review: validity date passed",IF($E86&lt;=TODAY()+Assumptions!$B$4,"Review: validity date near",IF($M86="","Review: clarify exclusions","Ready for review")))))))))))</f>
        <v/>
      </c>
      <c r="X86" s="20" t="n"/>
    </row>
    <row r="87" ht="45" customHeight="1">
      <c r="A87" s="19" t="n"/>
      <c r="B87" s="20" t="n"/>
      <c r="C87" s="20" t="n"/>
      <c r="D87" s="21" t="n"/>
      <c r="E87" s="21" t="n"/>
      <c r="F87" s="19" t="n"/>
      <c r="G87" s="22" t="n"/>
      <c r="H87" s="19" t="n"/>
      <c r="I87" s="23" t="n"/>
      <c r="J87" s="24">
        <f>IF($A87="","",IFERROR(IF(VLOOKUP($B87,Assumptions!$A$9:$E$108,3,FALSE)="","",VLOOKUP($B87,Assumptions!$A$9:$E$108,3,FALSE)),""))</f>
        <v/>
      </c>
      <c r="K87" s="17">
        <f>IF($A87="","",IF(OR($I87="",$J87=""),"",IFERROR($I87/$J87,"")))</f>
        <v/>
      </c>
      <c r="L87" s="20" t="n"/>
      <c r="M87" s="20" t="n"/>
      <c r="N87" s="23" t="n"/>
      <c r="O87" s="23" t="n"/>
      <c r="P87" s="20" t="n"/>
      <c r="Q87" s="25" t="n"/>
      <c r="R87" s="25" t="n"/>
      <c r="S87" s="25" t="n"/>
      <c r="T87" s="18">
        <f>IF($A87="","",IF($Q87="","",IFERROR($Q87+IF($R87="",0,$R87)-IF($S87="",0,$S87),"")))</f>
        <v/>
      </c>
      <c r="U87" s="18">
        <f>IF($A87="","",IF(OR($T87="",$G87="",$G87=0),"",IFERROR($T87/$G87,"")))</f>
        <v/>
      </c>
      <c r="V87" s="19" t="n"/>
      <c r="W87" s="14">
        <f>IF($A87="","",IF($B87="","Review: project missing",IF($J87="","Review: project setup missing",IF($I87="","Review: scope count missing",IF($E87="","Review: valid-through missing",IF($Q87="","Review: base price missing",IF($T87&lt;0,"Review: discount exceeds charges",IF($K87&lt;Assumptions!$B$3,"Review: scope gap",IF($E87&lt;TODAY(),"Review: validity date passed",IF($E87&lt;=TODAY()+Assumptions!$B$4,"Review: validity date near",IF($M87="","Review: clarify exclusions","Ready for review")))))))))))</f>
        <v/>
      </c>
      <c r="X87" s="20" t="n"/>
    </row>
    <row r="88" ht="45" customHeight="1">
      <c r="A88" s="19" t="n"/>
      <c r="B88" s="20" t="n"/>
      <c r="C88" s="20" t="n"/>
      <c r="D88" s="21" t="n"/>
      <c r="E88" s="21" t="n"/>
      <c r="F88" s="19" t="n"/>
      <c r="G88" s="22" t="n"/>
      <c r="H88" s="19" t="n"/>
      <c r="I88" s="23" t="n"/>
      <c r="J88" s="26">
        <f>IF($A88="","",IFERROR(IF(VLOOKUP($B88,Assumptions!$A$9:$E$108,3,FALSE)="","",VLOOKUP($B88,Assumptions!$A$9:$E$108,3,FALSE)),""))</f>
        <v/>
      </c>
      <c r="K88" s="11">
        <f>IF($A88="","",IF(OR($I88="",$J88=""),"",IFERROR($I88/$J88,"")))</f>
        <v/>
      </c>
      <c r="L88" s="20" t="n"/>
      <c r="M88" s="20" t="n"/>
      <c r="N88" s="23" t="n"/>
      <c r="O88" s="23" t="n"/>
      <c r="P88" s="20" t="n"/>
      <c r="Q88" s="25" t="n"/>
      <c r="R88" s="25" t="n"/>
      <c r="S88" s="25" t="n"/>
      <c r="T88" s="12">
        <f>IF($A88="","",IF($Q88="","",IFERROR($Q88+IF($R88="",0,$R88)-IF($S88="",0,$S88),"")))</f>
        <v/>
      </c>
      <c r="U88" s="12">
        <f>IF($A88="","",IF(OR($T88="",$G88="",$G88=0),"",IFERROR($T88/$G88,"")))</f>
        <v/>
      </c>
      <c r="V88" s="19" t="n"/>
      <c r="W88" s="8">
        <f>IF($A88="","",IF($B88="","Review: project missing",IF($J88="","Review: project setup missing",IF($I88="","Review: scope count missing",IF($E88="","Review: valid-through missing",IF($Q88="","Review: base price missing",IF($T88&lt;0,"Review: discount exceeds charges",IF($K88&lt;Assumptions!$B$3,"Review: scope gap",IF($E88&lt;TODAY(),"Review: validity date passed",IF($E88&lt;=TODAY()+Assumptions!$B$4,"Review: validity date near",IF($M88="","Review: clarify exclusions","Ready for review")))))))))))</f>
        <v/>
      </c>
      <c r="X88" s="20" t="n"/>
    </row>
    <row r="89" ht="45" customHeight="1">
      <c r="A89" s="19" t="n"/>
      <c r="B89" s="20" t="n"/>
      <c r="C89" s="20" t="n"/>
      <c r="D89" s="21" t="n"/>
      <c r="E89" s="21" t="n"/>
      <c r="F89" s="19" t="n"/>
      <c r="G89" s="22" t="n"/>
      <c r="H89" s="19" t="n"/>
      <c r="I89" s="23" t="n"/>
      <c r="J89" s="24">
        <f>IF($A89="","",IFERROR(IF(VLOOKUP($B89,Assumptions!$A$9:$E$108,3,FALSE)="","",VLOOKUP($B89,Assumptions!$A$9:$E$108,3,FALSE)),""))</f>
        <v/>
      </c>
      <c r="K89" s="17">
        <f>IF($A89="","",IF(OR($I89="",$J89=""),"",IFERROR($I89/$J89,"")))</f>
        <v/>
      </c>
      <c r="L89" s="20" t="n"/>
      <c r="M89" s="20" t="n"/>
      <c r="N89" s="23" t="n"/>
      <c r="O89" s="23" t="n"/>
      <c r="P89" s="20" t="n"/>
      <c r="Q89" s="25" t="n"/>
      <c r="R89" s="25" t="n"/>
      <c r="S89" s="25" t="n"/>
      <c r="T89" s="18">
        <f>IF($A89="","",IF($Q89="","",IFERROR($Q89+IF($R89="",0,$R89)-IF($S89="",0,$S89),"")))</f>
        <v/>
      </c>
      <c r="U89" s="18">
        <f>IF($A89="","",IF(OR($T89="",$G89="",$G89=0),"",IFERROR($T89/$G89,"")))</f>
        <v/>
      </c>
      <c r="V89" s="19" t="n"/>
      <c r="W89" s="14">
        <f>IF($A89="","",IF($B89="","Review: project missing",IF($J89="","Review: project setup missing",IF($I89="","Review: scope count missing",IF($E89="","Review: valid-through missing",IF($Q89="","Review: base price missing",IF($T89&lt;0,"Review: discount exceeds charges",IF($K89&lt;Assumptions!$B$3,"Review: scope gap",IF($E89&lt;TODAY(),"Review: validity date passed",IF($E89&lt;=TODAY()+Assumptions!$B$4,"Review: validity date near",IF($M89="","Review: clarify exclusions","Ready for review")))))))))))</f>
        <v/>
      </c>
      <c r="X89" s="20" t="n"/>
    </row>
    <row r="90" ht="45" customHeight="1">
      <c r="A90" s="19" t="n"/>
      <c r="B90" s="20" t="n"/>
      <c r="C90" s="20" t="n"/>
      <c r="D90" s="21" t="n"/>
      <c r="E90" s="21" t="n"/>
      <c r="F90" s="19" t="n"/>
      <c r="G90" s="22" t="n"/>
      <c r="H90" s="19" t="n"/>
      <c r="I90" s="23" t="n"/>
      <c r="J90" s="26">
        <f>IF($A90="","",IFERROR(IF(VLOOKUP($B90,Assumptions!$A$9:$E$108,3,FALSE)="","",VLOOKUP($B90,Assumptions!$A$9:$E$108,3,FALSE)),""))</f>
        <v/>
      </c>
      <c r="K90" s="11">
        <f>IF($A90="","",IF(OR($I90="",$J90=""),"",IFERROR($I90/$J90,"")))</f>
        <v/>
      </c>
      <c r="L90" s="20" t="n"/>
      <c r="M90" s="20" t="n"/>
      <c r="N90" s="23" t="n"/>
      <c r="O90" s="23" t="n"/>
      <c r="P90" s="20" t="n"/>
      <c r="Q90" s="25" t="n"/>
      <c r="R90" s="25" t="n"/>
      <c r="S90" s="25" t="n"/>
      <c r="T90" s="12">
        <f>IF($A90="","",IF($Q90="","",IFERROR($Q90+IF($R90="",0,$R90)-IF($S90="",0,$S90),"")))</f>
        <v/>
      </c>
      <c r="U90" s="12">
        <f>IF($A90="","",IF(OR($T90="",$G90="",$G90=0),"",IFERROR($T90/$G90,"")))</f>
        <v/>
      </c>
      <c r="V90" s="19" t="n"/>
      <c r="W90" s="8">
        <f>IF($A90="","",IF($B90="","Review: project missing",IF($J90="","Review: project setup missing",IF($I90="","Review: scope count missing",IF($E90="","Review: valid-through missing",IF($Q90="","Review: base price missing",IF($T90&lt;0,"Review: discount exceeds charges",IF($K90&lt;Assumptions!$B$3,"Review: scope gap",IF($E90&lt;TODAY(),"Review: validity date passed",IF($E90&lt;=TODAY()+Assumptions!$B$4,"Review: validity date near",IF($M90="","Review: clarify exclusions","Ready for review")))))))))))</f>
        <v/>
      </c>
      <c r="X90" s="20" t="n"/>
    </row>
    <row r="91" ht="45" customHeight="1">
      <c r="A91" s="19" t="n"/>
      <c r="B91" s="20" t="n"/>
      <c r="C91" s="20" t="n"/>
      <c r="D91" s="21" t="n"/>
      <c r="E91" s="21" t="n"/>
      <c r="F91" s="19" t="n"/>
      <c r="G91" s="22" t="n"/>
      <c r="H91" s="19" t="n"/>
      <c r="I91" s="23" t="n"/>
      <c r="J91" s="24">
        <f>IF($A91="","",IFERROR(IF(VLOOKUP($B91,Assumptions!$A$9:$E$108,3,FALSE)="","",VLOOKUP($B91,Assumptions!$A$9:$E$108,3,FALSE)),""))</f>
        <v/>
      </c>
      <c r="K91" s="17">
        <f>IF($A91="","",IF(OR($I91="",$J91=""),"",IFERROR($I91/$J91,"")))</f>
        <v/>
      </c>
      <c r="L91" s="20" t="n"/>
      <c r="M91" s="20" t="n"/>
      <c r="N91" s="23" t="n"/>
      <c r="O91" s="23" t="n"/>
      <c r="P91" s="20" t="n"/>
      <c r="Q91" s="25" t="n"/>
      <c r="R91" s="25" t="n"/>
      <c r="S91" s="25" t="n"/>
      <c r="T91" s="18">
        <f>IF($A91="","",IF($Q91="","",IFERROR($Q91+IF($R91="",0,$R91)-IF($S91="",0,$S91),"")))</f>
        <v/>
      </c>
      <c r="U91" s="18">
        <f>IF($A91="","",IF(OR($T91="",$G91="",$G91=0),"",IFERROR($T91/$G91,"")))</f>
        <v/>
      </c>
      <c r="V91" s="19" t="n"/>
      <c r="W91" s="14">
        <f>IF($A91="","",IF($B91="","Review: project missing",IF($J91="","Review: project setup missing",IF($I91="","Review: scope count missing",IF($E91="","Review: valid-through missing",IF($Q91="","Review: base price missing",IF($T91&lt;0,"Review: discount exceeds charges",IF($K91&lt;Assumptions!$B$3,"Review: scope gap",IF($E91&lt;TODAY(),"Review: validity date passed",IF($E91&lt;=TODAY()+Assumptions!$B$4,"Review: validity date near",IF($M91="","Review: clarify exclusions","Ready for review")))))))))))</f>
        <v/>
      </c>
      <c r="X91" s="20" t="n"/>
    </row>
    <row r="92" ht="45" customHeight="1">
      <c r="A92" s="19" t="n"/>
      <c r="B92" s="20" t="n"/>
      <c r="C92" s="20" t="n"/>
      <c r="D92" s="21" t="n"/>
      <c r="E92" s="21" t="n"/>
      <c r="F92" s="19" t="n"/>
      <c r="G92" s="22" t="n"/>
      <c r="H92" s="19" t="n"/>
      <c r="I92" s="23" t="n"/>
      <c r="J92" s="26">
        <f>IF($A92="","",IFERROR(IF(VLOOKUP($B92,Assumptions!$A$9:$E$108,3,FALSE)="","",VLOOKUP($B92,Assumptions!$A$9:$E$108,3,FALSE)),""))</f>
        <v/>
      </c>
      <c r="K92" s="11">
        <f>IF($A92="","",IF(OR($I92="",$J92=""),"",IFERROR($I92/$J92,"")))</f>
        <v/>
      </c>
      <c r="L92" s="20" t="n"/>
      <c r="M92" s="20" t="n"/>
      <c r="N92" s="23" t="n"/>
      <c r="O92" s="23" t="n"/>
      <c r="P92" s="20" t="n"/>
      <c r="Q92" s="25" t="n"/>
      <c r="R92" s="25" t="n"/>
      <c r="S92" s="25" t="n"/>
      <c r="T92" s="12">
        <f>IF($A92="","",IF($Q92="","",IFERROR($Q92+IF($R92="",0,$R92)-IF($S92="",0,$S92),"")))</f>
        <v/>
      </c>
      <c r="U92" s="12">
        <f>IF($A92="","",IF(OR($T92="",$G92="",$G92=0),"",IFERROR($T92/$G92,"")))</f>
        <v/>
      </c>
      <c r="V92" s="19" t="n"/>
      <c r="W92" s="8">
        <f>IF($A92="","",IF($B92="","Review: project missing",IF($J92="","Review: project setup missing",IF($I92="","Review: scope count missing",IF($E92="","Review: valid-through missing",IF($Q92="","Review: base price missing",IF($T92&lt;0,"Review: discount exceeds charges",IF($K92&lt;Assumptions!$B$3,"Review: scope gap",IF($E92&lt;TODAY(),"Review: validity date passed",IF($E92&lt;=TODAY()+Assumptions!$B$4,"Review: validity date near",IF($M92="","Review: clarify exclusions","Ready for review")))))))))))</f>
        <v/>
      </c>
      <c r="X92" s="20" t="n"/>
    </row>
    <row r="93" ht="45" customHeight="1">
      <c r="A93" s="19" t="n"/>
      <c r="B93" s="20" t="n"/>
      <c r="C93" s="20" t="n"/>
      <c r="D93" s="21" t="n"/>
      <c r="E93" s="21" t="n"/>
      <c r="F93" s="19" t="n"/>
      <c r="G93" s="22" t="n"/>
      <c r="H93" s="19" t="n"/>
      <c r="I93" s="23" t="n"/>
      <c r="J93" s="24">
        <f>IF($A93="","",IFERROR(IF(VLOOKUP($B93,Assumptions!$A$9:$E$108,3,FALSE)="","",VLOOKUP($B93,Assumptions!$A$9:$E$108,3,FALSE)),""))</f>
        <v/>
      </c>
      <c r="K93" s="17">
        <f>IF($A93="","",IF(OR($I93="",$J93=""),"",IFERROR($I93/$J93,"")))</f>
        <v/>
      </c>
      <c r="L93" s="20" t="n"/>
      <c r="M93" s="20" t="n"/>
      <c r="N93" s="23" t="n"/>
      <c r="O93" s="23" t="n"/>
      <c r="P93" s="20" t="n"/>
      <c r="Q93" s="25" t="n"/>
      <c r="R93" s="25" t="n"/>
      <c r="S93" s="25" t="n"/>
      <c r="T93" s="18">
        <f>IF($A93="","",IF($Q93="","",IFERROR($Q93+IF($R93="",0,$R93)-IF($S93="",0,$S93),"")))</f>
        <v/>
      </c>
      <c r="U93" s="18">
        <f>IF($A93="","",IF(OR($T93="",$G93="",$G93=0),"",IFERROR($T93/$G93,"")))</f>
        <v/>
      </c>
      <c r="V93" s="19" t="n"/>
      <c r="W93" s="14">
        <f>IF($A93="","",IF($B93="","Review: project missing",IF($J93="","Review: project setup missing",IF($I93="","Review: scope count missing",IF($E93="","Review: valid-through missing",IF($Q93="","Review: base price missing",IF($T93&lt;0,"Review: discount exceeds charges",IF($K93&lt;Assumptions!$B$3,"Review: scope gap",IF($E93&lt;TODAY(),"Review: validity date passed",IF($E93&lt;=TODAY()+Assumptions!$B$4,"Review: validity date near",IF($M93="","Review: clarify exclusions","Ready for review")))))))))))</f>
        <v/>
      </c>
      <c r="X93" s="20" t="n"/>
    </row>
    <row r="94" ht="45" customHeight="1">
      <c r="A94" s="19" t="n"/>
      <c r="B94" s="20" t="n"/>
      <c r="C94" s="20" t="n"/>
      <c r="D94" s="21" t="n"/>
      <c r="E94" s="21" t="n"/>
      <c r="F94" s="19" t="n"/>
      <c r="G94" s="22" t="n"/>
      <c r="H94" s="19" t="n"/>
      <c r="I94" s="23" t="n"/>
      <c r="J94" s="26">
        <f>IF($A94="","",IFERROR(IF(VLOOKUP($B94,Assumptions!$A$9:$E$108,3,FALSE)="","",VLOOKUP($B94,Assumptions!$A$9:$E$108,3,FALSE)),""))</f>
        <v/>
      </c>
      <c r="K94" s="11">
        <f>IF($A94="","",IF(OR($I94="",$J94=""),"",IFERROR($I94/$J94,"")))</f>
        <v/>
      </c>
      <c r="L94" s="20" t="n"/>
      <c r="M94" s="20" t="n"/>
      <c r="N94" s="23" t="n"/>
      <c r="O94" s="23" t="n"/>
      <c r="P94" s="20" t="n"/>
      <c r="Q94" s="25" t="n"/>
      <c r="R94" s="25" t="n"/>
      <c r="S94" s="25" t="n"/>
      <c r="T94" s="12">
        <f>IF($A94="","",IF($Q94="","",IFERROR($Q94+IF($R94="",0,$R94)-IF($S94="",0,$S94),"")))</f>
        <v/>
      </c>
      <c r="U94" s="12">
        <f>IF($A94="","",IF(OR($T94="",$G94="",$G94=0),"",IFERROR($T94/$G94,"")))</f>
        <v/>
      </c>
      <c r="V94" s="19" t="n"/>
      <c r="W94" s="8">
        <f>IF($A94="","",IF($B94="","Review: project missing",IF($J94="","Review: project setup missing",IF($I94="","Review: scope count missing",IF($E94="","Review: valid-through missing",IF($Q94="","Review: base price missing",IF($T94&lt;0,"Review: discount exceeds charges",IF($K94&lt;Assumptions!$B$3,"Review: scope gap",IF($E94&lt;TODAY(),"Review: validity date passed",IF($E94&lt;=TODAY()+Assumptions!$B$4,"Review: validity date near",IF($M94="","Review: clarify exclusions","Ready for review")))))))))))</f>
        <v/>
      </c>
      <c r="X94" s="20" t="n"/>
    </row>
    <row r="95" ht="45" customHeight="1">
      <c r="A95" s="19" t="n"/>
      <c r="B95" s="20" t="n"/>
      <c r="C95" s="20" t="n"/>
      <c r="D95" s="21" t="n"/>
      <c r="E95" s="21" t="n"/>
      <c r="F95" s="19" t="n"/>
      <c r="G95" s="22" t="n"/>
      <c r="H95" s="19" t="n"/>
      <c r="I95" s="23" t="n"/>
      <c r="J95" s="24">
        <f>IF($A95="","",IFERROR(IF(VLOOKUP($B95,Assumptions!$A$9:$E$108,3,FALSE)="","",VLOOKUP($B95,Assumptions!$A$9:$E$108,3,FALSE)),""))</f>
        <v/>
      </c>
      <c r="K95" s="17">
        <f>IF($A95="","",IF(OR($I95="",$J95=""),"",IFERROR($I95/$J95,"")))</f>
        <v/>
      </c>
      <c r="L95" s="20" t="n"/>
      <c r="M95" s="20" t="n"/>
      <c r="N95" s="23" t="n"/>
      <c r="O95" s="23" t="n"/>
      <c r="P95" s="20" t="n"/>
      <c r="Q95" s="25" t="n"/>
      <c r="R95" s="25" t="n"/>
      <c r="S95" s="25" t="n"/>
      <c r="T95" s="18">
        <f>IF($A95="","",IF($Q95="","",IFERROR($Q95+IF($R95="",0,$R95)-IF($S95="",0,$S95),"")))</f>
        <v/>
      </c>
      <c r="U95" s="18">
        <f>IF($A95="","",IF(OR($T95="",$G95="",$G95=0),"",IFERROR($T95/$G95,"")))</f>
        <v/>
      </c>
      <c r="V95" s="19" t="n"/>
      <c r="W95" s="14">
        <f>IF($A95="","",IF($B95="","Review: project missing",IF($J95="","Review: project setup missing",IF($I95="","Review: scope count missing",IF($E95="","Review: valid-through missing",IF($Q95="","Review: base price missing",IF($T95&lt;0,"Review: discount exceeds charges",IF($K95&lt;Assumptions!$B$3,"Review: scope gap",IF($E95&lt;TODAY(),"Review: validity date passed",IF($E95&lt;=TODAY()+Assumptions!$B$4,"Review: validity date near",IF($M95="","Review: clarify exclusions","Ready for review")))))))))))</f>
        <v/>
      </c>
      <c r="X95" s="20" t="n"/>
    </row>
    <row r="96" ht="45" customHeight="1">
      <c r="A96" s="19" t="n"/>
      <c r="B96" s="20" t="n"/>
      <c r="C96" s="20" t="n"/>
      <c r="D96" s="21" t="n"/>
      <c r="E96" s="21" t="n"/>
      <c r="F96" s="19" t="n"/>
      <c r="G96" s="22" t="n"/>
      <c r="H96" s="19" t="n"/>
      <c r="I96" s="23" t="n"/>
      <c r="J96" s="26">
        <f>IF($A96="","",IFERROR(IF(VLOOKUP($B96,Assumptions!$A$9:$E$108,3,FALSE)="","",VLOOKUP($B96,Assumptions!$A$9:$E$108,3,FALSE)),""))</f>
        <v/>
      </c>
      <c r="K96" s="11">
        <f>IF($A96="","",IF(OR($I96="",$J96=""),"",IFERROR($I96/$J96,"")))</f>
        <v/>
      </c>
      <c r="L96" s="20" t="n"/>
      <c r="M96" s="20" t="n"/>
      <c r="N96" s="23" t="n"/>
      <c r="O96" s="23" t="n"/>
      <c r="P96" s="20" t="n"/>
      <c r="Q96" s="25" t="n"/>
      <c r="R96" s="25" t="n"/>
      <c r="S96" s="25" t="n"/>
      <c r="T96" s="12">
        <f>IF($A96="","",IF($Q96="","",IFERROR($Q96+IF($R96="",0,$R96)-IF($S96="",0,$S96),"")))</f>
        <v/>
      </c>
      <c r="U96" s="12">
        <f>IF($A96="","",IF(OR($T96="",$G96="",$G96=0),"",IFERROR($T96/$G96,"")))</f>
        <v/>
      </c>
      <c r="V96" s="19" t="n"/>
      <c r="W96" s="8">
        <f>IF($A96="","",IF($B96="","Review: project missing",IF($J96="","Review: project setup missing",IF($I96="","Review: scope count missing",IF($E96="","Review: valid-through missing",IF($Q96="","Review: base price missing",IF($T96&lt;0,"Review: discount exceeds charges",IF($K96&lt;Assumptions!$B$3,"Review: scope gap",IF($E96&lt;TODAY(),"Review: validity date passed",IF($E96&lt;=TODAY()+Assumptions!$B$4,"Review: validity date near",IF($M96="","Review: clarify exclusions","Ready for review")))))))))))</f>
        <v/>
      </c>
      <c r="X96" s="20" t="n"/>
    </row>
    <row r="97" ht="45" customHeight="1">
      <c r="A97" s="19" t="n"/>
      <c r="B97" s="20" t="n"/>
      <c r="C97" s="20" t="n"/>
      <c r="D97" s="21" t="n"/>
      <c r="E97" s="21" t="n"/>
      <c r="F97" s="19" t="n"/>
      <c r="G97" s="22" t="n"/>
      <c r="H97" s="19" t="n"/>
      <c r="I97" s="23" t="n"/>
      <c r="J97" s="24">
        <f>IF($A97="","",IFERROR(IF(VLOOKUP($B97,Assumptions!$A$9:$E$108,3,FALSE)="","",VLOOKUP($B97,Assumptions!$A$9:$E$108,3,FALSE)),""))</f>
        <v/>
      </c>
      <c r="K97" s="17">
        <f>IF($A97="","",IF(OR($I97="",$J97=""),"",IFERROR($I97/$J97,"")))</f>
        <v/>
      </c>
      <c r="L97" s="20" t="n"/>
      <c r="M97" s="20" t="n"/>
      <c r="N97" s="23" t="n"/>
      <c r="O97" s="23" t="n"/>
      <c r="P97" s="20" t="n"/>
      <c r="Q97" s="25" t="n"/>
      <c r="R97" s="25" t="n"/>
      <c r="S97" s="25" t="n"/>
      <c r="T97" s="18">
        <f>IF($A97="","",IF($Q97="","",IFERROR($Q97+IF($R97="",0,$R97)-IF($S97="",0,$S97),"")))</f>
        <v/>
      </c>
      <c r="U97" s="18">
        <f>IF($A97="","",IF(OR($T97="",$G97="",$G97=0),"",IFERROR($T97/$G97,"")))</f>
        <v/>
      </c>
      <c r="V97" s="19" t="n"/>
      <c r="W97" s="14">
        <f>IF($A97="","",IF($B97="","Review: project missing",IF($J97="","Review: project setup missing",IF($I97="","Review: scope count missing",IF($E97="","Review: valid-through missing",IF($Q97="","Review: base price missing",IF($T97&lt;0,"Review: discount exceeds charges",IF($K97&lt;Assumptions!$B$3,"Review: scope gap",IF($E97&lt;TODAY(),"Review: validity date passed",IF($E97&lt;=TODAY()+Assumptions!$B$4,"Review: validity date near",IF($M97="","Review: clarify exclusions","Ready for review")))))))))))</f>
        <v/>
      </c>
      <c r="X97" s="20" t="n"/>
    </row>
    <row r="98" ht="45" customHeight="1">
      <c r="A98" s="19" t="n"/>
      <c r="B98" s="20" t="n"/>
      <c r="C98" s="20" t="n"/>
      <c r="D98" s="21" t="n"/>
      <c r="E98" s="21" t="n"/>
      <c r="F98" s="19" t="n"/>
      <c r="G98" s="22" t="n"/>
      <c r="H98" s="19" t="n"/>
      <c r="I98" s="23" t="n"/>
      <c r="J98" s="26">
        <f>IF($A98="","",IFERROR(IF(VLOOKUP($B98,Assumptions!$A$9:$E$108,3,FALSE)="","",VLOOKUP($B98,Assumptions!$A$9:$E$108,3,FALSE)),""))</f>
        <v/>
      </c>
      <c r="K98" s="11">
        <f>IF($A98="","",IF(OR($I98="",$J98=""),"",IFERROR($I98/$J98,"")))</f>
        <v/>
      </c>
      <c r="L98" s="20" t="n"/>
      <c r="M98" s="20" t="n"/>
      <c r="N98" s="23" t="n"/>
      <c r="O98" s="23" t="n"/>
      <c r="P98" s="20" t="n"/>
      <c r="Q98" s="25" t="n"/>
      <c r="R98" s="25" t="n"/>
      <c r="S98" s="25" t="n"/>
      <c r="T98" s="12">
        <f>IF($A98="","",IF($Q98="","",IFERROR($Q98+IF($R98="",0,$R98)-IF($S98="",0,$S98),"")))</f>
        <v/>
      </c>
      <c r="U98" s="12">
        <f>IF($A98="","",IF(OR($T98="",$G98="",$G98=0),"",IFERROR($T98/$G98,"")))</f>
        <v/>
      </c>
      <c r="V98" s="19" t="n"/>
      <c r="W98" s="8">
        <f>IF($A98="","",IF($B98="","Review: project missing",IF($J98="","Review: project setup missing",IF($I98="","Review: scope count missing",IF($E98="","Review: valid-through missing",IF($Q98="","Review: base price missing",IF($T98&lt;0,"Review: discount exceeds charges",IF($K98&lt;Assumptions!$B$3,"Review: scope gap",IF($E98&lt;TODAY(),"Review: validity date passed",IF($E98&lt;=TODAY()+Assumptions!$B$4,"Review: validity date near",IF($M98="","Review: clarify exclusions","Ready for review")))))))))))</f>
        <v/>
      </c>
      <c r="X98" s="20" t="n"/>
    </row>
    <row r="99" ht="45" customHeight="1">
      <c r="A99" s="19" t="n"/>
      <c r="B99" s="20" t="n"/>
      <c r="C99" s="20" t="n"/>
      <c r="D99" s="21" t="n"/>
      <c r="E99" s="21" t="n"/>
      <c r="F99" s="19" t="n"/>
      <c r="G99" s="22" t="n"/>
      <c r="H99" s="19" t="n"/>
      <c r="I99" s="23" t="n"/>
      <c r="J99" s="24">
        <f>IF($A99="","",IFERROR(IF(VLOOKUP($B99,Assumptions!$A$9:$E$108,3,FALSE)="","",VLOOKUP($B99,Assumptions!$A$9:$E$108,3,FALSE)),""))</f>
        <v/>
      </c>
      <c r="K99" s="17">
        <f>IF($A99="","",IF(OR($I99="",$J99=""),"",IFERROR($I99/$J99,"")))</f>
        <v/>
      </c>
      <c r="L99" s="20" t="n"/>
      <c r="M99" s="20" t="n"/>
      <c r="N99" s="23" t="n"/>
      <c r="O99" s="23" t="n"/>
      <c r="P99" s="20" t="n"/>
      <c r="Q99" s="25" t="n"/>
      <c r="R99" s="25" t="n"/>
      <c r="S99" s="25" t="n"/>
      <c r="T99" s="18">
        <f>IF($A99="","",IF($Q99="","",IFERROR($Q99+IF($R99="",0,$R99)-IF($S99="",0,$S99),"")))</f>
        <v/>
      </c>
      <c r="U99" s="18">
        <f>IF($A99="","",IF(OR($T99="",$G99="",$G99=0),"",IFERROR($T99/$G99,"")))</f>
        <v/>
      </c>
      <c r="V99" s="19" t="n"/>
      <c r="W99" s="14">
        <f>IF($A99="","",IF($B99="","Review: project missing",IF($J99="","Review: project setup missing",IF($I99="","Review: scope count missing",IF($E99="","Review: valid-through missing",IF($Q99="","Review: base price missing",IF($T99&lt;0,"Review: discount exceeds charges",IF($K99&lt;Assumptions!$B$3,"Review: scope gap",IF($E99&lt;TODAY(),"Review: validity date passed",IF($E99&lt;=TODAY()+Assumptions!$B$4,"Review: validity date near",IF($M99="","Review: clarify exclusions","Ready for review")))))))))))</f>
        <v/>
      </c>
      <c r="X99" s="20" t="n"/>
    </row>
    <row r="100" ht="45" customHeight="1">
      <c r="A100" s="19" t="n"/>
      <c r="B100" s="20" t="n"/>
      <c r="C100" s="20" t="n"/>
      <c r="D100" s="21" t="n"/>
      <c r="E100" s="21" t="n"/>
      <c r="F100" s="19" t="n"/>
      <c r="G100" s="22" t="n"/>
      <c r="H100" s="19" t="n"/>
      <c r="I100" s="23" t="n"/>
      <c r="J100" s="26">
        <f>IF($A100="","",IFERROR(IF(VLOOKUP($B100,Assumptions!$A$9:$E$108,3,FALSE)="","",VLOOKUP($B100,Assumptions!$A$9:$E$108,3,FALSE)),""))</f>
        <v/>
      </c>
      <c r="K100" s="11">
        <f>IF($A100="","",IF(OR($I100="",$J100=""),"",IFERROR($I100/$J100,"")))</f>
        <v/>
      </c>
      <c r="L100" s="20" t="n"/>
      <c r="M100" s="20" t="n"/>
      <c r="N100" s="23" t="n"/>
      <c r="O100" s="23" t="n"/>
      <c r="P100" s="20" t="n"/>
      <c r="Q100" s="25" t="n"/>
      <c r="R100" s="25" t="n"/>
      <c r="S100" s="25" t="n"/>
      <c r="T100" s="12">
        <f>IF($A100="","",IF($Q100="","",IFERROR($Q100+IF($R100="",0,$R100)-IF($S100="",0,$S100),"")))</f>
        <v/>
      </c>
      <c r="U100" s="12">
        <f>IF($A100="","",IF(OR($T100="",$G100="",$G100=0),"",IFERROR($T100/$G100,"")))</f>
        <v/>
      </c>
      <c r="V100" s="19" t="n"/>
      <c r="W100" s="8">
        <f>IF($A100="","",IF($B100="","Review: project missing",IF($J100="","Review: project setup missing",IF($I100="","Review: scope count missing",IF($E100="","Review: valid-through missing",IF($Q100="","Review: base price missing",IF($T100&lt;0,"Review: discount exceeds charges",IF($K100&lt;Assumptions!$B$3,"Review: scope gap",IF($E100&lt;TODAY(),"Review: validity date passed",IF($E100&lt;=TODAY()+Assumptions!$B$4,"Review: validity date near",IF($M100="","Review: clarify exclusions","Ready for review")))))))))))</f>
        <v/>
      </c>
      <c r="X100" s="20" t="n"/>
    </row>
    <row r="101" ht="45" customHeight="1">
      <c r="A101" s="19" t="n"/>
      <c r="B101" s="20" t="n"/>
      <c r="C101" s="20" t="n"/>
      <c r="D101" s="21" t="n"/>
      <c r="E101" s="21" t="n"/>
      <c r="F101" s="19" t="n"/>
      <c r="G101" s="22" t="n"/>
      <c r="H101" s="19" t="n"/>
      <c r="I101" s="23" t="n"/>
      <c r="J101" s="24">
        <f>IF($A101="","",IFERROR(IF(VLOOKUP($B101,Assumptions!$A$9:$E$108,3,FALSE)="","",VLOOKUP($B101,Assumptions!$A$9:$E$108,3,FALSE)),""))</f>
        <v/>
      </c>
      <c r="K101" s="17">
        <f>IF($A101="","",IF(OR($I101="",$J101=""),"",IFERROR($I101/$J101,"")))</f>
        <v/>
      </c>
      <c r="L101" s="20" t="n"/>
      <c r="M101" s="20" t="n"/>
      <c r="N101" s="23" t="n"/>
      <c r="O101" s="23" t="n"/>
      <c r="P101" s="20" t="n"/>
      <c r="Q101" s="25" t="n"/>
      <c r="R101" s="25" t="n"/>
      <c r="S101" s="25" t="n"/>
      <c r="T101" s="18">
        <f>IF($A101="","",IF($Q101="","",IFERROR($Q101+IF($R101="",0,$R101)-IF($S101="",0,$S101),"")))</f>
        <v/>
      </c>
      <c r="U101" s="18">
        <f>IF($A101="","",IF(OR($T101="",$G101="",$G101=0),"",IFERROR($T101/$G101,"")))</f>
        <v/>
      </c>
      <c r="V101" s="19" t="n"/>
      <c r="W101" s="14">
        <f>IF($A101="","",IF($B101="","Review: project missing",IF($J101="","Review: project setup missing",IF($I101="","Review: scope count missing",IF($E101="","Review: valid-through missing",IF($Q101="","Review: base price missing",IF($T101&lt;0,"Review: discount exceeds charges",IF($K101&lt;Assumptions!$B$3,"Review: scope gap",IF($E101&lt;TODAY(),"Review: validity date passed",IF($E101&lt;=TODAY()+Assumptions!$B$4,"Review: validity date near",IF($M101="","Review: clarify exclusions","Ready for review")))))))))))</f>
        <v/>
      </c>
      <c r="X101" s="20" t="n"/>
    </row>
    <row r="102" ht="45" customHeight="1">
      <c r="A102" s="19" t="n"/>
      <c r="B102" s="20" t="n"/>
      <c r="C102" s="20" t="n"/>
      <c r="D102" s="21" t="n"/>
      <c r="E102" s="21" t="n"/>
      <c r="F102" s="19" t="n"/>
      <c r="G102" s="22" t="n"/>
      <c r="H102" s="19" t="n"/>
      <c r="I102" s="23" t="n"/>
      <c r="J102" s="26">
        <f>IF($A102="","",IFERROR(IF(VLOOKUP($B102,Assumptions!$A$9:$E$108,3,FALSE)="","",VLOOKUP($B102,Assumptions!$A$9:$E$108,3,FALSE)),""))</f>
        <v/>
      </c>
      <c r="K102" s="11">
        <f>IF($A102="","",IF(OR($I102="",$J102=""),"",IFERROR($I102/$J102,"")))</f>
        <v/>
      </c>
      <c r="L102" s="20" t="n"/>
      <c r="M102" s="20" t="n"/>
      <c r="N102" s="23" t="n"/>
      <c r="O102" s="23" t="n"/>
      <c r="P102" s="20" t="n"/>
      <c r="Q102" s="25" t="n"/>
      <c r="R102" s="25" t="n"/>
      <c r="S102" s="25" t="n"/>
      <c r="T102" s="12">
        <f>IF($A102="","",IF($Q102="","",IFERROR($Q102+IF($R102="",0,$R102)-IF($S102="",0,$S102),"")))</f>
        <v/>
      </c>
      <c r="U102" s="12">
        <f>IF($A102="","",IF(OR($T102="",$G102="",$G102=0),"",IFERROR($T102/$G102,"")))</f>
        <v/>
      </c>
      <c r="V102" s="19" t="n"/>
      <c r="W102" s="8">
        <f>IF($A102="","",IF($B102="","Review: project missing",IF($J102="","Review: project setup missing",IF($I102="","Review: scope count missing",IF($E102="","Review: valid-through missing",IF($Q102="","Review: base price missing",IF($T102&lt;0,"Review: discount exceeds charges",IF($K102&lt;Assumptions!$B$3,"Review: scope gap",IF($E102&lt;TODAY(),"Review: validity date passed",IF($E102&lt;=TODAY()+Assumptions!$B$4,"Review: validity date near",IF($M102="","Review: clarify exclusions","Ready for review")))))))))))</f>
        <v/>
      </c>
      <c r="X102" s="20" t="n"/>
    </row>
    <row r="103" ht="45" customHeight="1">
      <c r="A103" s="19" t="n"/>
      <c r="B103" s="20" t="n"/>
      <c r="C103" s="20" t="n"/>
      <c r="D103" s="21" t="n"/>
      <c r="E103" s="21" t="n"/>
      <c r="F103" s="19" t="n"/>
      <c r="G103" s="22" t="n"/>
      <c r="H103" s="19" t="n"/>
      <c r="I103" s="23" t="n"/>
      <c r="J103" s="24">
        <f>IF($A103="","",IFERROR(IF(VLOOKUP($B103,Assumptions!$A$9:$E$108,3,FALSE)="","",VLOOKUP($B103,Assumptions!$A$9:$E$108,3,FALSE)),""))</f>
        <v/>
      </c>
      <c r="K103" s="17">
        <f>IF($A103="","",IF(OR($I103="",$J103=""),"",IFERROR($I103/$J103,"")))</f>
        <v/>
      </c>
      <c r="L103" s="20" t="n"/>
      <c r="M103" s="20" t="n"/>
      <c r="N103" s="23" t="n"/>
      <c r="O103" s="23" t="n"/>
      <c r="P103" s="20" t="n"/>
      <c r="Q103" s="25" t="n"/>
      <c r="R103" s="25" t="n"/>
      <c r="S103" s="25" t="n"/>
      <c r="T103" s="18">
        <f>IF($A103="","",IF($Q103="","",IFERROR($Q103+IF($R103="",0,$R103)-IF($S103="",0,$S103),"")))</f>
        <v/>
      </c>
      <c r="U103" s="18">
        <f>IF($A103="","",IF(OR($T103="",$G103="",$G103=0),"",IFERROR($T103/$G103,"")))</f>
        <v/>
      </c>
      <c r="V103" s="19" t="n"/>
      <c r="W103" s="14">
        <f>IF($A103="","",IF($B103="","Review: project missing",IF($J103="","Review: project setup missing",IF($I103="","Review: scope count missing",IF($E103="","Review: valid-through missing",IF($Q103="","Review: base price missing",IF($T103&lt;0,"Review: discount exceeds charges",IF($K103&lt;Assumptions!$B$3,"Review: scope gap",IF($E103&lt;TODAY(),"Review: validity date passed",IF($E103&lt;=TODAY()+Assumptions!$B$4,"Review: validity date near",IF($M103="","Review: clarify exclusions","Ready for review")))))))))))</f>
        <v/>
      </c>
      <c r="X103" s="20" t="n"/>
    </row>
    <row r="104" ht="45" customHeight="1">
      <c r="A104" s="19" t="n"/>
      <c r="B104" s="20" t="n"/>
      <c r="C104" s="20" t="n"/>
      <c r="D104" s="21" t="n"/>
      <c r="E104" s="21" t="n"/>
      <c r="F104" s="19" t="n"/>
      <c r="G104" s="22" t="n"/>
      <c r="H104" s="19" t="n"/>
      <c r="I104" s="23" t="n"/>
      <c r="J104" s="26">
        <f>IF($A104="","",IFERROR(IF(VLOOKUP($B104,Assumptions!$A$9:$E$108,3,FALSE)="","",VLOOKUP($B104,Assumptions!$A$9:$E$108,3,FALSE)),""))</f>
        <v/>
      </c>
      <c r="K104" s="11">
        <f>IF($A104="","",IF(OR($I104="",$J104=""),"",IFERROR($I104/$J104,"")))</f>
        <v/>
      </c>
      <c r="L104" s="20" t="n"/>
      <c r="M104" s="20" t="n"/>
      <c r="N104" s="23" t="n"/>
      <c r="O104" s="23" t="n"/>
      <c r="P104" s="20" t="n"/>
      <c r="Q104" s="25" t="n"/>
      <c r="R104" s="25" t="n"/>
      <c r="S104" s="25" t="n"/>
      <c r="T104" s="12">
        <f>IF($A104="","",IF($Q104="","",IFERROR($Q104+IF($R104="",0,$R104)-IF($S104="",0,$S104),"")))</f>
        <v/>
      </c>
      <c r="U104" s="12">
        <f>IF($A104="","",IF(OR($T104="",$G104="",$G104=0),"",IFERROR($T104/$G104,"")))</f>
        <v/>
      </c>
      <c r="V104" s="19" t="n"/>
      <c r="W104" s="8">
        <f>IF($A104="","",IF($B104="","Review: project missing",IF($J104="","Review: project setup missing",IF($I104="","Review: scope count missing",IF($E104="","Review: valid-through missing",IF($Q104="","Review: base price missing",IF($T104&lt;0,"Review: discount exceeds charges",IF($K104&lt;Assumptions!$B$3,"Review: scope gap",IF($E104&lt;TODAY(),"Review: validity date passed",IF($E104&lt;=TODAY()+Assumptions!$B$4,"Review: validity date near",IF($M104="","Review: clarify exclusions","Ready for review")))))))))))</f>
        <v/>
      </c>
      <c r="X104" s="20" t="n"/>
    </row>
  </sheetData>
  <autoFilter ref="A4:X104"/>
  <mergeCells count="1">
    <mergeCell ref="A1:X1"/>
  </mergeCells>
  <conditionalFormatting sqref="K5:K104">
    <cfRule type="expression" priority="1" dxfId="0">
      <formula>AND($A5&lt;&gt;"",$K5&lt;&gt;"",$K5&lt;Assumptions!$B$3)</formula>
    </cfRule>
    <cfRule type="expression" priority="2" dxfId="1">
      <formula>AND($A5&lt;&gt;"",$K5&gt;=Assumptions!$B$3)</formula>
    </cfRule>
  </conditionalFormatting>
  <conditionalFormatting sqref="E5:E104">
    <cfRule type="expression" priority="3" dxfId="0">
      <formula>AND($A5&lt;&gt;"",$E5&lt;&gt;"",$E5&lt;TODAY())</formula>
    </cfRule>
  </conditionalFormatting>
  <conditionalFormatting sqref="T5:T104">
    <cfRule type="expression" priority="4" dxfId="0">
      <formula>AND($A5&lt;&gt;"",$T5&lt;0)</formula>
    </cfRule>
  </conditionalFormatting>
  <conditionalFormatting sqref="W5:W104">
    <cfRule type="expression" priority="5" dxfId="0">
      <formula>LEFT($W5,7)="Review:"</formula>
    </cfRule>
    <cfRule type="expression" priority="6" dxfId="1">
      <formula>$W5="Ready for review"</formula>
    </cfRule>
  </conditionalFormatting>
  <dataValidations count="10">
    <dataValidation sqref="B5:B104" showDropDown="0" showInputMessage="1" showErrorMessage="1" allowBlank="0" errorTitle="Project entry" error="Choose a project from the project setup list." promptTitle="Project entry" prompt="Choose a project from the project setup list." type="list">
      <formula1>=INDIRECT("Assumptions!$A$9:$A$108")</formula1>
    </dataValidation>
    <dataValidation sqref="D5:E104" showDropDown="0" showInputMessage="1" showErrorMessage="1" allowBlank="0" errorTitle="Date check" error="Enter a date within ten years of the current year." promptTitle="Date check" prompt="Enter a date within ten years of the current year." type="date" operator="between">
      <formula1>DATE(YEAR(TODAY())-10,1,1)</formula1>
      <formula2>DATE(YEAR(TODAY())+10,12,31)</formula2>
    </dataValidation>
    <dataValidation sqref="F5:F104" showDropDown="0" showInputMessage="1" showErrorMessage="1" allowBlank="0" errorTitle="Service selection" error="Choose a primary service from the assumptions list." promptTitle="Service selection" prompt="Choose a primary service from the assumptions list." type="list">
      <formula1>=INDIRECT("Assumptions!$I$4:$I$10")</formula1>
    </dataValidation>
    <dataValidation sqref="G5:G104" showDropDown="0" showInputMessage="1" showErrorMessage="1" allowBlank="0" errorTitle="Quantity check" error="Enter a quantity greater than zero." promptTitle="Quantity check" prompt="Enter a quantity greater than zero." type="decimal" operator="greaterThan">
      <formula1>0</formula1>
    </dataValidation>
    <dataValidation sqref="H5:H104" showDropDown="0" showInputMessage="1" showErrorMessage="1" allowBlank="0" errorTitle="Unit selection" error="Choose a unit from the assumptions list." promptTitle="Unit selection" prompt="Choose a unit from the assumptions list." type="list">
      <formula1>=INDIRECT("Assumptions!$K$4:$K$8")</formula1>
    </dataValidation>
    <dataValidation sqref="I5:I104" showDropDown="0" showInputMessage="1" showErrorMessage="1" allowBlank="0" errorTitle="Scope item check" error="Enter a whole number from 0 through 50." promptTitle="Scope item check" prompt="Enter a whole number from 0 through 50." type="whole" operator="between">
      <formula1>0</formula1>
      <formula2>50</formula2>
    </dataValidation>
    <dataValidation sqref="N5:O104" showDropDown="0" showInputMessage="1" showErrorMessage="1" allowBlank="0" errorTitle="Day estimate check" error="Enter a whole number from 0 through 365." promptTitle="Day estimate check" prompt="Enter a whole number from 0 through 365." type="whole" operator="between">
      <formula1>0</formula1>
      <formula2>365</formula2>
    </dataValidation>
    <dataValidation sqref="P5:P104" showDropDown="0" showInputMessage="1" showErrorMessage="1" allowBlank="0" errorTitle="Payment term selection" error="Choose a payment term from the assumptions list." promptTitle="Payment term selection" prompt="Choose a payment term from the assumptions list." type="list">
      <formula1>=INDIRECT("Assumptions!$M$4:$M$8")</formula1>
    </dataValidation>
    <dataValidation sqref="Q5:S104" showDropDown="0" showInputMessage="1" showErrorMessage="1" allowBlank="0" errorTitle="Amount check" error="Enter a dollar amount from $0 through $10,000,000." promptTitle="Amount check" prompt="Enter a dollar amount from $0 through $10,000,000." type="decimal" operator="between">
      <formula1>0</formula1>
      <formula2>10000000</formula2>
    </dataValidation>
    <dataValidation sqref="V5:V104" showDropDown="0" showInputMessage="1" showErrorMessage="1" allowBlank="0" errorTitle="Status selection" error="Choose a bid status from the assumptions list." promptTitle="Status selection" prompt="Choose a bid status from the assumptions list." type="list">
      <formula1>=INDIRECT("Assumptions!$G$4:$G$8")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337A4E"/>
    <outlinePr summaryBelow="1" summaryRight="1"/>
    <pageSetUpPr/>
  </sheetPr>
  <dimension ref="A1:N108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43" customWidth="1" min="1" max="1"/>
    <col width="42" customWidth="1" min="2" max="2"/>
    <col width="21" customWidth="1" min="3" max="3"/>
    <col width="18" customWidth="1" min="4" max="4"/>
    <col width="16" customWidth="1" min="5" max="5"/>
    <col width="3" customWidth="1" min="6" max="6"/>
    <col width="20" customWidth="1" min="7" max="7"/>
    <col width="3" customWidth="1" min="8" max="8"/>
    <col width="22" customWidth="1" min="9" max="9"/>
    <col width="3" customWidth="1" min="10" max="10"/>
    <col width="17" customWidth="1" min="11" max="11"/>
    <col width="3" customWidth="1" min="12" max="12"/>
    <col width="37" customWidth="1" min="13" max="13"/>
  </cols>
  <sheetData>
    <row r="1" ht="30" customHeight="1">
      <c r="A1" s="1" t="inlineStr">
        <is>
          <t>Bid Comparison Assumptions</t>
        </is>
      </c>
      <c r="B1" s="31" t="n"/>
      <c r="C1" s="31" t="n"/>
      <c r="D1" s="31" t="n"/>
      <c r="E1" s="31" t="n"/>
      <c r="F1" s="31" t="n"/>
      <c r="G1" s="31" t="n"/>
      <c r="H1" s="31" t="n"/>
      <c r="I1" s="31" t="n"/>
      <c r="J1" s="31" t="n"/>
      <c r="K1" s="31" t="n"/>
      <c r="L1" s="31" t="n"/>
      <c r="M1" s="31" t="n"/>
      <c r="N1" s="32" t="n"/>
    </row>
    <row r="2">
      <c r="A2" s="2" t="inlineStr">
        <is>
          <t>Yellow cells are editable. Project setup provides required scope counts and planned quantities.</t>
        </is>
      </c>
    </row>
    <row r="3">
      <c r="A3" s="3" t="inlineStr">
        <is>
          <t>Minimum scope coverage</t>
        </is>
      </c>
      <c r="B3" s="27" t="n">
        <v>1</v>
      </c>
      <c r="G3" s="28" t="inlineStr">
        <is>
          <t>Bid Statuses</t>
        </is>
      </c>
      <c r="I3" s="28" t="inlineStr">
        <is>
          <t>Primary Services</t>
        </is>
      </c>
      <c r="K3" s="28" t="inlineStr">
        <is>
          <t>Units</t>
        </is>
      </c>
      <c r="M3" s="28" t="inlineStr">
        <is>
          <t>Payment Terms</t>
        </is>
      </c>
    </row>
    <row r="4">
      <c r="A4" s="3" t="inlineStr">
        <is>
          <t>Validity alert window days</t>
        </is>
      </c>
      <c r="B4" s="29" t="n">
        <v>7</v>
      </c>
      <c r="G4" s="4" t="inlineStr">
        <is>
          <t>Received</t>
        </is>
      </c>
      <c r="I4" s="4" t="inlineStr">
        <is>
          <t>Installation</t>
        </is>
      </c>
      <c r="K4" s="4" t="inlineStr">
        <is>
          <t>square feet</t>
        </is>
      </c>
      <c r="M4" s="4" t="inlineStr">
        <is>
          <t>Due on completion</t>
        </is>
      </c>
    </row>
    <row r="5">
      <c r="A5" s="3" t="inlineStr">
        <is>
          <t>Current workbook date</t>
        </is>
      </c>
      <c r="B5" s="30">
        <f>TODAY()</f>
        <v/>
      </c>
      <c r="G5" s="4" t="inlineStr">
        <is>
          <t>Under Review</t>
        </is>
      </c>
      <c r="I5" s="4" t="inlineStr">
        <is>
          <t>Cleanup</t>
        </is>
      </c>
      <c r="K5" s="4" t="inlineStr">
        <is>
          <t>acres</t>
        </is>
      </c>
      <c r="M5" s="4" t="inlineStr">
        <is>
          <t>Net 15</t>
        </is>
      </c>
    </row>
    <row r="6">
      <c r="G6" s="4" t="inlineStr">
        <is>
          <t>Shortlisted</t>
        </is>
      </c>
      <c r="I6" s="4" t="inlineStr">
        <is>
          <t>Mowing</t>
        </is>
      </c>
      <c r="K6" s="4" t="inlineStr">
        <is>
          <t>hours</t>
        </is>
      </c>
      <c r="M6" s="4" t="inlineStr">
        <is>
          <t>Net 30</t>
        </is>
      </c>
    </row>
    <row r="7">
      <c r="G7" s="4" t="inlineStr">
        <is>
          <t>Declined</t>
        </is>
      </c>
      <c r="I7" s="4" t="inlineStr">
        <is>
          <t>Mulch</t>
        </is>
      </c>
      <c r="K7" s="4" t="inlineStr">
        <is>
          <t>each</t>
        </is>
      </c>
      <c r="M7" s="4" t="inlineStr">
        <is>
          <t>40% deposit; balance on completion</t>
        </is>
      </c>
    </row>
    <row r="8">
      <c r="A8" s="7" t="inlineStr">
        <is>
          <t>Project Name</t>
        </is>
      </c>
      <c r="B8" s="7" t="inlineStr">
        <is>
          <t>Property Label</t>
        </is>
      </c>
      <c r="C8" s="7" t="inlineStr">
        <is>
          <t>Required Scope Items</t>
        </is>
      </c>
      <c r="D8" s="7" t="inlineStr">
        <is>
          <t>Planned Quantity</t>
        </is>
      </c>
      <c r="E8" s="7" t="inlineStr">
        <is>
          <t>Unit</t>
        </is>
      </c>
      <c r="G8" s="4" t="inlineStr">
        <is>
          <t>Accepted</t>
        </is>
      </c>
      <c r="I8" s="4" t="inlineStr">
        <is>
          <t>Pruning</t>
        </is>
      </c>
      <c r="K8" s="4" t="inlineStr">
        <is>
          <t>linear feet</t>
        </is>
      </c>
      <c r="M8" s="4" t="inlineStr">
        <is>
          <t>50% deposit; balance on completion</t>
        </is>
      </c>
    </row>
    <row r="9" ht="30" customHeight="1">
      <c r="A9" s="20" t="inlineStr">
        <is>
          <t>Cedar Kite Residence Refresh (Fictional)</t>
        </is>
      </c>
      <c r="B9" s="20" t="inlineStr">
        <is>
          <t>Cedar Kite Residence (Fictional Property)</t>
        </is>
      </c>
      <c r="C9" s="23" t="n">
        <v>7</v>
      </c>
      <c r="D9" s="22" t="n">
        <v>8500</v>
      </c>
      <c r="E9" s="19" t="inlineStr">
        <is>
          <t>square feet</t>
        </is>
      </c>
      <c r="I9" s="4" t="inlineStr">
        <is>
          <t>Irrigation Repair</t>
        </is>
      </c>
    </row>
    <row r="10" ht="30" customHeight="1">
      <c r="A10" s="20" t="inlineStr">
        <is>
          <t>Moonlit Acorn Office Grounds (Fictional)</t>
        </is>
      </c>
      <c r="B10" s="20" t="inlineStr">
        <is>
          <t>Moonlit Acorn Office (Fictional Property)</t>
        </is>
      </c>
      <c r="C10" s="23" t="n">
        <v>6</v>
      </c>
      <c r="D10" s="22" t="n">
        <v>2.4</v>
      </c>
      <c r="E10" s="19" t="inlineStr">
        <is>
          <t>acres</t>
        </is>
      </c>
      <c r="I10" s="4" t="inlineStr">
        <is>
          <t>Hardscape</t>
        </is>
      </c>
    </row>
    <row r="11" ht="30" customHeight="1">
      <c r="A11" s="20" t="inlineStr">
        <is>
          <t>Blue Lantern Courtyard Renewal (Fictional)</t>
        </is>
      </c>
      <c r="B11" s="20" t="inlineStr">
        <is>
          <t>Blue Lantern Courtyard (Fictional Property)</t>
        </is>
      </c>
      <c r="C11" s="23" t="n">
        <v>8</v>
      </c>
      <c r="D11" s="22" t="n">
        <v>3200</v>
      </c>
      <c r="E11" s="19" t="inlineStr">
        <is>
          <t>square feet</t>
        </is>
      </c>
    </row>
    <row r="12" ht="30" customHeight="1">
      <c r="A12" s="20" t="inlineStr">
        <is>
          <t>Copper Finch Community Beds (Fictional)</t>
        </is>
      </c>
      <c r="B12" s="20" t="inlineStr">
        <is>
          <t>Copper Finch Community Beds (Fictional Property)</t>
        </is>
      </c>
      <c r="C12" s="23" t="n">
        <v>9</v>
      </c>
      <c r="D12" s="22" t="n">
        <v>48</v>
      </c>
      <c r="E12" s="19" t="inlineStr">
        <is>
          <t>hours</t>
        </is>
      </c>
    </row>
    <row r="13" ht="30" customHeight="1">
      <c r="A13" s="20" t="n"/>
      <c r="B13" s="20" t="n"/>
      <c r="C13" s="23" t="n"/>
      <c r="D13" s="22" t="n"/>
      <c r="E13" s="19" t="n"/>
    </row>
    <row r="14" ht="30" customHeight="1">
      <c r="A14" s="20" t="n"/>
      <c r="B14" s="20" t="n"/>
      <c r="C14" s="23" t="n"/>
      <c r="D14" s="22" t="n"/>
      <c r="E14" s="19" t="n"/>
    </row>
    <row r="15" ht="30" customHeight="1">
      <c r="A15" s="20" t="n"/>
      <c r="B15" s="20" t="n"/>
      <c r="C15" s="23" t="n"/>
      <c r="D15" s="22" t="n"/>
      <c r="E15" s="19" t="n"/>
    </row>
    <row r="16" ht="30" customHeight="1">
      <c r="A16" s="20" t="n"/>
      <c r="B16" s="20" t="n"/>
      <c r="C16" s="23" t="n"/>
      <c r="D16" s="22" t="n"/>
      <c r="E16" s="19" t="n"/>
    </row>
    <row r="17" ht="30" customHeight="1">
      <c r="A17" s="20" t="n"/>
      <c r="B17" s="20" t="n"/>
      <c r="C17" s="23" t="n"/>
      <c r="D17" s="22" t="n"/>
      <c r="E17" s="19" t="n"/>
    </row>
    <row r="18" ht="30" customHeight="1">
      <c r="A18" s="20" t="n"/>
      <c r="B18" s="20" t="n"/>
      <c r="C18" s="23" t="n"/>
      <c r="D18" s="22" t="n"/>
      <c r="E18" s="19" t="n"/>
    </row>
    <row r="19" ht="30" customHeight="1">
      <c r="A19" s="20" t="n"/>
      <c r="B19" s="20" t="n"/>
      <c r="C19" s="23" t="n"/>
      <c r="D19" s="22" t="n"/>
      <c r="E19" s="19" t="n"/>
    </row>
    <row r="20" ht="30" customHeight="1">
      <c r="A20" s="20" t="n"/>
      <c r="B20" s="20" t="n"/>
      <c r="C20" s="23" t="n"/>
      <c r="D20" s="22" t="n"/>
      <c r="E20" s="19" t="n"/>
    </row>
    <row r="21" ht="30" customHeight="1">
      <c r="A21" s="20" t="n"/>
      <c r="B21" s="20" t="n"/>
      <c r="C21" s="23" t="n"/>
      <c r="D21" s="22" t="n"/>
      <c r="E21" s="19" t="n"/>
    </row>
    <row r="22" ht="30" customHeight="1">
      <c r="A22" s="20" t="n"/>
      <c r="B22" s="20" t="n"/>
      <c r="C22" s="23" t="n"/>
      <c r="D22" s="22" t="n"/>
      <c r="E22" s="19" t="n"/>
    </row>
    <row r="23" ht="30" customHeight="1">
      <c r="A23" s="20" t="n"/>
      <c r="B23" s="20" t="n"/>
      <c r="C23" s="23" t="n"/>
      <c r="D23" s="22" t="n"/>
      <c r="E23" s="19" t="n"/>
    </row>
    <row r="24" ht="30" customHeight="1">
      <c r="A24" s="20" t="n"/>
      <c r="B24" s="20" t="n"/>
      <c r="C24" s="23" t="n"/>
      <c r="D24" s="22" t="n"/>
      <c r="E24" s="19" t="n"/>
    </row>
    <row r="25" ht="30" customHeight="1">
      <c r="A25" s="20" t="n"/>
      <c r="B25" s="20" t="n"/>
      <c r="C25" s="23" t="n"/>
      <c r="D25" s="22" t="n"/>
      <c r="E25" s="19" t="n"/>
    </row>
    <row r="26" ht="30" customHeight="1">
      <c r="A26" s="20" t="n"/>
      <c r="B26" s="20" t="n"/>
      <c r="C26" s="23" t="n"/>
      <c r="D26" s="22" t="n"/>
      <c r="E26" s="19" t="n"/>
    </row>
    <row r="27" ht="30" customHeight="1">
      <c r="A27" s="20" t="n"/>
      <c r="B27" s="20" t="n"/>
      <c r="C27" s="23" t="n"/>
      <c r="D27" s="22" t="n"/>
      <c r="E27" s="19" t="n"/>
    </row>
    <row r="28" ht="30" customHeight="1">
      <c r="A28" s="20" t="n"/>
      <c r="B28" s="20" t="n"/>
      <c r="C28" s="23" t="n"/>
      <c r="D28" s="22" t="n"/>
      <c r="E28" s="19" t="n"/>
    </row>
    <row r="29" ht="30" customHeight="1">
      <c r="A29" s="20" t="n"/>
      <c r="B29" s="20" t="n"/>
      <c r="C29" s="23" t="n"/>
      <c r="D29" s="22" t="n"/>
      <c r="E29" s="19" t="n"/>
    </row>
    <row r="30" ht="30" customHeight="1">
      <c r="A30" s="20" t="n"/>
      <c r="B30" s="20" t="n"/>
      <c r="C30" s="23" t="n"/>
      <c r="D30" s="22" t="n"/>
      <c r="E30" s="19" t="n"/>
    </row>
    <row r="31" ht="30" customHeight="1">
      <c r="A31" s="20" t="n"/>
      <c r="B31" s="20" t="n"/>
      <c r="C31" s="23" t="n"/>
      <c r="D31" s="22" t="n"/>
      <c r="E31" s="19" t="n"/>
    </row>
    <row r="32" ht="30" customHeight="1">
      <c r="A32" s="20" t="n"/>
      <c r="B32" s="20" t="n"/>
      <c r="C32" s="23" t="n"/>
      <c r="D32" s="22" t="n"/>
      <c r="E32" s="19" t="n"/>
    </row>
    <row r="33" ht="30" customHeight="1">
      <c r="A33" s="20" t="n"/>
      <c r="B33" s="20" t="n"/>
      <c r="C33" s="23" t="n"/>
      <c r="D33" s="22" t="n"/>
      <c r="E33" s="19" t="n"/>
    </row>
    <row r="34" ht="30" customHeight="1">
      <c r="A34" s="20" t="n"/>
      <c r="B34" s="20" t="n"/>
      <c r="C34" s="23" t="n"/>
      <c r="D34" s="22" t="n"/>
      <c r="E34" s="19" t="n"/>
    </row>
    <row r="35" ht="30" customHeight="1">
      <c r="A35" s="20" t="n"/>
      <c r="B35" s="20" t="n"/>
      <c r="C35" s="23" t="n"/>
      <c r="D35" s="22" t="n"/>
      <c r="E35" s="19" t="n"/>
    </row>
    <row r="36" ht="30" customHeight="1">
      <c r="A36" s="20" t="n"/>
      <c r="B36" s="20" t="n"/>
      <c r="C36" s="23" t="n"/>
      <c r="D36" s="22" t="n"/>
      <c r="E36" s="19" t="n"/>
    </row>
    <row r="37" ht="30" customHeight="1">
      <c r="A37" s="20" t="n"/>
      <c r="B37" s="20" t="n"/>
      <c r="C37" s="23" t="n"/>
      <c r="D37" s="22" t="n"/>
      <c r="E37" s="19" t="n"/>
    </row>
    <row r="38" ht="30" customHeight="1">
      <c r="A38" s="20" t="n"/>
      <c r="B38" s="20" t="n"/>
      <c r="C38" s="23" t="n"/>
      <c r="D38" s="22" t="n"/>
      <c r="E38" s="19" t="n"/>
    </row>
    <row r="39" ht="30" customHeight="1">
      <c r="A39" s="20" t="n"/>
      <c r="B39" s="20" t="n"/>
      <c r="C39" s="23" t="n"/>
      <c r="D39" s="22" t="n"/>
      <c r="E39" s="19" t="n"/>
    </row>
    <row r="40" ht="30" customHeight="1">
      <c r="A40" s="20" t="n"/>
      <c r="B40" s="20" t="n"/>
      <c r="C40" s="23" t="n"/>
      <c r="D40" s="22" t="n"/>
      <c r="E40" s="19" t="n"/>
    </row>
    <row r="41" ht="30" customHeight="1">
      <c r="A41" s="20" t="n"/>
      <c r="B41" s="20" t="n"/>
      <c r="C41" s="23" t="n"/>
      <c r="D41" s="22" t="n"/>
      <c r="E41" s="19" t="n"/>
    </row>
    <row r="42" ht="30" customHeight="1">
      <c r="A42" s="20" t="n"/>
      <c r="B42" s="20" t="n"/>
      <c r="C42" s="23" t="n"/>
      <c r="D42" s="22" t="n"/>
      <c r="E42" s="19" t="n"/>
    </row>
    <row r="43" ht="30" customHeight="1">
      <c r="A43" s="20" t="n"/>
      <c r="B43" s="20" t="n"/>
      <c r="C43" s="23" t="n"/>
      <c r="D43" s="22" t="n"/>
      <c r="E43" s="19" t="n"/>
    </row>
    <row r="44" ht="30" customHeight="1">
      <c r="A44" s="20" t="n"/>
      <c r="B44" s="20" t="n"/>
      <c r="C44" s="23" t="n"/>
      <c r="D44" s="22" t="n"/>
      <c r="E44" s="19" t="n"/>
    </row>
    <row r="45" ht="30" customHeight="1">
      <c r="A45" s="20" t="n"/>
      <c r="B45" s="20" t="n"/>
      <c r="C45" s="23" t="n"/>
      <c r="D45" s="22" t="n"/>
      <c r="E45" s="19" t="n"/>
    </row>
    <row r="46" ht="30" customHeight="1">
      <c r="A46" s="20" t="n"/>
      <c r="B46" s="20" t="n"/>
      <c r="C46" s="23" t="n"/>
      <c r="D46" s="22" t="n"/>
      <c r="E46" s="19" t="n"/>
    </row>
    <row r="47" ht="30" customHeight="1">
      <c r="A47" s="20" t="n"/>
      <c r="B47" s="20" t="n"/>
      <c r="C47" s="23" t="n"/>
      <c r="D47" s="22" t="n"/>
      <c r="E47" s="19" t="n"/>
    </row>
    <row r="48" ht="30" customHeight="1">
      <c r="A48" s="20" t="n"/>
      <c r="B48" s="20" t="n"/>
      <c r="C48" s="23" t="n"/>
      <c r="D48" s="22" t="n"/>
      <c r="E48" s="19" t="n"/>
    </row>
    <row r="49" ht="30" customHeight="1">
      <c r="A49" s="20" t="n"/>
      <c r="B49" s="20" t="n"/>
      <c r="C49" s="23" t="n"/>
      <c r="D49" s="22" t="n"/>
      <c r="E49" s="19" t="n"/>
    </row>
    <row r="50" ht="30" customHeight="1">
      <c r="A50" s="20" t="n"/>
      <c r="B50" s="20" t="n"/>
      <c r="C50" s="23" t="n"/>
      <c r="D50" s="22" t="n"/>
      <c r="E50" s="19" t="n"/>
    </row>
    <row r="51" ht="30" customHeight="1">
      <c r="A51" s="20" t="n"/>
      <c r="B51" s="20" t="n"/>
      <c r="C51" s="23" t="n"/>
      <c r="D51" s="22" t="n"/>
      <c r="E51" s="19" t="n"/>
    </row>
    <row r="52" ht="30" customHeight="1">
      <c r="A52" s="20" t="n"/>
      <c r="B52" s="20" t="n"/>
      <c r="C52" s="23" t="n"/>
      <c r="D52" s="22" t="n"/>
      <c r="E52" s="19" t="n"/>
    </row>
    <row r="53" ht="30" customHeight="1">
      <c r="A53" s="20" t="n"/>
      <c r="B53" s="20" t="n"/>
      <c r="C53" s="23" t="n"/>
      <c r="D53" s="22" t="n"/>
      <c r="E53" s="19" t="n"/>
    </row>
    <row r="54" ht="30" customHeight="1">
      <c r="A54" s="20" t="n"/>
      <c r="B54" s="20" t="n"/>
      <c r="C54" s="23" t="n"/>
      <c r="D54" s="22" t="n"/>
      <c r="E54" s="19" t="n"/>
    </row>
    <row r="55" ht="30" customHeight="1">
      <c r="A55" s="20" t="n"/>
      <c r="B55" s="20" t="n"/>
      <c r="C55" s="23" t="n"/>
      <c r="D55" s="22" t="n"/>
      <c r="E55" s="19" t="n"/>
    </row>
    <row r="56" ht="30" customHeight="1">
      <c r="A56" s="20" t="n"/>
      <c r="B56" s="20" t="n"/>
      <c r="C56" s="23" t="n"/>
      <c r="D56" s="22" t="n"/>
      <c r="E56" s="19" t="n"/>
    </row>
    <row r="57" ht="30" customHeight="1">
      <c r="A57" s="20" t="n"/>
      <c r="B57" s="20" t="n"/>
      <c r="C57" s="23" t="n"/>
      <c r="D57" s="22" t="n"/>
      <c r="E57" s="19" t="n"/>
    </row>
    <row r="58" ht="30" customHeight="1">
      <c r="A58" s="20" t="n"/>
      <c r="B58" s="20" t="n"/>
      <c r="C58" s="23" t="n"/>
      <c r="D58" s="22" t="n"/>
      <c r="E58" s="19" t="n"/>
    </row>
    <row r="59" ht="30" customHeight="1">
      <c r="A59" s="20" t="n"/>
      <c r="B59" s="20" t="n"/>
      <c r="C59" s="23" t="n"/>
      <c r="D59" s="22" t="n"/>
      <c r="E59" s="19" t="n"/>
    </row>
    <row r="60" ht="30" customHeight="1">
      <c r="A60" s="20" t="n"/>
      <c r="B60" s="20" t="n"/>
      <c r="C60" s="23" t="n"/>
      <c r="D60" s="22" t="n"/>
      <c r="E60" s="19" t="n"/>
    </row>
    <row r="61" ht="30" customHeight="1">
      <c r="A61" s="20" t="n"/>
      <c r="B61" s="20" t="n"/>
      <c r="C61" s="23" t="n"/>
      <c r="D61" s="22" t="n"/>
      <c r="E61" s="19" t="n"/>
    </row>
    <row r="62" ht="30" customHeight="1">
      <c r="A62" s="20" t="n"/>
      <c r="B62" s="20" t="n"/>
      <c r="C62" s="23" t="n"/>
      <c r="D62" s="22" t="n"/>
      <c r="E62" s="19" t="n"/>
    </row>
    <row r="63" ht="30" customHeight="1">
      <c r="A63" s="20" t="n"/>
      <c r="B63" s="20" t="n"/>
      <c r="C63" s="23" t="n"/>
      <c r="D63" s="22" t="n"/>
      <c r="E63" s="19" t="n"/>
    </row>
    <row r="64" ht="30" customHeight="1">
      <c r="A64" s="20" t="n"/>
      <c r="B64" s="20" t="n"/>
      <c r="C64" s="23" t="n"/>
      <c r="D64" s="22" t="n"/>
      <c r="E64" s="19" t="n"/>
    </row>
    <row r="65" ht="30" customHeight="1">
      <c r="A65" s="20" t="n"/>
      <c r="B65" s="20" t="n"/>
      <c r="C65" s="23" t="n"/>
      <c r="D65" s="22" t="n"/>
      <c r="E65" s="19" t="n"/>
    </row>
    <row r="66" ht="30" customHeight="1">
      <c r="A66" s="20" t="n"/>
      <c r="B66" s="20" t="n"/>
      <c r="C66" s="23" t="n"/>
      <c r="D66" s="22" t="n"/>
      <c r="E66" s="19" t="n"/>
    </row>
    <row r="67" ht="30" customHeight="1">
      <c r="A67" s="20" t="n"/>
      <c r="B67" s="20" t="n"/>
      <c r="C67" s="23" t="n"/>
      <c r="D67" s="22" t="n"/>
      <c r="E67" s="19" t="n"/>
    </row>
    <row r="68" ht="30" customHeight="1">
      <c r="A68" s="20" t="n"/>
      <c r="B68" s="20" t="n"/>
      <c r="C68" s="23" t="n"/>
      <c r="D68" s="22" t="n"/>
      <c r="E68" s="19" t="n"/>
    </row>
    <row r="69" ht="30" customHeight="1">
      <c r="A69" s="20" t="n"/>
      <c r="B69" s="20" t="n"/>
      <c r="C69" s="23" t="n"/>
      <c r="D69" s="22" t="n"/>
      <c r="E69" s="19" t="n"/>
    </row>
    <row r="70" ht="30" customHeight="1">
      <c r="A70" s="20" t="n"/>
      <c r="B70" s="20" t="n"/>
      <c r="C70" s="23" t="n"/>
      <c r="D70" s="22" t="n"/>
      <c r="E70" s="19" t="n"/>
    </row>
    <row r="71" ht="30" customHeight="1">
      <c r="A71" s="20" t="n"/>
      <c r="B71" s="20" t="n"/>
      <c r="C71" s="23" t="n"/>
      <c r="D71" s="22" t="n"/>
      <c r="E71" s="19" t="n"/>
    </row>
    <row r="72" ht="30" customHeight="1">
      <c r="A72" s="20" t="n"/>
      <c r="B72" s="20" t="n"/>
      <c r="C72" s="23" t="n"/>
      <c r="D72" s="22" t="n"/>
      <c r="E72" s="19" t="n"/>
    </row>
    <row r="73" ht="30" customHeight="1">
      <c r="A73" s="20" t="n"/>
      <c r="B73" s="20" t="n"/>
      <c r="C73" s="23" t="n"/>
      <c r="D73" s="22" t="n"/>
      <c r="E73" s="19" t="n"/>
    </row>
    <row r="74" ht="30" customHeight="1">
      <c r="A74" s="20" t="n"/>
      <c r="B74" s="20" t="n"/>
      <c r="C74" s="23" t="n"/>
      <c r="D74" s="22" t="n"/>
      <c r="E74" s="19" t="n"/>
    </row>
    <row r="75" ht="30" customHeight="1">
      <c r="A75" s="20" t="n"/>
      <c r="B75" s="20" t="n"/>
      <c r="C75" s="23" t="n"/>
      <c r="D75" s="22" t="n"/>
      <c r="E75" s="19" t="n"/>
    </row>
    <row r="76" ht="30" customHeight="1">
      <c r="A76" s="20" t="n"/>
      <c r="B76" s="20" t="n"/>
      <c r="C76" s="23" t="n"/>
      <c r="D76" s="22" t="n"/>
      <c r="E76" s="19" t="n"/>
    </row>
    <row r="77" ht="30" customHeight="1">
      <c r="A77" s="20" t="n"/>
      <c r="B77" s="20" t="n"/>
      <c r="C77" s="23" t="n"/>
      <c r="D77" s="22" t="n"/>
      <c r="E77" s="19" t="n"/>
    </row>
    <row r="78" ht="30" customHeight="1">
      <c r="A78" s="20" t="n"/>
      <c r="B78" s="20" t="n"/>
      <c r="C78" s="23" t="n"/>
      <c r="D78" s="22" t="n"/>
      <c r="E78" s="19" t="n"/>
    </row>
    <row r="79" ht="30" customHeight="1">
      <c r="A79" s="20" t="n"/>
      <c r="B79" s="20" t="n"/>
      <c r="C79" s="23" t="n"/>
      <c r="D79" s="22" t="n"/>
      <c r="E79" s="19" t="n"/>
    </row>
    <row r="80" ht="30" customHeight="1">
      <c r="A80" s="20" t="n"/>
      <c r="B80" s="20" t="n"/>
      <c r="C80" s="23" t="n"/>
      <c r="D80" s="22" t="n"/>
      <c r="E80" s="19" t="n"/>
    </row>
    <row r="81" ht="30" customHeight="1">
      <c r="A81" s="20" t="n"/>
      <c r="B81" s="20" t="n"/>
      <c r="C81" s="23" t="n"/>
      <c r="D81" s="22" t="n"/>
      <c r="E81" s="19" t="n"/>
    </row>
    <row r="82" ht="30" customHeight="1">
      <c r="A82" s="20" t="n"/>
      <c r="B82" s="20" t="n"/>
      <c r="C82" s="23" t="n"/>
      <c r="D82" s="22" t="n"/>
      <c r="E82" s="19" t="n"/>
    </row>
    <row r="83" ht="30" customHeight="1">
      <c r="A83" s="20" t="n"/>
      <c r="B83" s="20" t="n"/>
      <c r="C83" s="23" t="n"/>
      <c r="D83" s="22" t="n"/>
      <c r="E83" s="19" t="n"/>
    </row>
    <row r="84" ht="30" customHeight="1">
      <c r="A84" s="20" t="n"/>
      <c r="B84" s="20" t="n"/>
      <c r="C84" s="23" t="n"/>
      <c r="D84" s="22" t="n"/>
      <c r="E84" s="19" t="n"/>
    </row>
    <row r="85" ht="30" customHeight="1">
      <c r="A85" s="20" t="n"/>
      <c r="B85" s="20" t="n"/>
      <c r="C85" s="23" t="n"/>
      <c r="D85" s="22" t="n"/>
      <c r="E85" s="19" t="n"/>
    </row>
    <row r="86" ht="30" customHeight="1">
      <c r="A86" s="20" t="n"/>
      <c r="B86" s="20" t="n"/>
      <c r="C86" s="23" t="n"/>
      <c r="D86" s="22" t="n"/>
      <c r="E86" s="19" t="n"/>
    </row>
    <row r="87" ht="30" customHeight="1">
      <c r="A87" s="20" t="n"/>
      <c r="B87" s="20" t="n"/>
      <c r="C87" s="23" t="n"/>
      <c r="D87" s="22" t="n"/>
      <c r="E87" s="19" t="n"/>
    </row>
    <row r="88" ht="30" customHeight="1">
      <c r="A88" s="20" t="n"/>
      <c r="B88" s="20" t="n"/>
      <c r="C88" s="23" t="n"/>
      <c r="D88" s="22" t="n"/>
      <c r="E88" s="19" t="n"/>
    </row>
    <row r="89" ht="30" customHeight="1">
      <c r="A89" s="20" t="n"/>
      <c r="B89" s="20" t="n"/>
      <c r="C89" s="23" t="n"/>
      <c r="D89" s="22" t="n"/>
      <c r="E89" s="19" t="n"/>
    </row>
    <row r="90" ht="30" customHeight="1">
      <c r="A90" s="20" t="n"/>
      <c r="B90" s="20" t="n"/>
      <c r="C90" s="23" t="n"/>
      <c r="D90" s="22" t="n"/>
      <c r="E90" s="19" t="n"/>
    </row>
    <row r="91" ht="30" customHeight="1">
      <c r="A91" s="20" t="n"/>
      <c r="B91" s="20" t="n"/>
      <c r="C91" s="23" t="n"/>
      <c r="D91" s="22" t="n"/>
      <c r="E91" s="19" t="n"/>
    </row>
    <row r="92" ht="30" customHeight="1">
      <c r="A92" s="20" t="n"/>
      <c r="B92" s="20" t="n"/>
      <c r="C92" s="23" t="n"/>
      <c r="D92" s="22" t="n"/>
      <c r="E92" s="19" t="n"/>
    </row>
    <row r="93" ht="30" customHeight="1">
      <c r="A93" s="20" t="n"/>
      <c r="B93" s="20" t="n"/>
      <c r="C93" s="23" t="n"/>
      <c r="D93" s="22" t="n"/>
      <c r="E93" s="19" t="n"/>
    </row>
    <row r="94" ht="30" customHeight="1">
      <c r="A94" s="20" t="n"/>
      <c r="B94" s="20" t="n"/>
      <c r="C94" s="23" t="n"/>
      <c r="D94" s="22" t="n"/>
      <c r="E94" s="19" t="n"/>
    </row>
    <row r="95" ht="30" customHeight="1">
      <c r="A95" s="20" t="n"/>
      <c r="B95" s="20" t="n"/>
      <c r="C95" s="23" t="n"/>
      <c r="D95" s="22" t="n"/>
      <c r="E95" s="19" t="n"/>
    </row>
    <row r="96" ht="30" customHeight="1">
      <c r="A96" s="20" t="n"/>
      <c r="B96" s="20" t="n"/>
      <c r="C96" s="23" t="n"/>
      <c r="D96" s="22" t="n"/>
      <c r="E96" s="19" t="n"/>
    </row>
    <row r="97" ht="30" customHeight="1">
      <c r="A97" s="20" t="n"/>
      <c r="B97" s="20" t="n"/>
      <c r="C97" s="23" t="n"/>
      <c r="D97" s="22" t="n"/>
      <c r="E97" s="19" t="n"/>
    </row>
    <row r="98" ht="30" customHeight="1">
      <c r="A98" s="20" t="n"/>
      <c r="B98" s="20" t="n"/>
      <c r="C98" s="23" t="n"/>
      <c r="D98" s="22" t="n"/>
      <c r="E98" s="19" t="n"/>
    </row>
    <row r="99" ht="30" customHeight="1">
      <c r="A99" s="20" t="n"/>
      <c r="B99" s="20" t="n"/>
      <c r="C99" s="23" t="n"/>
      <c r="D99" s="22" t="n"/>
      <c r="E99" s="19" t="n"/>
    </row>
    <row r="100" ht="30" customHeight="1">
      <c r="A100" s="20" t="n"/>
      <c r="B100" s="20" t="n"/>
      <c r="C100" s="23" t="n"/>
      <c r="D100" s="22" t="n"/>
      <c r="E100" s="19" t="n"/>
    </row>
    <row r="101" ht="30" customHeight="1">
      <c r="A101" s="20" t="n"/>
      <c r="B101" s="20" t="n"/>
      <c r="C101" s="23" t="n"/>
      <c r="D101" s="22" t="n"/>
      <c r="E101" s="19" t="n"/>
    </row>
    <row r="102" ht="30" customHeight="1">
      <c r="A102" s="20" t="n"/>
      <c r="B102" s="20" t="n"/>
      <c r="C102" s="23" t="n"/>
      <c r="D102" s="22" t="n"/>
      <c r="E102" s="19" t="n"/>
    </row>
    <row r="103" ht="30" customHeight="1">
      <c r="A103" s="20" t="n"/>
      <c r="B103" s="20" t="n"/>
      <c r="C103" s="23" t="n"/>
      <c r="D103" s="22" t="n"/>
      <c r="E103" s="19" t="n"/>
    </row>
    <row r="104" ht="30" customHeight="1">
      <c r="A104" s="20" t="n"/>
      <c r="B104" s="20" t="n"/>
      <c r="C104" s="23" t="n"/>
      <c r="D104" s="22" t="n"/>
      <c r="E104" s="19" t="n"/>
    </row>
    <row r="105" ht="30" customHeight="1">
      <c r="A105" s="20" t="n"/>
      <c r="B105" s="20" t="n"/>
      <c r="C105" s="23" t="n"/>
      <c r="D105" s="22" t="n"/>
      <c r="E105" s="19" t="n"/>
    </row>
    <row r="106" ht="30" customHeight="1">
      <c r="A106" s="20" t="n"/>
      <c r="B106" s="20" t="n"/>
      <c r="C106" s="23" t="n"/>
      <c r="D106" s="22" t="n"/>
      <c r="E106" s="19" t="n"/>
    </row>
    <row r="107" ht="30" customHeight="1">
      <c r="A107" s="20" t="n"/>
      <c r="B107" s="20" t="n"/>
      <c r="C107" s="23" t="n"/>
      <c r="D107" s="22" t="n"/>
      <c r="E107" s="19" t="n"/>
    </row>
    <row r="108" ht="30" customHeight="1">
      <c r="A108" s="20" t="n"/>
      <c r="B108" s="20" t="n"/>
      <c r="C108" s="23" t="n"/>
      <c r="D108" s="22" t="n"/>
      <c r="E108" s="19" t="n"/>
    </row>
  </sheetData>
  <autoFilter ref="A8:E108"/>
  <mergeCells count="1">
    <mergeCell ref="A1:N1"/>
  </mergeCells>
  <conditionalFormatting sqref="A9:A108">
    <cfRule type="expression" priority="1" dxfId="0">
      <formula>AND($A9&lt;&gt;"",COUNTIF($A$9:$A$108,$A9)&gt;1)</formula>
    </cfRule>
  </conditionalFormatting>
  <dataValidations count="5">
    <dataValidation sqref="B3" showDropDown="0" showInputMessage="1" showErrorMessage="1" allowBlank="0" errorTitle="Coverage threshold" error="Enter a percentage from 0% through 100%." promptTitle="Coverage threshold" prompt="Enter a percentage from 0% through 100%." type="decimal" operator="between">
      <formula1>0</formula1>
      <formula2>1</formula2>
    </dataValidation>
    <dataValidation sqref="B4" showDropDown="0" showInputMessage="1" showErrorMessage="1" allowBlank="0" errorTitle="Alert window" error="Enter a whole number from 0 through 90 days." promptTitle="Alert window" prompt="Enter a whole number from 0 through 90 days." type="whole" operator="between">
      <formula1>0</formula1>
      <formula2>90</formula2>
    </dataValidation>
    <dataValidation sqref="C9:C108" showDropDown="0" showInputMessage="1" showErrorMessage="1" allowBlank="0" errorTitle="Required scope items" error="Enter a whole number from 1 through 50." promptTitle="Required scope items" prompt="Enter a whole number from 1 through 50." type="whole" operator="between">
      <formula1>1</formula1>
      <formula2>50</formula2>
    </dataValidation>
    <dataValidation sqref="D9:D108" showDropDown="0" showInputMessage="1" showErrorMessage="1" allowBlank="0" errorTitle="Planned quantity" error="Enter a planned quantity greater than zero." promptTitle="Planned quantity" prompt="Enter a planned quantity greater than zero." type="decimal" operator="greaterThan">
      <formula1>0</formula1>
    </dataValidation>
    <dataValidation sqref="E9:E108" showDropDown="0" showInputMessage="1" showErrorMessage="1" allowBlank="0" errorTitle="Project unit" error="Choose a unit from the editable unit list." promptTitle="Project unit" prompt="Choose a unit from the editable unit list." type="list">
      <formula1>=$K$4:$K$8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Independent Landscaping Business</dc:creator>
  <dc:title xmlns:dc="http://purl.org/dc/elements/1.1/">Landscaping Bid Comparison Spreadsheet</dc:title>
  <dc:subject xmlns:dc="http://purl.org/dc/elements/1.1/">Compare fictional landscaping bid scope, exclusions, prices, and terms</dc:subject>
  <dcterms:created xmlns:dcterms="http://purl.org/dc/terms/" xmlns:xsi="http://www.w3.org/2001/XMLSchema-instance" xsi:type="dcterms:W3CDTF">2026-09-11T01:20:30Z</dcterms:created>
  <dcterms:modified xmlns:dcterms="http://purl.org/dc/terms/" xmlns:xsi="http://www.w3.org/2001/XMLSchema-instance" xsi:type="dcterms:W3CDTF">2026-09-11T01:20:31+00:00Z</dcterms:modified>
</cp:coreProperties>
</file>