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ncella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'Cancellations'!$A$4:$Q$104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$#,##0.00"/>
    <numFmt numFmtId="165" formatCode="0.0%"/>
    <numFmt numFmtId="166" formatCode="0.0 &quot;hours&quot;"/>
    <numFmt numFmtId="167" formatCode="mm/dd/yyyy"/>
    <numFmt numFmtId="168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45A50"/>
      <sz val="10"/>
    </font>
    <font>
      <name val="Calibri"/>
      <b val="1"/>
      <color rgb="0017261F"/>
      <sz val="11"/>
    </font>
    <font>
      <name val="Calibri"/>
      <color rgb="0017261F"/>
      <sz val="10"/>
    </font>
    <font>
      <name val="Calibri"/>
      <b val="1"/>
      <color rgb="0017261F"/>
      <sz val="10"/>
    </font>
    <font>
      <name val="Calibri"/>
      <b val="1"/>
      <color rgb="00FFFFFF"/>
      <sz val="11"/>
    </font>
    <font>
      <name val="Calibri"/>
      <b val="1"/>
      <color rgb="00173F35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F2F7F1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7" fillId="6" borderId="1" applyAlignment="1" pivotButton="0" quotePrefix="0" xfId="0">
      <alignment horizontal="right" vertical="center"/>
    </xf>
    <xf numFmtId="164" fontId="7" fillId="6" borderId="1" applyAlignment="1" pivotButton="0" quotePrefix="0" xfId="0">
      <alignment horizontal="right" vertical="center"/>
    </xf>
    <xf numFmtId="165" fontId="7" fillId="6" borderId="1" applyAlignment="1" pivotButton="0" quotePrefix="0" xfId="0">
      <alignment horizontal="right" vertical="center"/>
    </xf>
    <xf numFmtId="166" fontId="7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1" fontId="7" fillId="5" borderId="1" applyAlignment="1" pivotButton="0" quotePrefix="0" xfId="0">
      <alignment horizontal="right" vertical="center"/>
    </xf>
    <xf numFmtId="164" fontId="7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7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8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5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164" fontId="7" fillId="6" borderId="1" applyAlignment="1" pivotButton="0" quotePrefix="0" xfId="0">
      <alignment horizontal="right" vertical="center"/>
    </xf>
    <xf numFmtId="165" fontId="7" fillId="6" borderId="1" applyAlignment="1" pivotButton="0" quotePrefix="0" xfId="0">
      <alignment horizontal="right" vertical="center"/>
    </xf>
    <xf numFmtId="166" fontId="7" fillId="6" borderId="1" applyAlignment="1" pivotButton="0" quotePrefix="0" xfId="0">
      <alignment horizontal="right" vertical="center"/>
    </xf>
    <xf numFmtId="164" fontId="7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7" fillId="5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Cancellations by Reason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'Summary'!B11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'Summary'!$A$12:$A$19</f>
            </numRef>
          </cat>
          <val>
            <numRef>
              <f>'Summary'!$B$12:$B$19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39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37A4E"/>
    <outlinePr summaryBelow="1" summaryRight="1"/>
    <pageSetUpPr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" customWidth="1" min="3" max="3"/>
    <col width="27" customWidth="1" min="4" max="4"/>
    <col width="17" customWidth="1" min="5" max="5"/>
    <col width="3" customWidth="1" min="6" max="6"/>
    <col width="28" customWidth="1" min="7" max="7"/>
    <col width="17" customWidth="1" min="8" max="8"/>
  </cols>
  <sheetData>
    <row r="1" ht="30" customHeight="1">
      <c r="A1" s="1" t="inlineStr">
        <is>
          <t>Landscaping Cancellation Tracker</t>
        </is>
      </c>
      <c r="B1" s="29" t="n"/>
      <c r="C1" s="29" t="n"/>
      <c r="D1" s="29" t="n"/>
      <c r="E1" s="29" t="n"/>
      <c r="F1" s="29" t="n"/>
      <c r="G1" s="29" t="n"/>
      <c r="H1" s="30" t="n"/>
    </row>
    <row r="2" ht="28" customHeight="1">
      <c r="A2" s="2" t="inlineStr">
        <is>
          <t>Indicators below are calculated only from the cancellation records entered in this workbook.</t>
        </is>
      </c>
    </row>
    <row r="3"/>
    <row r="4">
      <c r="A4" s="3" t="inlineStr">
        <is>
          <t>Indicator</t>
        </is>
      </c>
      <c r="B4" s="3" t="inlineStr">
        <is>
          <t>Value</t>
        </is>
      </c>
      <c r="D4" s="3" t="inlineStr">
        <is>
          <t>Indicator</t>
        </is>
      </c>
      <c r="E4" s="3" t="inlineStr">
        <is>
          <t>Value</t>
        </is>
      </c>
      <c r="G4" s="3" t="inlineStr">
        <is>
          <t>Indicator</t>
        </is>
      </c>
      <c r="H4" s="3" t="inlineStr">
        <is>
          <t>Value</t>
        </is>
      </c>
    </row>
    <row r="5">
      <c r="A5" s="4" t="inlineStr">
        <is>
          <t>Cancellation Records</t>
        </is>
      </c>
      <c r="B5" s="5">
        <f>COUNTIF(Cancellations!$A$5:$A$104,"&lt;&gt;")</f>
        <v/>
      </c>
      <c r="D5" s="4" t="inlineStr">
        <is>
          <t>Rescheduled Records</t>
        </is>
      </c>
      <c r="E5" s="5">
        <f>COUNTIF(Cancellations!$M$5:$M$104,"Rescheduled")</f>
        <v/>
      </c>
      <c r="G5" s="4" t="inlineStr">
        <is>
          <t>Fee-Waived Records</t>
        </is>
      </c>
      <c r="H5" s="5">
        <f>COUNTIFS(Cancellations!$A$5:$A$104,"&lt;&gt;",Cancellations!$K$5:$K$104,"Yes")</f>
        <v/>
      </c>
    </row>
    <row r="6">
      <c r="A6" s="4" t="inlineStr">
        <is>
          <t>Scheduled Amount</t>
        </is>
      </c>
      <c r="B6" s="31">
        <f>SUM(Cancellations!$I$5:$I$104)</f>
        <v/>
      </c>
      <c r="D6" s="4" t="inlineStr">
        <is>
          <t>Reschedule Rate</t>
        </is>
      </c>
      <c r="E6" s="32">
        <f>IFERROR(E5/B5,"")</f>
        <v/>
      </c>
      <c r="G6" s="4" t="inlineStr">
        <is>
          <t>Needs Human Review</t>
        </is>
      </c>
      <c r="H6" s="5">
        <f>COUNTIFS(Cancellations!$A$5:$A$104,"&lt;&gt;",Cancellations!$Q$5:$Q$104,"&lt;&gt;Ready for review")</f>
        <v/>
      </c>
    </row>
    <row r="7">
      <c r="A7" s="4" t="inlineStr">
        <is>
          <t>Cancellation Fees</t>
        </is>
      </c>
      <c r="B7" s="31">
        <f>SUM(Cancellations!$L$5:$L$104)</f>
        <v/>
      </c>
      <c r="D7" s="4" t="inlineStr">
        <is>
          <t>Average Notice</t>
        </is>
      </c>
      <c r="E7" s="33">
        <f>IFERROR(AVERAGE(Cancellations!$G$5:$G$104),"")</f>
        <v/>
      </c>
      <c r="G7" s="4" t="inlineStr">
        <is>
          <t>Fee-to-Scheduled Rate</t>
        </is>
      </c>
      <c r="H7" s="32">
        <f>IFERROR(B7/B6,"")</f>
        <v/>
      </c>
    </row>
    <row r="8"/>
    <row r="9"/>
    <row r="10">
      <c r="A10" s="9" t="inlineStr">
        <is>
          <t>Cancellation Reason Indicators</t>
        </is>
      </c>
      <c r="B10" s="9" t="n"/>
      <c r="C10" s="9" t="n"/>
      <c r="D10" s="9" t="n"/>
    </row>
    <row r="11">
      <c r="A11" s="10" t="inlineStr">
        <is>
          <t>Reason</t>
        </is>
      </c>
      <c r="B11" s="10" t="inlineStr">
        <is>
          <t>Records</t>
        </is>
      </c>
      <c r="C11" s="10" t="inlineStr">
        <is>
          <t>Scheduled Amount</t>
        </is>
      </c>
      <c r="D11" s="10" t="inlineStr">
        <is>
          <t>Fees</t>
        </is>
      </c>
    </row>
    <row r="12">
      <c r="A12" s="11">
        <f>IF(Assumptions!$A$5="","",Assumptions!$A$5)</f>
        <v/>
      </c>
      <c r="B12" s="5">
        <f>IF($A12="","",COUNTIF(Cancellations!$H$5:$H$104,$A12))</f>
        <v/>
      </c>
      <c r="C12" s="31">
        <f>IF($A12="","",SUMIF(Cancellations!$H$5:$H$104,$A12,Cancellations!$I$5:$I$104))</f>
        <v/>
      </c>
      <c r="D12" s="31">
        <f>IF($A12="","",SUMIF(Cancellations!$H$5:$H$104,$A12,Cancellations!$L$5:$L$104))</f>
        <v/>
      </c>
    </row>
    <row r="13">
      <c r="A13" s="12">
        <f>IF(Assumptions!$A$6="","",Assumptions!$A$6)</f>
        <v/>
      </c>
      <c r="B13" s="13">
        <f>IF($A13="","",COUNTIF(Cancellations!$H$5:$H$104,$A13))</f>
        <v/>
      </c>
      <c r="C13" s="34">
        <f>IF($A13="","",SUMIF(Cancellations!$H$5:$H$104,$A13,Cancellations!$I$5:$I$104))</f>
        <v/>
      </c>
      <c r="D13" s="34">
        <f>IF($A13="","",SUMIF(Cancellations!$H$5:$H$104,$A13,Cancellations!$L$5:$L$104))</f>
        <v/>
      </c>
    </row>
    <row r="14">
      <c r="A14" s="11">
        <f>IF(Assumptions!$A$7="","",Assumptions!$A$7)</f>
        <v/>
      </c>
      <c r="B14" s="5">
        <f>IF($A14="","",COUNTIF(Cancellations!$H$5:$H$104,$A14))</f>
        <v/>
      </c>
      <c r="C14" s="31">
        <f>IF($A14="","",SUMIF(Cancellations!$H$5:$H$104,$A14,Cancellations!$I$5:$I$104))</f>
        <v/>
      </c>
      <c r="D14" s="31">
        <f>IF($A14="","",SUMIF(Cancellations!$H$5:$H$104,$A14,Cancellations!$L$5:$L$104))</f>
        <v/>
      </c>
    </row>
    <row r="15">
      <c r="A15" s="12">
        <f>IF(Assumptions!$A$8="","",Assumptions!$A$8)</f>
        <v/>
      </c>
      <c r="B15" s="13">
        <f>IF($A15="","",COUNTIF(Cancellations!$H$5:$H$104,$A15))</f>
        <v/>
      </c>
      <c r="C15" s="34">
        <f>IF($A15="","",SUMIF(Cancellations!$H$5:$H$104,$A15,Cancellations!$I$5:$I$104))</f>
        <v/>
      </c>
      <c r="D15" s="34">
        <f>IF($A15="","",SUMIF(Cancellations!$H$5:$H$104,$A15,Cancellations!$L$5:$L$104))</f>
        <v/>
      </c>
    </row>
    <row r="16">
      <c r="A16" s="11">
        <f>IF(Assumptions!$A$9="","",Assumptions!$A$9)</f>
        <v/>
      </c>
      <c r="B16" s="5">
        <f>IF($A16="","",COUNTIF(Cancellations!$H$5:$H$104,$A16))</f>
        <v/>
      </c>
      <c r="C16" s="31">
        <f>IF($A16="","",SUMIF(Cancellations!$H$5:$H$104,$A16,Cancellations!$I$5:$I$104))</f>
        <v/>
      </c>
      <c r="D16" s="31">
        <f>IF($A16="","",SUMIF(Cancellations!$H$5:$H$104,$A16,Cancellations!$L$5:$L$104))</f>
        <v/>
      </c>
    </row>
    <row r="17">
      <c r="A17" s="12">
        <f>IF(Assumptions!$A$10="","",Assumptions!$A$10)</f>
        <v/>
      </c>
      <c r="B17" s="13">
        <f>IF($A17="","",COUNTIF(Cancellations!$H$5:$H$104,$A17))</f>
        <v/>
      </c>
      <c r="C17" s="34">
        <f>IF($A17="","",SUMIF(Cancellations!$H$5:$H$104,$A17,Cancellations!$I$5:$I$104))</f>
        <v/>
      </c>
      <c r="D17" s="34">
        <f>IF($A17="","",SUMIF(Cancellations!$H$5:$H$104,$A17,Cancellations!$L$5:$L$104))</f>
        <v/>
      </c>
    </row>
    <row r="18">
      <c r="A18" s="11">
        <f>IF(Assumptions!$A$11="","",Assumptions!$A$11)</f>
        <v/>
      </c>
      <c r="B18" s="5">
        <f>IF($A18="","",COUNTIF(Cancellations!$H$5:$H$104,$A18))</f>
        <v/>
      </c>
      <c r="C18" s="31">
        <f>IF($A18="","",SUMIF(Cancellations!$H$5:$H$104,$A18,Cancellations!$I$5:$I$104))</f>
        <v/>
      </c>
      <c r="D18" s="31">
        <f>IF($A18="","",SUMIF(Cancellations!$H$5:$H$104,$A18,Cancellations!$L$5:$L$104))</f>
        <v/>
      </c>
    </row>
    <row r="19">
      <c r="A19" s="12">
        <f>IF(Assumptions!$A$12="","",Assumptions!$A$12)</f>
        <v/>
      </c>
      <c r="B19" s="13">
        <f>IF($A19="","",COUNTIF(Cancellations!$H$5:$H$104,$A19))</f>
        <v/>
      </c>
      <c r="C19" s="34">
        <f>IF($A19="","",SUMIF(Cancellations!$H$5:$H$104,$A19,Cancellations!$I$5:$I$104))</f>
        <v/>
      </c>
      <c r="D19" s="34">
        <f>IF($A19="","",SUMIF(Cancellations!$H$5:$H$104,$A19,Cancellations!$L$5:$L$104))</f>
        <v/>
      </c>
    </row>
  </sheetData>
  <mergeCells count="1">
    <mergeCell ref="A1:H1"/>
  </mergeCells>
  <conditionalFormatting sqref="H6">
    <cfRule type="expression" priority="1" dxfId="0">
      <formula>$H$6&gt;0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F35"/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29" customWidth="1" min="3" max="3"/>
    <col width="22" customWidth="1" min="4" max="4"/>
    <col width="16" customWidth="1" min="5" max="5"/>
    <col width="16" customWidth="1" min="6" max="6"/>
    <col width="15" customWidth="1" min="7" max="7"/>
    <col width="27" customWidth="1" min="8" max="8"/>
    <col width="18" customWidth="1" min="9" max="9"/>
    <col width="13" customWidth="1" min="10" max="10"/>
    <col width="14" customWidth="1" min="11" max="11"/>
    <col width="18" customWidth="1" min="12" max="12"/>
    <col width="28" customWidth="1" min="13" max="13"/>
    <col width="18" customWidth="1" min="14" max="14"/>
    <col width="24" customWidth="1" min="15" max="15"/>
    <col width="34" customWidth="1" min="16" max="16"/>
    <col width="25" customWidth="1" min="17" max="17"/>
  </cols>
  <sheetData>
    <row r="1" ht="30" customHeight="1">
      <c r="A1" s="1" t="inlineStr">
        <is>
          <t>Cancellation Records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30" t="n"/>
    </row>
    <row r="2" ht="30" customHeight="1">
      <c r="A2" s="2" t="inlineStr">
        <is>
          <t>Enter cancellation details in yellow cells. Fee rates, fee amounts, and review alerts calculate from the visible assumptions.</t>
        </is>
      </c>
    </row>
    <row r="3" ht="28" customHeight="1">
      <c r="A3" s="2" t="inlineStr">
        <is>
          <t>Review every alert manually, especially pending outcomes, date issues, duplicate IDs, and incomplete records.</t>
        </is>
      </c>
    </row>
    <row r="4" ht="36" customHeight="1">
      <c r="A4" s="10" t="inlineStr">
        <is>
          <t>Cancellation ID</t>
        </is>
      </c>
      <c r="B4" s="10" t="inlineStr">
        <is>
          <t>Customer</t>
        </is>
      </c>
      <c r="C4" s="10" t="inlineStr">
        <is>
          <t>Property</t>
        </is>
      </c>
      <c r="D4" s="10" t="inlineStr">
        <is>
          <t>Service</t>
        </is>
      </c>
      <c r="E4" s="10" t="inlineStr">
        <is>
          <t>Scheduled Date</t>
        </is>
      </c>
      <c r="F4" s="10" t="inlineStr">
        <is>
          <t>Canceled Date</t>
        </is>
      </c>
      <c r="G4" s="10" t="inlineStr">
        <is>
          <t>Notice Hours</t>
        </is>
      </c>
      <c r="H4" s="10" t="inlineStr">
        <is>
          <t>Reason</t>
        </is>
      </c>
      <c r="I4" s="10" t="inlineStr">
        <is>
          <t>Scheduled Amount</t>
        </is>
      </c>
      <c r="J4" s="10" t="inlineStr">
        <is>
          <t>Fee Rate</t>
        </is>
      </c>
      <c r="K4" s="10" t="inlineStr">
        <is>
          <t>Fee Waived?</t>
        </is>
      </c>
      <c r="L4" s="10" t="inlineStr">
        <is>
          <t>Cancellation Fee</t>
        </is>
      </c>
      <c r="M4" s="10" t="inlineStr">
        <is>
          <t>Rescheduling Outcome</t>
        </is>
      </c>
      <c r="N4" s="10" t="inlineStr">
        <is>
          <t>Rescheduled Date</t>
        </is>
      </c>
      <c r="O4" s="10" t="inlineStr">
        <is>
          <t>Crew Assignment</t>
        </is>
      </c>
      <c r="P4" s="10" t="inlineStr">
        <is>
          <t>Follow-Up Notes</t>
        </is>
      </c>
      <c r="Q4" s="10" t="inlineStr">
        <is>
          <t>Review Alert</t>
        </is>
      </c>
    </row>
    <row r="5" ht="22" customHeight="1">
      <c r="A5" s="15" t="inlineStr">
        <is>
          <t>CAN-2026-001</t>
        </is>
      </c>
      <c r="B5" s="15" t="inlineStr">
        <is>
          <t>Fictional Cedar Kite Café</t>
        </is>
      </c>
      <c r="C5" s="15" t="inlineStr">
        <is>
          <t>Fictional Cedar Kite Courtyard</t>
        </is>
      </c>
      <c r="D5" s="15" t="inlineStr">
        <is>
          <t>Spring Cleanup</t>
        </is>
      </c>
      <c r="E5" s="16" t="n">
        <v>46283</v>
      </c>
      <c r="F5" s="16" t="n">
        <v>46280</v>
      </c>
      <c r="G5" s="35" t="n">
        <v>72</v>
      </c>
      <c r="H5" s="15" t="inlineStr">
        <is>
          <t>Customer Schedule Change</t>
        </is>
      </c>
      <c r="I5" s="36" t="n">
        <v>425</v>
      </c>
      <c r="J5" s="37">
        <f>IF(OR($A5="",$G5=""),"",IFERROR(VLOOKUP($G5,Assumptions!$K$5:$L$7,2,TRUE),""))</f>
        <v/>
      </c>
      <c r="K5" s="20" t="inlineStr">
        <is>
          <t>No</t>
        </is>
      </c>
      <c r="L5" s="34">
        <f>IF(OR($A5="",$I5="",$J5="",$K5=""),"",IF($K5="Yes",0,IFERROR($I5*$J5,"")))</f>
        <v/>
      </c>
      <c r="M5" s="15" t="inlineStr">
        <is>
          <t>Rescheduled</t>
        </is>
      </c>
      <c r="N5" s="16" t="n">
        <v>46290</v>
      </c>
      <c r="O5" s="15" t="inlineStr">
        <is>
          <t>Fictional Green Crew</t>
        </is>
      </c>
      <c r="P5" s="21" t="inlineStr">
        <is>
          <t>Customer requested a later service week.</t>
        </is>
      </c>
      <c r="Q5" s="22">
        <f>IF($A5="","",IF(COUNTIF($A$5:$A$104,$A5)&gt;1,"Duplicate ID",IF(OR($B5="",$C5="",$D5="",$E5="",$F5="",$G5="",$H5="",$I5="",$K5="",$M5=""),"Check required fields",IF($F5&gt;$E5,"Check dates",IF(AND($M5="Rescheduled",$N5=""),"Add rescheduled date",IF(AND($M5&lt;&gt;"Rescheduled",$N5&lt;&gt;""),"Check rescheduled date",IF($M5="Pending Customer Decision","Review pending outcome","Ready for review")))))))</f>
        <v/>
      </c>
    </row>
    <row r="6" ht="22" customHeight="1">
      <c r="A6" s="15" t="inlineStr">
        <is>
          <t>CAN-2026-002</t>
        </is>
      </c>
      <c r="B6" s="15" t="inlineStr">
        <is>
          <t>Fictional Juniper Lantern HOA</t>
        </is>
      </c>
      <c r="C6" s="15" t="inlineStr">
        <is>
          <t>Fictional Juniper Lantern Commons</t>
        </is>
      </c>
      <c r="D6" s="15" t="inlineStr">
        <is>
          <t>Mulch Installation</t>
        </is>
      </c>
      <c r="E6" s="16" t="n">
        <v>46278</v>
      </c>
      <c r="F6" s="16" t="n">
        <v>46277</v>
      </c>
      <c r="G6" s="35" t="n">
        <v>18</v>
      </c>
      <c r="H6" s="15" t="inlineStr">
        <is>
          <t>Budget Change</t>
        </is>
      </c>
      <c r="I6" s="36" t="n">
        <v>980</v>
      </c>
      <c r="J6" s="32">
        <f>IF(OR($A6="",$G6=""),"",IFERROR(VLOOKUP($G6,Assumptions!$K$5:$L$7,2,TRUE),""))</f>
        <v/>
      </c>
      <c r="K6" s="20" t="inlineStr">
        <is>
          <t>No</t>
        </is>
      </c>
      <c r="L6" s="31">
        <f>IF(OR($A6="",$I6="",$J6="",$K6=""),"",IF($K6="Yes",0,IFERROR($I6*$J6,"")))</f>
        <v/>
      </c>
      <c r="M6" s="15" t="inlineStr">
        <is>
          <t>Not Rescheduled</t>
        </is>
      </c>
      <c r="N6" s="16" t="n"/>
      <c r="O6" s="15" t="inlineStr">
        <is>
          <t>Fictional Gold Crew</t>
        </is>
      </c>
      <c r="P6" s="21" t="inlineStr">
        <is>
          <t>Customer paused the planned work.</t>
        </is>
      </c>
      <c r="Q6" s="23">
        <f>IF($A6="","",IF(COUNTIF($A$5:$A$104,$A6)&gt;1,"Duplicate ID",IF(OR($B6="",$C6="",$D6="",$E6="",$F6="",$G6="",$H6="",$I6="",$K6="",$M6=""),"Check required fields",IF($F6&gt;$E6,"Check dates",IF(AND($M6="Rescheduled",$N6=""),"Add rescheduled date",IF(AND($M6&lt;&gt;"Rescheduled",$N6&lt;&gt;""),"Check rescheduled date",IF($M6="Pending Customer Decision","Review pending outcome","Ready for review")))))))</f>
        <v/>
      </c>
    </row>
    <row r="7" ht="22" customHeight="1">
      <c r="A7" s="15" t="inlineStr">
        <is>
          <t>CAN-2026-003</t>
        </is>
      </c>
      <c r="B7" s="15" t="inlineStr">
        <is>
          <t>Fictional Blue Acorn Studio</t>
        </is>
      </c>
      <c r="C7" s="15" t="inlineStr">
        <is>
          <t>Fictional Blue Acorn Lawn</t>
        </is>
      </c>
      <c r="D7" s="15" t="inlineStr">
        <is>
          <t>Lawn Mowing</t>
        </is>
      </c>
      <c r="E7" s="16" t="n">
        <v>46286</v>
      </c>
      <c r="F7" s="16" t="n">
        <v>46284</v>
      </c>
      <c r="G7" s="35" t="n">
        <v>48</v>
      </c>
      <c r="H7" s="15" t="inlineStr">
        <is>
          <t>Property Access Issue</t>
        </is>
      </c>
      <c r="I7" s="36" t="n">
        <v>185</v>
      </c>
      <c r="J7" s="37">
        <f>IF(OR($A7="",$G7=""),"",IFERROR(VLOOKUP($G7,Assumptions!$K$5:$L$7,2,TRUE),""))</f>
        <v/>
      </c>
      <c r="K7" s="20" t="inlineStr">
        <is>
          <t>Yes</t>
        </is>
      </c>
      <c r="L7" s="34">
        <f>IF(OR($A7="",$I7="",$J7="",$K7=""),"",IF($K7="Yes",0,IFERROR($I7*$J7,"")))</f>
        <v/>
      </c>
      <c r="M7" s="15" t="inlineStr">
        <is>
          <t>Pending Customer Decision</t>
        </is>
      </c>
      <c r="N7" s="16" t="n"/>
      <c r="O7" s="15" t="inlineStr">
        <is>
          <t>Unassigned</t>
        </is>
      </c>
      <c r="P7" s="21" t="inlineStr">
        <is>
          <t>Access timing remains under customer review.</t>
        </is>
      </c>
      <c r="Q7" s="22">
        <f>IF($A7="","",IF(COUNTIF($A$5:$A$104,$A7)&gt;1,"Duplicate ID",IF(OR($B7="",$C7="",$D7="",$E7="",$F7="",$G7="",$H7="",$I7="",$K7="",$M7=""),"Check required fields",IF($F7&gt;$E7,"Check dates",IF(AND($M7="Rescheduled",$N7=""),"Add rescheduled date",IF(AND($M7&lt;&gt;"Rescheduled",$N7&lt;&gt;""),"Check rescheduled date",IF($M7="Pending Customer Decision","Review pending outcome","Ready for review")))))))</f>
        <v/>
      </c>
    </row>
    <row r="8" ht="22" customHeight="1">
      <c r="A8" s="15" t="inlineStr">
        <is>
          <t>CAN-2026-004</t>
        </is>
      </c>
      <c r="B8" s="15" t="inlineStr">
        <is>
          <t>Fictional Silver Fern Market</t>
        </is>
      </c>
      <c r="C8" s="15" t="inlineStr">
        <is>
          <t>Fictional Silver Fern Entry Beds</t>
        </is>
      </c>
      <c r="D8" s="15" t="inlineStr">
        <is>
          <t>Shrub Trimming</t>
        </is>
      </c>
      <c r="E8" s="16" t="n">
        <v>46275</v>
      </c>
      <c r="F8" s="16" t="n">
        <v>46275</v>
      </c>
      <c r="G8" s="35" t="n">
        <v>0</v>
      </c>
      <c r="H8" s="15" t="inlineStr">
        <is>
          <t>Scope Changed</t>
        </is>
      </c>
      <c r="I8" s="36" t="n">
        <v>310</v>
      </c>
      <c r="J8" s="32">
        <f>IF(OR($A8="",$G8=""),"",IFERROR(VLOOKUP($G8,Assumptions!$K$5:$L$7,2,TRUE),""))</f>
        <v/>
      </c>
      <c r="K8" s="20" t="inlineStr">
        <is>
          <t>Yes</t>
        </is>
      </c>
      <c r="L8" s="31">
        <f>IF(OR($A8="",$I8="",$J8="",$K8=""),"",IF($K8="Yes",0,IFERROR($I8*$J8,"")))</f>
        <v/>
      </c>
      <c r="M8" s="15" t="inlineStr">
        <is>
          <t>Service Retained</t>
        </is>
      </c>
      <c r="N8" s="16" t="n"/>
      <c r="O8" s="15" t="inlineStr">
        <is>
          <t>Fictional Oak Crew</t>
        </is>
      </c>
      <c r="P8" s="21" t="inlineStr">
        <is>
          <t>Original visit retained with a revised scope.</t>
        </is>
      </c>
      <c r="Q8" s="23">
        <f>IF($A8="","",IF(COUNTIF($A$5:$A$104,$A8)&gt;1,"Duplicate ID",IF(OR($B8="",$C8="",$D8="",$E8="",$F8="",$G8="",$H8="",$I8="",$K8="",$M8=""),"Check required fields",IF($F8&gt;$E8,"Check dates",IF(AND($M8="Rescheduled",$N8=""),"Add rescheduled date",IF(AND($M8&lt;&gt;"Rescheduled",$N8&lt;&gt;""),"Check rescheduled date",IF($M8="Pending Customer Decision","Review pending outcome","Ready for review")))))))</f>
        <v/>
      </c>
    </row>
    <row r="9" ht="22" customHeight="1">
      <c r="A9" s="15" t="inlineStr">
        <is>
          <t>CAN-2026-005</t>
        </is>
      </c>
      <c r="B9" s="15" t="inlineStr">
        <is>
          <t>Fictional Maple Comet Offices</t>
        </is>
      </c>
      <c r="C9" s="15" t="inlineStr">
        <is>
          <t>Fictional Maple Comet Campus</t>
        </is>
      </c>
      <c r="D9" s="15" t="inlineStr">
        <is>
          <t>Mulch Installation</t>
        </is>
      </c>
      <c r="E9" s="16" t="n">
        <v>46290</v>
      </c>
      <c r="F9" s="16" t="n">
        <v>46286</v>
      </c>
      <c r="G9" s="35" t="n">
        <v>96</v>
      </c>
      <c r="H9" s="15" t="inlineStr">
        <is>
          <t>Duplicate Request</t>
        </is>
      </c>
      <c r="I9" s="36" t="n">
        <v>1450</v>
      </c>
      <c r="J9" s="37">
        <f>IF(OR($A9="",$G9=""),"",IFERROR(VLOOKUP($G9,Assumptions!$K$5:$L$7,2,TRUE),""))</f>
        <v/>
      </c>
      <c r="K9" s="20" t="inlineStr">
        <is>
          <t>No</t>
        </is>
      </c>
      <c r="L9" s="34">
        <f>IF(OR($A9="",$I9="",$J9="",$K9=""),"",IF($K9="Yes",0,IFERROR($I9*$J9,"")))</f>
        <v/>
      </c>
      <c r="M9" s="15" t="inlineStr">
        <is>
          <t>Rescheduled</t>
        </is>
      </c>
      <c r="N9" s="16" t="n">
        <v>46297</v>
      </c>
      <c r="O9" s="15" t="inlineStr">
        <is>
          <t>Fictional Stone Crew</t>
        </is>
      </c>
      <c r="P9" s="21" t="inlineStr">
        <is>
          <t>Duplicate request removed and remaining work moved.</t>
        </is>
      </c>
      <c r="Q9" s="22">
        <f>IF($A9="","",IF(COUNTIF($A$5:$A$104,$A9)&gt;1,"Duplicate ID",IF(OR($B9="",$C9="",$D9="",$E9="",$F9="",$G9="",$H9="",$I9="",$K9="",$M9=""),"Check required fields",IF($F9&gt;$E9,"Check dates",IF(AND($M9="Rescheduled",$N9=""),"Add rescheduled date",IF(AND($M9&lt;&gt;"Rescheduled",$N9&lt;&gt;""),"Check rescheduled date",IF($M9="Pending Customer Decision","Review pending outcome","Ready for review")))))))</f>
        <v/>
      </c>
    </row>
    <row r="10" ht="22" customHeight="1">
      <c r="A10" s="15" t="inlineStr">
        <is>
          <t>CAN-2026-006</t>
        </is>
      </c>
      <c r="B10" s="15" t="inlineStr">
        <is>
          <t>Fictional Willow Compass Inn</t>
        </is>
      </c>
      <c r="C10" s="15" t="inlineStr">
        <is>
          <t>Fictional Willow Compass Grounds</t>
        </is>
      </c>
      <c r="D10" s="15" t="inlineStr">
        <is>
          <t>Lawn Mowing</t>
        </is>
      </c>
      <c r="E10" s="16" t="n">
        <v>46279</v>
      </c>
      <c r="F10" s="16" t="n">
        <v>46278</v>
      </c>
      <c r="G10" s="35" t="n">
        <v>24</v>
      </c>
      <c r="H10" s="15" t="inlineStr">
        <is>
          <t>Service No Longer Needed</t>
        </is>
      </c>
      <c r="I10" s="36" t="n">
        <v>240</v>
      </c>
      <c r="J10" s="32">
        <f>IF(OR($A10="",$G10=""),"",IFERROR(VLOOKUP($G10,Assumptions!$K$5:$L$7,2,TRUE),""))</f>
        <v/>
      </c>
      <c r="K10" s="20" t="inlineStr">
        <is>
          <t>No</t>
        </is>
      </c>
      <c r="L10" s="31">
        <f>IF(OR($A10="",$I10="",$J10="",$K10=""),"",IF($K10="Yes",0,IFERROR($I10*$J10,"")))</f>
        <v/>
      </c>
      <c r="M10" s="15" t="inlineStr">
        <is>
          <t>Not Rescheduled</t>
        </is>
      </c>
      <c r="N10" s="16" t="n"/>
      <c r="O10" s="15" t="inlineStr">
        <is>
          <t>Fictional Green Crew</t>
        </is>
      </c>
      <c r="P10" s="21" t="inlineStr">
        <is>
          <t>Customer ended this one-time request.</t>
        </is>
      </c>
      <c r="Q10" s="23">
        <f>IF($A10="","",IF(COUNTIF($A$5:$A$104,$A10)&gt;1,"Duplicate ID",IF(OR($B10="",$C10="",$D10="",$E10="",$F10="",$G10="",$H10="",$I10="",$K10="",$M10=""),"Check required fields",IF($F10&gt;$E10,"Check dates",IF(AND($M10="Rescheduled",$N10=""),"Add rescheduled date",IF(AND($M10&lt;&gt;"Rescheduled",$N10&lt;&gt;""),"Check rescheduled date",IF($M10="Pending Customer Decision","Review pending outcome","Ready for review")))))))</f>
        <v/>
      </c>
    </row>
    <row r="11" ht="22" customHeight="1">
      <c r="A11" s="15" t="inlineStr">
        <is>
          <t>CAN-2026-007</t>
        </is>
      </c>
      <c r="B11" s="15" t="inlineStr">
        <is>
          <t>Fictional Golden Shovel Bakery</t>
        </is>
      </c>
      <c r="C11" s="15" t="inlineStr">
        <is>
          <t>Fictional Golden Shovel Patio Beds</t>
        </is>
      </c>
      <c r="D11" s="15" t="inlineStr">
        <is>
          <t>Bed Maintenance</t>
        </is>
      </c>
      <c r="E11" s="16" t="n">
        <v>46281</v>
      </c>
      <c r="F11" s="16" t="n">
        <v>46279</v>
      </c>
      <c r="G11" s="35" t="n">
        <v>36</v>
      </c>
      <c r="H11" s="15" t="inlineStr">
        <is>
          <t>Customer Schedule Change</t>
        </is>
      </c>
      <c r="I11" s="36" t="n">
        <v>360</v>
      </c>
      <c r="J11" s="37">
        <f>IF(OR($A11="",$G11=""),"",IFERROR(VLOOKUP($G11,Assumptions!$K$5:$L$7,2,TRUE),""))</f>
        <v/>
      </c>
      <c r="K11" s="20" t="inlineStr">
        <is>
          <t>No</t>
        </is>
      </c>
      <c r="L11" s="34">
        <f>IF(OR($A11="",$I11="",$J11="",$K11=""),"",IF($K11="Yes",0,IFERROR($I11*$J11,"")))</f>
        <v/>
      </c>
      <c r="M11" s="15" t="inlineStr">
        <is>
          <t>Rescheduled</t>
        </is>
      </c>
      <c r="N11" s="16" t="n">
        <v>46288</v>
      </c>
      <c r="O11" s="15" t="inlineStr">
        <is>
          <t>Fictional Gold Crew</t>
        </is>
      </c>
      <c r="P11" s="21" t="inlineStr">
        <is>
          <t>Customer selected a later property access date.</t>
        </is>
      </c>
      <c r="Q11" s="22">
        <f>IF($A11="","",IF(COUNTIF($A$5:$A$104,$A11)&gt;1,"Duplicate ID",IF(OR($B11="",$C11="",$D11="",$E11="",$F11="",$G11="",$H11="",$I11="",$K11="",$M11=""),"Check required fields",IF($F11&gt;$E11,"Check dates",IF(AND($M11="Rescheduled",$N11=""),"Add rescheduled date",IF(AND($M11&lt;&gt;"Rescheduled",$N11&lt;&gt;""),"Check rescheduled date",IF($M11="Pending Customer Decision","Review pending outcome","Ready for review")))))))</f>
        <v/>
      </c>
    </row>
    <row r="12" ht="22" customHeight="1">
      <c r="A12" s="15" t="inlineStr">
        <is>
          <t>CAN-2026-008</t>
        </is>
      </c>
      <c r="B12" s="15" t="inlineStr">
        <is>
          <t>Fictional Mossy Rocket Works</t>
        </is>
      </c>
      <c r="C12" s="15" t="inlineStr">
        <is>
          <t>Fictional Mossy Rocket Walkways</t>
        </is>
      </c>
      <c r="D12" s="15" t="inlineStr">
        <is>
          <t>Leaf Removal</t>
        </is>
      </c>
      <c r="E12" s="16" t="n">
        <v>46297</v>
      </c>
      <c r="F12" s="16" t="n">
        <v>46290</v>
      </c>
      <c r="G12" s="35" t="n">
        <v>168</v>
      </c>
      <c r="H12" s="15" t="inlineStr">
        <is>
          <t>Weather Concern</t>
        </is>
      </c>
      <c r="I12" s="36" t="n">
        <v>515</v>
      </c>
      <c r="J12" s="32">
        <f>IF(OR($A12="",$G12=""),"",IFERROR(VLOOKUP($G12,Assumptions!$K$5:$L$7,2,TRUE),""))</f>
        <v/>
      </c>
      <c r="K12" s="20" t="inlineStr">
        <is>
          <t>Yes</t>
        </is>
      </c>
      <c r="L12" s="31">
        <f>IF(OR($A12="",$I12="",$J12="",$K12=""),"",IF($K12="Yes",0,IFERROR($I12*$J12,"")))</f>
        <v/>
      </c>
      <c r="M12" s="15" t="inlineStr">
        <is>
          <t>Service Retained</t>
        </is>
      </c>
      <c r="N12" s="16" t="n"/>
      <c r="O12" s="15" t="inlineStr">
        <is>
          <t>Fictional Oak Crew</t>
        </is>
      </c>
      <c r="P12" s="21" t="inlineStr">
        <is>
          <t>Customer retained the visit after reviewing timing.</t>
        </is>
      </c>
      <c r="Q12" s="23">
        <f>IF($A12="","",IF(COUNTIF($A$5:$A$104,$A12)&gt;1,"Duplicate ID",IF(OR($B12="",$C12="",$D12="",$E12="",$F12="",$G12="",$H12="",$I12="",$K12="",$M12=""),"Check required fields",IF($F12&gt;$E12,"Check dates",IF(AND($M12="Rescheduled",$N12=""),"Add rescheduled date",IF(AND($M12&lt;&gt;"Rescheduled",$N12&lt;&gt;""),"Check rescheduled date",IF($M12="Pending Customer Decision","Review pending outcome","Ready for review")))))))</f>
        <v/>
      </c>
    </row>
    <row r="13" ht="22" customHeight="1">
      <c r="A13" s="15" t="inlineStr">
        <is>
          <t>CAN-2026-009</t>
        </is>
      </c>
      <c r="B13" s="15" t="inlineStr">
        <is>
          <t>Fictional Prairie Pixel Works</t>
        </is>
      </c>
      <c r="C13" s="15" t="inlineStr">
        <is>
          <t>Fictional Prairie Pixel Courtyard</t>
        </is>
      </c>
      <c r="D13" s="15" t="inlineStr">
        <is>
          <t>Spring Cleanup</t>
        </is>
      </c>
      <c r="E13" s="16" t="n">
        <v>46276</v>
      </c>
      <c r="F13" s="16" t="n">
        <v>46276</v>
      </c>
      <c r="G13" s="35" t="n">
        <v>12</v>
      </c>
      <c r="H13" s="15" t="inlineStr">
        <is>
          <t>Budget Change</t>
        </is>
      </c>
      <c r="I13" s="36" t="n">
        <v>675</v>
      </c>
      <c r="J13" s="37">
        <f>IF(OR($A13="",$G13=""),"",IFERROR(VLOOKUP($G13,Assumptions!$K$5:$L$7,2,TRUE),""))</f>
        <v/>
      </c>
      <c r="K13" s="20" t="inlineStr">
        <is>
          <t>No</t>
        </is>
      </c>
      <c r="L13" s="34">
        <f>IF(OR($A13="",$I13="",$J13="",$K13=""),"",IF($K13="Yes",0,IFERROR($I13*$J13,"")))</f>
        <v/>
      </c>
      <c r="M13" s="15" t="inlineStr">
        <is>
          <t>Pending Customer Decision</t>
        </is>
      </c>
      <c r="N13" s="16" t="n"/>
      <c r="O13" s="15" t="inlineStr">
        <is>
          <t>Unassigned</t>
        </is>
      </c>
      <c r="P13" s="21" t="inlineStr">
        <is>
          <t>Customer decision remains pending.</t>
        </is>
      </c>
      <c r="Q13" s="22">
        <f>IF($A13="","",IF(COUNTIF($A$5:$A$104,$A13)&gt;1,"Duplicate ID",IF(OR($B13="",$C13="",$D13="",$E13="",$F13="",$G13="",$H13="",$I13="",$K13="",$M13=""),"Check required fields",IF($F13&gt;$E13,"Check dates",IF(AND($M13="Rescheduled",$N13=""),"Add rescheduled date",IF(AND($M13&lt;&gt;"Rescheduled",$N13&lt;&gt;""),"Check rescheduled date",IF($M13="Pending Customer Decision","Review pending outcome","Ready for review")))))))</f>
        <v/>
      </c>
    </row>
    <row r="14" ht="22" customHeight="1">
      <c r="A14" s="15" t="inlineStr">
        <is>
          <t>CAN-2026-010</t>
        </is>
      </c>
      <c r="B14" s="15" t="inlineStr">
        <is>
          <t>Fictional Harbor Thistle Shop</t>
        </is>
      </c>
      <c r="C14" s="15" t="inlineStr">
        <is>
          <t>Fictional Harbor Thistle Frontage</t>
        </is>
      </c>
      <c r="D14" s="15" t="inlineStr">
        <is>
          <t>Shrub Trimming</t>
        </is>
      </c>
      <c r="E14" s="16" t="n">
        <v>46280</v>
      </c>
      <c r="F14" s="16" t="n">
        <v>46277</v>
      </c>
      <c r="G14" s="35" t="n">
        <v>60</v>
      </c>
      <c r="H14" s="15" t="inlineStr">
        <is>
          <t>Property Access Issue</t>
        </is>
      </c>
      <c r="I14" s="36" t="n">
        <v>290</v>
      </c>
      <c r="J14" s="32">
        <f>IF(OR($A14="",$G14=""),"",IFERROR(VLOOKUP($G14,Assumptions!$K$5:$L$7,2,TRUE),""))</f>
        <v/>
      </c>
      <c r="K14" s="20" t="inlineStr">
        <is>
          <t>Yes</t>
        </is>
      </c>
      <c r="L14" s="31">
        <f>IF(OR($A14="",$I14="",$J14="",$K14=""),"",IF($K14="Yes",0,IFERROR($I14*$J14,"")))</f>
        <v/>
      </c>
      <c r="M14" s="15" t="inlineStr">
        <is>
          <t>Not Rescheduled</t>
        </is>
      </c>
      <c r="N14" s="16" t="n"/>
      <c r="O14" s="15" t="inlineStr">
        <is>
          <t>Fictional Stone Crew</t>
        </is>
      </c>
      <c r="P14" s="21" t="inlineStr">
        <is>
          <t>Property access could not be confirmed.</t>
        </is>
      </c>
      <c r="Q14" s="23">
        <f>IF($A14="","",IF(COUNTIF($A$5:$A$104,$A14)&gt;1,"Duplicate ID",IF(OR($B14="",$C14="",$D14="",$E14="",$F14="",$G14="",$H14="",$I14="",$K14="",$M14=""),"Check required fields",IF($F14&gt;$E14,"Check dates",IF(AND($M14="Rescheduled",$N14=""),"Add rescheduled date",IF(AND($M14&lt;&gt;"Rescheduled",$N14&lt;&gt;""),"Check rescheduled date",IF($M14="Pending Customer Decision","Review pending outcome","Ready for review")))))))</f>
        <v/>
      </c>
    </row>
    <row r="15" ht="22" customHeight="1">
      <c r="A15" s="15" t="n"/>
      <c r="B15" s="15" t="n"/>
      <c r="C15" s="15" t="n"/>
      <c r="D15" s="15" t="n"/>
      <c r="E15" s="16" t="n"/>
      <c r="F15" s="16" t="n"/>
      <c r="G15" s="35" t="n"/>
      <c r="H15" s="15" t="n"/>
      <c r="I15" s="36" t="n"/>
      <c r="J15" s="37">
        <f>IF(OR($A15="",$G15=""),"",IFERROR(VLOOKUP($G15,Assumptions!$K$5:$L$7,2,TRUE),""))</f>
        <v/>
      </c>
      <c r="K15" s="20" t="n"/>
      <c r="L15" s="34">
        <f>IF(OR($A15="",$I15="",$J15="",$K15=""),"",IF($K15="Yes",0,IFERROR($I15*$J15,"")))</f>
        <v/>
      </c>
      <c r="M15" s="15" t="n"/>
      <c r="N15" s="16" t="n"/>
      <c r="O15" s="15" t="n"/>
      <c r="P15" s="21" t="n"/>
      <c r="Q15" s="22">
        <f>IF($A15="","",IF(COUNTIF($A$5:$A$104,$A15)&gt;1,"Duplicate ID",IF(OR($B15="",$C15="",$D15="",$E15="",$F15="",$G15="",$H15="",$I15="",$K15="",$M15=""),"Check required fields",IF($F15&gt;$E15,"Check dates",IF(AND($M15="Rescheduled",$N15=""),"Add rescheduled date",IF(AND($M15&lt;&gt;"Rescheduled",$N15&lt;&gt;""),"Check rescheduled date",IF($M15="Pending Customer Decision","Review pending outcome","Ready for review")))))))</f>
        <v/>
      </c>
    </row>
    <row r="16" ht="22" customHeight="1">
      <c r="A16" s="15" t="n"/>
      <c r="B16" s="15" t="n"/>
      <c r="C16" s="15" t="n"/>
      <c r="D16" s="15" t="n"/>
      <c r="E16" s="16" t="n"/>
      <c r="F16" s="16" t="n"/>
      <c r="G16" s="35" t="n"/>
      <c r="H16" s="15" t="n"/>
      <c r="I16" s="36" t="n"/>
      <c r="J16" s="32">
        <f>IF(OR($A16="",$G16=""),"",IFERROR(VLOOKUP($G16,Assumptions!$K$5:$L$7,2,TRUE),""))</f>
        <v/>
      </c>
      <c r="K16" s="20" t="n"/>
      <c r="L16" s="31">
        <f>IF(OR($A16="",$I16="",$J16="",$K16=""),"",IF($K16="Yes",0,IFERROR($I16*$J16,"")))</f>
        <v/>
      </c>
      <c r="M16" s="15" t="n"/>
      <c r="N16" s="16" t="n"/>
      <c r="O16" s="15" t="n"/>
      <c r="P16" s="21" t="n"/>
      <c r="Q16" s="23">
        <f>IF($A16="","",IF(COUNTIF($A$5:$A$104,$A16)&gt;1,"Duplicate ID",IF(OR($B16="",$C16="",$D16="",$E16="",$F16="",$G16="",$H16="",$I16="",$K16="",$M16=""),"Check required fields",IF($F16&gt;$E16,"Check dates",IF(AND($M16="Rescheduled",$N16=""),"Add rescheduled date",IF(AND($M16&lt;&gt;"Rescheduled",$N16&lt;&gt;""),"Check rescheduled date",IF($M16="Pending Customer Decision","Review pending outcome","Ready for review")))))))</f>
        <v/>
      </c>
    </row>
    <row r="17" ht="22" customHeight="1">
      <c r="A17" s="15" t="n"/>
      <c r="B17" s="15" t="n"/>
      <c r="C17" s="15" t="n"/>
      <c r="D17" s="15" t="n"/>
      <c r="E17" s="16" t="n"/>
      <c r="F17" s="16" t="n"/>
      <c r="G17" s="35" t="n"/>
      <c r="H17" s="15" t="n"/>
      <c r="I17" s="36" t="n"/>
      <c r="J17" s="37">
        <f>IF(OR($A17="",$G17=""),"",IFERROR(VLOOKUP($G17,Assumptions!$K$5:$L$7,2,TRUE),""))</f>
        <v/>
      </c>
      <c r="K17" s="20" t="n"/>
      <c r="L17" s="34">
        <f>IF(OR($A17="",$I17="",$J17="",$K17=""),"",IF($K17="Yes",0,IFERROR($I17*$J17,"")))</f>
        <v/>
      </c>
      <c r="M17" s="15" t="n"/>
      <c r="N17" s="16" t="n"/>
      <c r="O17" s="15" t="n"/>
      <c r="P17" s="21" t="n"/>
      <c r="Q17" s="22">
        <f>IF($A17="","",IF(COUNTIF($A$5:$A$104,$A17)&gt;1,"Duplicate ID",IF(OR($B17="",$C17="",$D17="",$E17="",$F17="",$G17="",$H17="",$I17="",$K17="",$M17=""),"Check required fields",IF($F17&gt;$E17,"Check dates",IF(AND($M17="Rescheduled",$N17=""),"Add rescheduled date",IF(AND($M17&lt;&gt;"Rescheduled",$N17&lt;&gt;""),"Check rescheduled date",IF($M17="Pending Customer Decision","Review pending outcome","Ready for review")))))))</f>
        <v/>
      </c>
    </row>
    <row r="18" ht="22" customHeight="1">
      <c r="A18" s="15" t="n"/>
      <c r="B18" s="15" t="n"/>
      <c r="C18" s="15" t="n"/>
      <c r="D18" s="15" t="n"/>
      <c r="E18" s="16" t="n"/>
      <c r="F18" s="16" t="n"/>
      <c r="G18" s="35" t="n"/>
      <c r="H18" s="15" t="n"/>
      <c r="I18" s="36" t="n"/>
      <c r="J18" s="32">
        <f>IF(OR($A18="",$G18=""),"",IFERROR(VLOOKUP($G18,Assumptions!$K$5:$L$7,2,TRUE),""))</f>
        <v/>
      </c>
      <c r="K18" s="20" t="n"/>
      <c r="L18" s="31">
        <f>IF(OR($A18="",$I18="",$J18="",$K18=""),"",IF($K18="Yes",0,IFERROR($I18*$J18,"")))</f>
        <v/>
      </c>
      <c r="M18" s="15" t="n"/>
      <c r="N18" s="16" t="n"/>
      <c r="O18" s="15" t="n"/>
      <c r="P18" s="21" t="n"/>
      <c r="Q18" s="23">
        <f>IF($A18="","",IF(COUNTIF($A$5:$A$104,$A18)&gt;1,"Duplicate ID",IF(OR($B18="",$C18="",$D18="",$E18="",$F18="",$G18="",$H18="",$I18="",$K18="",$M18=""),"Check required fields",IF($F18&gt;$E18,"Check dates",IF(AND($M18="Rescheduled",$N18=""),"Add rescheduled date",IF(AND($M18&lt;&gt;"Rescheduled",$N18&lt;&gt;""),"Check rescheduled date",IF($M18="Pending Customer Decision","Review pending outcome","Ready for review")))))))</f>
        <v/>
      </c>
    </row>
    <row r="19" ht="22" customHeight="1">
      <c r="A19" s="15" t="n"/>
      <c r="B19" s="15" t="n"/>
      <c r="C19" s="15" t="n"/>
      <c r="D19" s="15" t="n"/>
      <c r="E19" s="16" t="n"/>
      <c r="F19" s="16" t="n"/>
      <c r="G19" s="35" t="n"/>
      <c r="H19" s="15" t="n"/>
      <c r="I19" s="36" t="n"/>
      <c r="J19" s="37">
        <f>IF(OR($A19="",$G19=""),"",IFERROR(VLOOKUP($G19,Assumptions!$K$5:$L$7,2,TRUE),""))</f>
        <v/>
      </c>
      <c r="K19" s="20" t="n"/>
      <c r="L19" s="34">
        <f>IF(OR($A19="",$I19="",$J19="",$K19=""),"",IF($K19="Yes",0,IFERROR($I19*$J19,"")))</f>
        <v/>
      </c>
      <c r="M19" s="15" t="n"/>
      <c r="N19" s="16" t="n"/>
      <c r="O19" s="15" t="n"/>
      <c r="P19" s="21" t="n"/>
      <c r="Q19" s="22">
        <f>IF($A19="","",IF(COUNTIF($A$5:$A$104,$A19)&gt;1,"Duplicate ID",IF(OR($B19="",$C19="",$D19="",$E19="",$F19="",$G19="",$H19="",$I19="",$K19="",$M19=""),"Check required fields",IF($F19&gt;$E19,"Check dates",IF(AND($M19="Rescheduled",$N19=""),"Add rescheduled date",IF(AND($M19&lt;&gt;"Rescheduled",$N19&lt;&gt;""),"Check rescheduled date",IF($M19="Pending Customer Decision","Review pending outcome","Ready for review")))))))</f>
        <v/>
      </c>
    </row>
    <row r="20" ht="22" customHeight="1">
      <c r="A20" s="15" t="n"/>
      <c r="B20" s="15" t="n"/>
      <c r="C20" s="15" t="n"/>
      <c r="D20" s="15" t="n"/>
      <c r="E20" s="16" t="n"/>
      <c r="F20" s="16" t="n"/>
      <c r="G20" s="35" t="n"/>
      <c r="H20" s="15" t="n"/>
      <c r="I20" s="36" t="n"/>
      <c r="J20" s="32">
        <f>IF(OR($A20="",$G20=""),"",IFERROR(VLOOKUP($G20,Assumptions!$K$5:$L$7,2,TRUE),""))</f>
        <v/>
      </c>
      <c r="K20" s="20" t="n"/>
      <c r="L20" s="31">
        <f>IF(OR($A20="",$I20="",$J20="",$K20=""),"",IF($K20="Yes",0,IFERROR($I20*$J20,"")))</f>
        <v/>
      </c>
      <c r="M20" s="15" t="n"/>
      <c r="N20" s="16" t="n"/>
      <c r="O20" s="15" t="n"/>
      <c r="P20" s="21" t="n"/>
      <c r="Q20" s="23">
        <f>IF($A20="","",IF(COUNTIF($A$5:$A$104,$A20)&gt;1,"Duplicate ID",IF(OR($B20="",$C20="",$D20="",$E20="",$F20="",$G20="",$H20="",$I20="",$K20="",$M20=""),"Check required fields",IF($F20&gt;$E20,"Check dates",IF(AND($M20="Rescheduled",$N20=""),"Add rescheduled date",IF(AND($M20&lt;&gt;"Rescheduled",$N20&lt;&gt;""),"Check rescheduled date",IF($M20="Pending Customer Decision","Review pending outcome","Ready for review")))))))</f>
        <v/>
      </c>
    </row>
    <row r="21" ht="22" customHeight="1">
      <c r="A21" s="15" t="n"/>
      <c r="B21" s="15" t="n"/>
      <c r="C21" s="15" t="n"/>
      <c r="D21" s="15" t="n"/>
      <c r="E21" s="16" t="n"/>
      <c r="F21" s="16" t="n"/>
      <c r="G21" s="35" t="n"/>
      <c r="H21" s="15" t="n"/>
      <c r="I21" s="36" t="n"/>
      <c r="J21" s="37">
        <f>IF(OR($A21="",$G21=""),"",IFERROR(VLOOKUP($G21,Assumptions!$K$5:$L$7,2,TRUE),""))</f>
        <v/>
      </c>
      <c r="K21" s="20" t="n"/>
      <c r="L21" s="34">
        <f>IF(OR($A21="",$I21="",$J21="",$K21=""),"",IF($K21="Yes",0,IFERROR($I21*$J21,"")))</f>
        <v/>
      </c>
      <c r="M21" s="15" t="n"/>
      <c r="N21" s="16" t="n"/>
      <c r="O21" s="15" t="n"/>
      <c r="P21" s="21" t="n"/>
      <c r="Q21" s="22">
        <f>IF($A21="","",IF(COUNTIF($A$5:$A$104,$A21)&gt;1,"Duplicate ID",IF(OR($B21="",$C21="",$D21="",$E21="",$F21="",$G21="",$H21="",$I21="",$K21="",$M21=""),"Check required fields",IF($F21&gt;$E21,"Check dates",IF(AND($M21="Rescheduled",$N21=""),"Add rescheduled date",IF(AND($M21&lt;&gt;"Rescheduled",$N21&lt;&gt;""),"Check rescheduled date",IF($M21="Pending Customer Decision","Review pending outcome","Ready for review")))))))</f>
        <v/>
      </c>
    </row>
    <row r="22" ht="22" customHeight="1">
      <c r="A22" s="15" t="n"/>
      <c r="B22" s="15" t="n"/>
      <c r="C22" s="15" t="n"/>
      <c r="D22" s="15" t="n"/>
      <c r="E22" s="16" t="n"/>
      <c r="F22" s="16" t="n"/>
      <c r="G22" s="35" t="n"/>
      <c r="H22" s="15" t="n"/>
      <c r="I22" s="36" t="n"/>
      <c r="J22" s="32">
        <f>IF(OR($A22="",$G22=""),"",IFERROR(VLOOKUP($G22,Assumptions!$K$5:$L$7,2,TRUE),""))</f>
        <v/>
      </c>
      <c r="K22" s="20" t="n"/>
      <c r="L22" s="31">
        <f>IF(OR($A22="",$I22="",$J22="",$K22=""),"",IF($K22="Yes",0,IFERROR($I22*$J22,"")))</f>
        <v/>
      </c>
      <c r="M22" s="15" t="n"/>
      <c r="N22" s="16" t="n"/>
      <c r="O22" s="15" t="n"/>
      <c r="P22" s="21" t="n"/>
      <c r="Q22" s="23">
        <f>IF($A22="","",IF(COUNTIF($A$5:$A$104,$A22)&gt;1,"Duplicate ID",IF(OR($B22="",$C22="",$D22="",$E22="",$F22="",$G22="",$H22="",$I22="",$K22="",$M22=""),"Check required fields",IF($F22&gt;$E22,"Check dates",IF(AND($M22="Rescheduled",$N22=""),"Add rescheduled date",IF(AND($M22&lt;&gt;"Rescheduled",$N22&lt;&gt;""),"Check rescheduled date",IF($M22="Pending Customer Decision","Review pending outcome","Ready for review")))))))</f>
        <v/>
      </c>
    </row>
    <row r="23" ht="22" customHeight="1">
      <c r="A23" s="15" t="n"/>
      <c r="B23" s="15" t="n"/>
      <c r="C23" s="15" t="n"/>
      <c r="D23" s="15" t="n"/>
      <c r="E23" s="16" t="n"/>
      <c r="F23" s="16" t="n"/>
      <c r="G23" s="35" t="n"/>
      <c r="H23" s="15" t="n"/>
      <c r="I23" s="36" t="n"/>
      <c r="J23" s="37">
        <f>IF(OR($A23="",$G23=""),"",IFERROR(VLOOKUP($G23,Assumptions!$K$5:$L$7,2,TRUE),""))</f>
        <v/>
      </c>
      <c r="K23" s="20" t="n"/>
      <c r="L23" s="34">
        <f>IF(OR($A23="",$I23="",$J23="",$K23=""),"",IF($K23="Yes",0,IFERROR($I23*$J23,"")))</f>
        <v/>
      </c>
      <c r="M23" s="15" t="n"/>
      <c r="N23" s="16" t="n"/>
      <c r="O23" s="15" t="n"/>
      <c r="P23" s="21" t="n"/>
      <c r="Q23" s="22">
        <f>IF($A23="","",IF(COUNTIF($A$5:$A$104,$A23)&gt;1,"Duplicate ID",IF(OR($B23="",$C23="",$D23="",$E23="",$F23="",$G23="",$H23="",$I23="",$K23="",$M23=""),"Check required fields",IF($F23&gt;$E23,"Check dates",IF(AND($M23="Rescheduled",$N23=""),"Add rescheduled date",IF(AND($M23&lt;&gt;"Rescheduled",$N23&lt;&gt;""),"Check rescheduled date",IF($M23="Pending Customer Decision","Review pending outcome","Ready for review")))))))</f>
        <v/>
      </c>
    </row>
    <row r="24" ht="22" customHeight="1">
      <c r="A24" s="15" t="n"/>
      <c r="B24" s="15" t="n"/>
      <c r="C24" s="15" t="n"/>
      <c r="D24" s="15" t="n"/>
      <c r="E24" s="16" t="n"/>
      <c r="F24" s="16" t="n"/>
      <c r="G24" s="35" t="n"/>
      <c r="H24" s="15" t="n"/>
      <c r="I24" s="36" t="n"/>
      <c r="J24" s="32">
        <f>IF(OR($A24="",$G24=""),"",IFERROR(VLOOKUP($G24,Assumptions!$K$5:$L$7,2,TRUE),""))</f>
        <v/>
      </c>
      <c r="K24" s="20" t="n"/>
      <c r="L24" s="31">
        <f>IF(OR($A24="",$I24="",$J24="",$K24=""),"",IF($K24="Yes",0,IFERROR($I24*$J24,"")))</f>
        <v/>
      </c>
      <c r="M24" s="15" t="n"/>
      <c r="N24" s="16" t="n"/>
      <c r="O24" s="15" t="n"/>
      <c r="P24" s="21" t="n"/>
      <c r="Q24" s="23">
        <f>IF($A24="","",IF(COUNTIF($A$5:$A$104,$A24)&gt;1,"Duplicate ID",IF(OR($B24="",$C24="",$D24="",$E24="",$F24="",$G24="",$H24="",$I24="",$K24="",$M24=""),"Check required fields",IF($F24&gt;$E24,"Check dates",IF(AND($M24="Rescheduled",$N24=""),"Add rescheduled date",IF(AND($M24&lt;&gt;"Rescheduled",$N24&lt;&gt;""),"Check rescheduled date",IF($M24="Pending Customer Decision","Review pending outcome","Ready for review")))))))</f>
        <v/>
      </c>
    </row>
    <row r="25" ht="22" customHeight="1">
      <c r="A25" s="15" t="n"/>
      <c r="B25" s="15" t="n"/>
      <c r="C25" s="15" t="n"/>
      <c r="D25" s="15" t="n"/>
      <c r="E25" s="16" t="n"/>
      <c r="F25" s="16" t="n"/>
      <c r="G25" s="35" t="n"/>
      <c r="H25" s="15" t="n"/>
      <c r="I25" s="36" t="n"/>
      <c r="J25" s="37">
        <f>IF(OR($A25="",$G25=""),"",IFERROR(VLOOKUP($G25,Assumptions!$K$5:$L$7,2,TRUE),""))</f>
        <v/>
      </c>
      <c r="K25" s="20" t="n"/>
      <c r="L25" s="34">
        <f>IF(OR($A25="",$I25="",$J25="",$K25=""),"",IF($K25="Yes",0,IFERROR($I25*$J25,"")))</f>
        <v/>
      </c>
      <c r="M25" s="15" t="n"/>
      <c r="N25" s="16" t="n"/>
      <c r="O25" s="15" t="n"/>
      <c r="P25" s="21" t="n"/>
      <c r="Q25" s="22">
        <f>IF($A25="","",IF(COUNTIF($A$5:$A$104,$A25)&gt;1,"Duplicate ID",IF(OR($B25="",$C25="",$D25="",$E25="",$F25="",$G25="",$H25="",$I25="",$K25="",$M25=""),"Check required fields",IF($F25&gt;$E25,"Check dates",IF(AND($M25="Rescheduled",$N25=""),"Add rescheduled date",IF(AND($M25&lt;&gt;"Rescheduled",$N25&lt;&gt;""),"Check rescheduled date",IF($M25="Pending Customer Decision","Review pending outcome","Ready for review")))))))</f>
        <v/>
      </c>
    </row>
    <row r="26" ht="22" customHeight="1">
      <c r="A26" s="15" t="n"/>
      <c r="B26" s="15" t="n"/>
      <c r="C26" s="15" t="n"/>
      <c r="D26" s="15" t="n"/>
      <c r="E26" s="16" t="n"/>
      <c r="F26" s="16" t="n"/>
      <c r="G26" s="35" t="n"/>
      <c r="H26" s="15" t="n"/>
      <c r="I26" s="36" t="n"/>
      <c r="J26" s="32">
        <f>IF(OR($A26="",$G26=""),"",IFERROR(VLOOKUP($G26,Assumptions!$K$5:$L$7,2,TRUE),""))</f>
        <v/>
      </c>
      <c r="K26" s="20" t="n"/>
      <c r="L26" s="31">
        <f>IF(OR($A26="",$I26="",$J26="",$K26=""),"",IF($K26="Yes",0,IFERROR($I26*$J26,"")))</f>
        <v/>
      </c>
      <c r="M26" s="15" t="n"/>
      <c r="N26" s="16" t="n"/>
      <c r="O26" s="15" t="n"/>
      <c r="P26" s="21" t="n"/>
      <c r="Q26" s="23">
        <f>IF($A26="","",IF(COUNTIF($A$5:$A$104,$A26)&gt;1,"Duplicate ID",IF(OR($B26="",$C26="",$D26="",$E26="",$F26="",$G26="",$H26="",$I26="",$K26="",$M26=""),"Check required fields",IF($F26&gt;$E26,"Check dates",IF(AND($M26="Rescheduled",$N26=""),"Add rescheduled date",IF(AND($M26&lt;&gt;"Rescheduled",$N26&lt;&gt;""),"Check rescheduled date",IF($M26="Pending Customer Decision","Review pending outcome","Ready for review")))))))</f>
        <v/>
      </c>
    </row>
    <row r="27" ht="22" customHeight="1">
      <c r="A27" s="15" t="n"/>
      <c r="B27" s="15" t="n"/>
      <c r="C27" s="15" t="n"/>
      <c r="D27" s="15" t="n"/>
      <c r="E27" s="16" t="n"/>
      <c r="F27" s="16" t="n"/>
      <c r="G27" s="35" t="n"/>
      <c r="H27" s="15" t="n"/>
      <c r="I27" s="36" t="n"/>
      <c r="J27" s="37">
        <f>IF(OR($A27="",$G27=""),"",IFERROR(VLOOKUP($G27,Assumptions!$K$5:$L$7,2,TRUE),""))</f>
        <v/>
      </c>
      <c r="K27" s="20" t="n"/>
      <c r="L27" s="34">
        <f>IF(OR($A27="",$I27="",$J27="",$K27=""),"",IF($K27="Yes",0,IFERROR($I27*$J27,"")))</f>
        <v/>
      </c>
      <c r="M27" s="15" t="n"/>
      <c r="N27" s="16" t="n"/>
      <c r="O27" s="15" t="n"/>
      <c r="P27" s="21" t="n"/>
      <c r="Q27" s="22">
        <f>IF($A27="","",IF(COUNTIF($A$5:$A$104,$A27)&gt;1,"Duplicate ID",IF(OR($B27="",$C27="",$D27="",$E27="",$F27="",$G27="",$H27="",$I27="",$K27="",$M27=""),"Check required fields",IF($F27&gt;$E27,"Check dates",IF(AND($M27="Rescheduled",$N27=""),"Add rescheduled date",IF(AND($M27&lt;&gt;"Rescheduled",$N27&lt;&gt;""),"Check rescheduled date",IF($M27="Pending Customer Decision","Review pending outcome","Ready for review")))))))</f>
        <v/>
      </c>
    </row>
    <row r="28" ht="22" customHeight="1">
      <c r="A28" s="15" t="n"/>
      <c r="B28" s="15" t="n"/>
      <c r="C28" s="15" t="n"/>
      <c r="D28" s="15" t="n"/>
      <c r="E28" s="16" t="n"/>
      <c r="F28" s="16" t="n"/>
      <c r="G28" s="35" t="n"/>
      <c r="H28" s="15" t="n"/>
      <c r="I28" s="36" t="n"/>
      <c r="J28" s="32">
        <f>IF(OR($A28="",$G28=""),"",IFERROR(VLOOKUP($G28,Assumptions!$K$5:$L$7,2,TRUE),""))</f>
        <v/>
      </c>
      <c r="K28" s="20" t="n"/>
      <c r="L28" s="31">
        <f>IF(OR($A28="",$I28="",$J28="",$K28=""),"",IF($K28="Yes",0,IFERROR($I28*$J28,"")))</f>
        <v/>
      </c>
      <c r="M28" s="15" t="n"/>
      <c r="N28" s="16" t="n"/>
      <c r="O28" s="15" t="n"/>
      <c r="P28" s="21" t="n"/>
      <c r="Q28" s="23">
        <f>IF($A28="","",IF(COUNTIF($A$5:$A$104,$A28)&gt;1,"Duplicate ID",IF(OR($B28="",$C28="",$D28="",$E28="",$F28="",$G28="",$H28="",$I28="",$K28="",$M28=""),"Check required fields",IF($F28&gt;$E28,"Check dates",IF(AND($M28="Rescheduled",$N28=""),"Add rescheduled date",IF(AND($M28&lt;&gt;"Rescheduled",$N28&lt;&gt;""),"Check rescheduled date",IF($M28="Pending Customer Decision","Review pending outcome","Ready for review")))))))</f>
        <v/>
      </c>
    </row>
    <row r="29" ht="22" customHeight="1">
      <c r="A29" s="15" t="n"/>
      <c r="B29" s="15" t="n"/>
      <c r="C29" s="15" t="n"/>
      <c r="D29" s="15" t="n"/>
      <c r="E29" s="16" t="n"/>
      <c r="F29" s="16" t="n"/>
      <c r="G29" s="35" t="n"/>
      <c r="H29" s="15" t="n"/>
      <c r="I29" s="36" t="n"/>
      <c r="J29" s="37">
        <f>IF(OR($A29="",$G29=""),"",IFERROR(VLOOKUP($G29,Assumptions!$K$5:$L$7,2,TRUE),""))</f>
        <v/>
      </c>
      <c r="K29" s="20" t="n"/>
      <c r="L29" s="34">
        <f>IF(OR($A29="",$I29="",$J29="",$K29=""),"",IF($K29="Yes",0,IFERROR($I29*$J29,"")))</f>
        <v/>
      </c>
      <c r="M29" s="15" t="n"/>
      <c r="N29" s="16" t="n"/>
      <c r="O29" s="15" t="n"/>
      <c r="P29" s="21" t="n"/>
      <c r="Q29" s="22">
        <f>IF($A29="","",IF(COUNTIF($A$5:$A$104,$A29)&gt;1,"Duplicate ID",IF(OR($B29="",$C29="",$D29="",$E29="",$F29="",$G29="",$H29="",$I29="",$K29="",$M29=""),"Check required fields",IF($F29&gt;$E29,"Check dates",IF(AND($M29="Rescheduled",$N29=""),"Add rescheduled date",IF(AND($M29&lt;&gt;"Rescheduled",$N29&lt;&gt;""),"Check rescheduled date",IF($M29="Pending Customer Decision","Review pending outcome","Ready for review")))))))</f>
        <v/>
      </c>
    </row>
    <row r="30" ht="22" customHeight="1">
      <c r="A30" s="15" t="n"/>
      <c r="B30" s="15" t="n"/>
      <c r="C30" s="15" t="n"/>
      <c r="D30" s="15" t="n"/>
      <c r="E30" s="16" t="n"/>
      <c r="F30" s="16" t="n"/>
      <c r="G30" s="35" t="n"/>
      <c r="H30" s="15" t="n"/>
      <c r="I30" s="36" t="n"/>
      <c r="J30" s="32">
        <f>IF(OR($A30="",$G30=""),"",IFERROR(VLOOKUP($G30,Assumptions!$K$5:$L$7,2,TRUE),""))</f>
        <v/>
      </c>
      <c r="K30" s="20" t="n"/>
      <c r="L30" s="31">
        <f>IF(OR($A30="",$I30="",$J30="",$K30=""),"",IF($K30="Yes",0,IFERROR($I30*$J30,"")))</f>
        <v/>
      </c>
      <c r="M30" s="15" t="n"/>
      <c r="N30" s="16" t="n"/>
      <c r="O30" s="15" t="n"/>
      <c r="P30" s="21" t="n"/>
      <c r="Q30" s="23">
        <f>IF($A30="","",IF(COUNTIF($A$5:$A$104,$A30)&gt;1,"Duplicate ID",IF(OR($B30="",$C30="",$D30="",$E30="",$F30="",$G30="",$H30="",$I30="",$K30="",$M30=""),"Check required fields",IF($F30&gt;$E30,"Check dates",IF(AND($M30="Rescheduled",$N30=""),"Add rescheduled date",IF(AND($M30&lt;&gt;"Rescheduled",$N30&lt;&gt;""),"Check rescheduled date",IF($M30="Pending Customer Decision","Review pending outcome","Ready for review")))))))</f>
        <v/>
      </c>
    </row>
    <row r="31" ht="22" customHeight="1">
      <c r="A31" s="15" t="n"/>
      <c r="B31" s="15" t="n"/>
      <c r="C31" s="15" t="n"/>
      <c r="D31" s="15" t="n"/>
      <c r="E31" s="16" t="n"/>
      <c r="F31" s="16" t="n"/>
      <c r="G31" s="35" t="n"/>
      <c r="H31" s="15" t="n"/>
      <c r="I31" s="36" t="n"/>
      <c r="J31" s="37">
        <f>IF(OR($A31="",$G31=""),"",IFERROR(VLOOKUP($G31,Assumptions!$K$5:$L$7,2,TRUE),""))</f>
        <v/>
      </c>
      <c r="K31" s="20" t="n"/>
      <c r="L31" s="34">
        <f>IF(OR($A31="",$I31="",$J31="",$K31=""),"",IF($K31="Yes",0,IFERROR($I31*$J31,"")))</f>
        <v/>
      </c>
      <c r="M31" s="15" t="n"/>
      <c r="N31" s="16" t="n"/>
      <c r="O31" s="15" t="n"/>
      <c r="P31" s="21" t="n"/>
      <c r="Q31" s="22">
        <f>IF($A31="","",IF(COUNTIF($A$5:$A$104,$A31)&gt;1,"Duplicate ID",IF(OR($B31="",$C31="",$D31="",$E31="",$F31="",$G31="",$H31="",$I31="",$K31="",$M31=""),"Check required fields",IF($F31&gt;$E31,"Check dates",IF(AND($M31="Rescheduled",$N31=""),"Add rescheduled date",IF(AND($M31&lt;&gt;"Rescheduled",$N31&lt;&gt;""),"Check rescheduled date",IF($M31="Pending Customer Decision","Review pending outcome","Ready for review")))))))</f>
        <v/>
      </c>
    </row>
    <row r="32" ht="22" customHeight="1">
      <c r="A32" s="15" t="n"/>
      <c r="B32" s="15" t="n"/>
      <c r="C32" s="15" t="n"/>
      <c r="D32" s="15" t="n"/>
      <c r="E32" s="16" t="n"/>
      <c r="F32" s="16" t="n"/>
      <c r="G32" s="35" t="n"/>
      <c r="H32" s="15" t="n"/>
      <c r="I32" s="36" t="n"/>
      <c r="J32" s="32">
        <f>IF(OR($A32="",$G32=""),"",IFERROR(VLOOKUP($G32,Assumptions!$K$5:$L$7,2,TRUE),""))</f>
        <v/>
      </c>
      <c r="K32" s="20" t="n"/>
      <c r="L32" s="31">
        <f>IF(OR($A32="",$I32="",$J32="",$K32=""),"",IF($K32="Yes",0,IFERROR($I32*$J32,"")))</f>
        <v/>
      </c>
      <c r="M32" s="15" t="n"/>
      <c r="N32" s="16" t="n"/>
      <c r="O32" s="15" t="n"/>
      <c r="P32" s="21" t="n"/>
      <c r="Q32" s="23">
        <f>IF($A32="","",IF(COUNTIF($A$5:$A$104,$A32)&gt;1,"Duplicate ID",IF(OR($B32="",$C32="",$D32="",$E32="",$F32="",$G32="",$H32="",$I32="",$K32="",$M32=""),"Check required fields",IF($F32&gt;$E32,"Check dates",IF(AND($M32="Rescheduled",$N32=""),"Add rescheduled date",IF(AND($M32&lt;&gt;"Rescheduled",$N32&lt;&gt;""),"Check rescheduled date",IF($M32="Pending Customer Decision","Review pending outcome","Ready for review")))))))</f>
        <v/>
      </c>
    </row>
    <row r="33" ht="22" customHeight="1">
      <c r="A33" s="15" t="n"/>
      <c r="B33" s="15" t="n"/>
      <c r="C33" s="15" t="n"/>
      <c r="D33" s="15" t="n"/>
      <c r="E33" s="16" t="n"/>
      <c r="F33" s="16" t="n"/>
      <c r="G33" s="35" t="n"/>
      <c r="H33" s="15" t="n"/>
      <c r="I33" s="36" t="n"/>
      <c r="J33" s="37">
        <f>IF(OR($A33="",$G33=""),"",IFERROR(VLOOKUP($G33,Assumptions!$K$5:$L$7,2,TRUE),""))</f>
        <v/>
      </c>
      <c r="K33" s="20" t="n"/>
      <c r="L33" s="34">
        <f>IF(OR($A33="",$I33="",$J33="",$K33=""),"",IF($K33="Yes",0,IFERROR($I33*$J33,"")))</f>
        <v/>
      </c>
      <c r="M33" s="15" t="n"/>
      <c r="N33" s="16" t="n"/>
      <c r="O33" s="15" t="n"/>
      <c r="P33" s="21" t="n"/>
      <c r="Q33" s="22">
        <f>IF($A33="","",IF(COUNTIF($A$5:$A$104,$A33)&gt;1,"Duplicate ID",IF(OR($B33="",$C33="",$D33="",$E33="",$F33="",$G33="",$H33="",$I33="",$K33="",$M33=""),"Check required fields",IF($F33&gt;$E33,"Check dates",IF(AND($M33="Rescheduled",$N33=""),"Add rescheduled date",IF(AND($M33&lt;&gt;"Rescheduled",$N33&lt;&gt;""),"Check rescheduled date",IF($M33="Pending Customer Decision","Review pending outcome","Ready for review")))))))</f>
        <v/>
      </c>
    </row>
    <row r="34" ht="22" customHeight="1">
      <c r="A34" s="15" t="n"/>
      <c r="B34" s="15" t="n"/>
      <c r="C34" s="15" t="n"/>
      <c r="D34" s="15" t="n"/>
      <c r="E34" s="16" t="n"/>
      <c r="F34" s="16" t="n"/>
      <c r="G34" s="35" t="n"/>
      <c r="H34" s="15" t="n"/>
      <c r="I34" s="36" t="n"/>
      <c r="J34" s="32">
        <f>IF(OR($A34="",$G34=""),"",IFERROR(VLOOKUP($G34,Assumptions!$K$5:$L$7,2,TRUE),""))</f>
        <v/>
      </c>
      <c r="K34" s="20" t="n"/>
      <c r="L34" s="31">
        <f>IF(OR($A34="",$I34="",$J34="",$K34=""),"",IF($K34="Yes",0,IFERROR($I34*$J34,"")))</f>
        <v/>
      </c>
      <c r="M34" s="15" t="n"/>
      <c r="N34" s="16" t="n"/>
      <c r="O34" s="15" t="n"/>
      <c r="P34" s="21" t="n"/>
      <c r="Q34" s="23">
        <f>IF($A34="","",IF(COUNTIF($A$5:$A$104,$A34)&gt;1,"Duplicate ID",IF(OR($B34="",$C34="",$D34="",$E34="",$F34="",$G34="",$H34="",$I34="",$K34="",$M34=""),"Check required fields",IF($F34&gt;$E34,"Check dates",IF(AND($M34="Rescheduled",$N34=""),"Add rescheduled date",IF(AND($M34&lt;&gt;"Rescheduled",$N34&lt;&gt;""),"Check rescheduled date",IF($M34="Pending Customer Decision","Review pending outcome","Ready for review")))))))</f>
        <v/>
      </c>
    </row>
    <row r="35" ht="22" customHeight="1">
      <c r="A35" s="15" t="n"/>
      <c r="B35" s="15" t="n"/>
      <c r="C35" s="15" t="n"/>
      <c r="D35" s="15" t="n"/>
      <c r="E35" s="16" t="n"/>
      <c r="F35" s="16" t="n"/>
      <c r="G35" s="35" t="n"/>
      <c r="H35" s="15" t="n"/>
      <c r="I35" s="36" t="n"/>
      <c r="J35" s="37">
        <f>IF(OR($A35="",$G35=""),"",IFERROR(VLOOKUP($G35,Assumptions!$K$5:$L$7,2,TRUE),""))</f>
        <v/>
      </c>
      <c r="K35" s="20" t="n"/>
      <c r="L35" s="34">
        <f>IF(OR($A35="",$I35="",$J35="",$K35=""),"",IF($K35="Yes",0,IFERROR($I35*$J35,"")))</f>
        <v/>
      </c>
      <c r="M35" s="15" t="n"/>
      <c r="N35" s="16" t="n"/>
      <c r="O35" s="15" t="n"/>
      <c r="P35" s="21" t="n"/>
      <c r="Q35" s="22">
        <f>IF($A35="","",IF(COUNTIF($A$5:$A$104,$A35)&gt;1,"Duplicate ID",IF(OR($B35="",$C35="",$D35="",$E35="",$F35="",$G35="",$H35="",$I35="",$K35="",$M35=""),"Check required fields",IF($F35&gt;$E35,"Check dates",IF(AND($M35="Rescheduled",$N35=""),"Add rescheduled date",IF(AND($M35&lt;&gt;"Rescheduled",$N35&lt;&gt;""),"Check rescheduled date",IF($M35="Pending Customer Decision","Review pending outcome","Ready for review")))))))</f>
        <v/>
      </c>
    </row>
    <row r="36" ht="22" customHeight="1">
      <c r="A36" s="15" t="n"/>
      <c r="B36" s="15" t="n"/>
      <c r="C36" s="15" t="n"/>
      <c r="D36" s="15" t="n"/>
      <c r="E36" s="16" t="n"/>
      <c r="F36" s="16" t="n"/>
      <c r="G36" s="35" t="n"/>
      <c r="H36" s="15" t="n"/>
      <c r="I36" s="36" t="n"/>
      <c r="J36" s="32">
        <f>IF(OR($A36="",$G36=""),"",IFERROR(VLOOKUP($G36,Assumptions!$K$5:$L$7,2,TRUE),""))</f>
        <v/>
      </c>
      <c r="K36" s="20" t="n"/>
      <c r="L36" s="31">
        <f>IF(OR($A36="",$I36="",$J36="",$K36=""),"",IF($K36="Yes",0,IFERROR($I36*$J36,"")))</f>
        <v/>
      </c>
      <c r="M36" s="15" t="n"/>
      <c r="N36" s="16" t="n"/>
      <c r="O36" s="15" t="n"/>
      <c r="P36" s="21" t="n"/>
      <c r="Q36" s="23">
        <f>IF($A36="","",IF(COUNTIF($A$5:$A$104,$A36)&gt;1,"Duplicate ID",IF(OR($B36="",$C36="",$D36="",$E36="",$F36="",$G36="",$H36="",$I36="",$K36="",$M36=""),"Check required fields",IF($F36&gt;$E36,"Check dates",IF(AND($M36="Rescheduled",$N36=""),"Add rescheduled date",IF(AND($M36&lt;&gt;"Rescheduled",$N36&lt;&gt;""),"Check rescheduled date",IF($M36="Pending Customer Decision","Review pending outcome","Ready for review")))))))</f>
        <v/>
      </c>
    </row>
    <row r="37" ht="22" customHeight="1">
      <c r="A37" s="15" t="n"/>
      <c r="B37" s="15" t="n"/>
      <c r="C37" s="15" t="n"/>
      <c r="D37" s="15" t="n"/>
      <c r="E37" s="16" t="n"/>
      <c r="F37" s="16" t="n"/>
      <c r="G37" s="35" t="n"/>
      <c r="H37" s="15" t="n"/>
      <c r="I37" s="36" t="n"/>
      <c r="J37" s="37">
        <f>IF(OR($A37="",$G37=""),"",IFERROR(VLOOKUP($G37,Assumptions!$K$5:$L$7,2,TRUE),""))</f>
        <v/>
      </c>
      <c r="K37" s="20" t="n"/>
      <c r="L37" s="34">
        <f>IF(OR($A37="",$I37="",$J37="",$K37=""),"",IF($K37="Yes",0,IFERROR($I37*$J37,"")))</f>
        <v/>
      </c>
      <c r="M37" s="15" t="n"/>
      <c r="N37" s="16" t="n"/>
      <c r="O37" s="15" t="n"/>
      <c r="P37" s="21" t="n"/>
      <c r="Q37" s="22">
        <f>IF($A37="","",IF(COUNTIF($A$5:$A$104,$A37)&gt;1,"Duplicate ID",IF(OR($B37="",$C37="",$D37="",$E37="",$F37="",$G37="",$H37="",$I37="",$K37="",$M37=""),"Check required fields",IF($F37&gt;$E37,"Check dates",IF(AND($M37="Rescheduled",$N37=""),"Add rescheduled date",IF(AND($M37&lt;&gt;"Rescheduled",$N37&lt;&gt;""),"Check rescheduled date",IF($M37="Pending Customer Decision","Review pending outcome","Ready for review")))))))</f>
        <v/>
      </c>
    </row>
    <row r="38" ht="22" customHeight="1">
      <c r="A38" s="15" t="n"/>
      <c r="B38" s="15" t="n"/>
      <c r="C38" s="15" t="n"/>
      <c r="D38" s="15" t="n"/>
      <c r="E38" s="16" t="n"/>
      <c r="F38" s="16" t="n"/>
      <c r="G38" s="35" t="n"/>
      <c r="H38" s="15" t="n"/>
      <c r="I38" s="36" t="n"/>
      <c r="J38" s="32">
        <f>IF(OR($A38="",$G38=""),"",IFERROR(VLOOKUP($G38,Assumptions!$K$5:$L$7,2,TRUE),""))</f>
        <v/>
      </c>
      <c r="K38" s="20" t="n"/>
      <c r="L38" s="31">
        <f>IF(OR($A38="",$I38="",$J38="",$K38=""),"",IF($K38="Yes",0,IFERROR($I38*$J38,"")))</f>
        <v/>
      </c>
      <c r="M38" s="15" t="n"/>
      <c r="N38" s="16" t="n"/>
      <c r="O38" s="15" t="n"/>
      <c r="P38" s="21" t="n"/>
      <c r="Q38" s="23">
        <f>IF($A38="","",IF(COUNTIF($A$5:$A$104,$A38)&gt;1,"Duplicate ID",IF(OR($B38="",$C38="",$D38="",$E38="",$F38="",$G38="",$H38="",$I38="",$K38="",$M38=""),"Check required fields",IF($F38&gt;$E38,"Check dates",IF(AND($M38="Rescheduled",$N38=""),"Add rescheduled date",IF(AND($M38&lt;&gt;"Rescheduled",$N38&lt;&gt;""),"Check rescheduled date",IF($M38="Pending Customer Decision","Review pending outcome","Ready for review")))))))</f>
        <v/>
      </c>
    </row>
    <row r="39" ht="22" customHeight="1">
      <c r="A39" s="15" t="n"/>
      <c r="B39" s="15" t="n"/>
      <c r="C39" s="15" t="n"/>
      <c r="D39" s="15" t="n"/>
      <c r="E39" s="16" t="n"/>
      <c r="F39" s="16" t="n"/>
      <c r="G39" s="35" t="n"/>
      <c r="H39" s="15" t="n"/>
      <c r="I39" s="36" t="n"/>
      <c r="J39" s="37">
        <f>IF(OR($A39="",$G39=""),"",IFERROR(VLOOKUP($G39,Assumptions!$K$5:$L$7,2,TRUE),""))</f>
        <v/>
      </c>
      <c r="K39" s="20" t="n"/>
      <c r="L39" s="34">
        <f>IF(OR($A39="",$I39="",$J39="",$K39=""),"",IF($K39="Yes",0,IFERROR($I39*$J39,"")))</f>
        <v/>
      </c>
      <c r="M39" s="15" t="n"/>
      <c r="N39" s="16" t="n"/>
      <c r="O39" s="15" t="n"/>
      <c r="P39" s="21" t="n"/>
      <c r="Q39" s="22">
        <f>IF($A39="","",IF(COUNTIF($A$5:$A$104,$A39)&gt;1,"Duplicate ID",IF(OR($B39="",$C39="",$D39="",$E39="",$F39="",$G39="",$H39="",$I39="",$K39="",$M39=""),"Check required fields",IF($F39&gt;$E39,"Check dates",IF(AND($M39="Rescheduled",$N39=""),"Add rescheduled date",IF(AND($M39&lt;&gt;"Rescheduled",$N39&lt;&gt;""),"Check rescheduled date",IF($M39="Pending Customer Decision","Review pending outcome","Ready for review")))))))</f>
        <v/>
      </c>
    </row>
    <row r="40" ht="22" customHeight="1">
      <c r="A40" s="15" t="n"/>
      <c r="B40" s="15" t="n"/>
      <c r="C40" s="15" t="n"/>
      <c r="D40" s="15" t="n"/>
      <c r="E40" s="16" t="n"/>
      <c r="F40" s="16" t="n"/>
      <c r="G40" s="35" t="n"/>
      <c r="H40" s="15" t="n"/>
      <c r="I40" s="36" t="n"/>
      <c r="J40" s="32">
        <f>IF(OR($A40="",$G40=""),"",IFERROR(VLOOKUP($G40,Assumptions!$K$5:$L$7,2,TRUE),""))</f>
        <v/>
      </c>
      <c r="K40" s="20" t="n"/>
      <c r="L40" s="31">
        <f>IF(OR($A40="",$I40="",$J40="",$K40=""),"",IF($K40="Yes",0,IFERROR($I40*$J40,"")))</f>
        <v/>
      </c>
      <c r="M40" s="15" t="n"/>
      <c r="N40" s="16" t="n"/>
      <c r="O40" s="15" t="n"/>
      <c r="P40" s="21" t="n"/>
      <c r="Q40" s="23">
        <f>IF($A40="","",IF(COUNTIF($A$5:$A$104,$A40)&gt;1,"Duplicate ID",IF(OR($B40="",$C40="",$D40="",$E40="",$F40="",$G40="",$H40="",$I40="",$K40="",$M40=""),"Check required fields",IF($F40&gt;$E40,"Check dates",IF(AND($M40="Rescheduled",$N40=""),"Add rescheduled date",IF(AND($M40&lt;&gt;"Rescheduled",$N40&lt;&gt;""),"Check rescheduled date",IF($M40="Pending Customer Decision","Review pending outcome","Ready for review")))))))</f>
        <v/>
      </c>
    </row>
    <row r="41" ht="22" customHeight="1">
      <c r="A41" s="15" t="n"/>
      <c r="B41" s="15" t="n"/>
      <c r="C41" s="15" t="n"/>
      <c r="D41" s="15" t="n"/>
      <c r="E41" s="16" t="n"/>
      <c r="F41" s="16" t="n"/>
      <c r="G41" s="35" t="n"/>
      <c r="H41" s="15" t="n"/>
      <c r="I41" s="36" t="n"/>
      <c r="J41" s="37">
        <f>IF(OR($A41="",$G41=""),"",IFERROR(VLOOKUP($G41,Assumptions!$K$5:$L$7,2,TRUE),""))</f>
        <v/>
      </c>
      <c r="K41" s="20" t="n"/>
      <c r="L41" s="34">
        <f>IF(OR($A41="",$I41="",$J41="",$K41=""),"",IF($K41="Yes",0,IFERROR($I41*$J41,"")))</f>
        <v/>
      </c>
      <c r="M41" s="15" t="n"/>
      <c r="N41" s="16" t="n"/>
      <c r="O41" s="15" t="n"/>
      <c r="P41" s="21" t="n"/>
      <c r="Q41" s="22">
        <f>IF($A41="","",IF(COUNTIF($A$5:$A$104,$A41)&gt;1,"Duplicate ID",IF(OR($B41="",$C41="",$D41="",$E41="",$F41="",$G41="",$H41="",$I41="",$K41="",$M41=""),"Check required fields",IF($F41&gt;$E41,"Check dates",IF(AND($M41="Rescheduled",$N41=""),"Add rescheduled date",IF(AND($M41&lt;&gt;"Rescheduled",$N41&lt;&gt;""),"Check rescheduled date",IF($M41="Pending Customer Decision","Review pending outcome","Ready for review")))))))</f>
        <v/>
      </c>
    </row>
    <row r="42" ht="22" customHeight="1">
      <c r="A42" s="15" t="n"/>
      <c r="B42" s="15" t="n"/>
      <c r="C42" s="15" t="n"/>
      <c r="D42" s="15" t="n"/>
      <c r="E42" s="16" t="n"/>
      <c r="F42" s="16" t="n"/>
      <c r="G42" s="35" t="n"/>
      <c r="H42" s="15" t="n"/>
      <c r="I42" s="36" t="n"/>
      <c r="J42" s="32">
        <f>IF(OR($A42="",$G42=""),"",IFERROR(VLOOKUP($G42,Assumptions!$K$5:$L$7,2,TRUE),""))</f>
        <v/>
      </c>
      <c r="K42" s="20" t="n"/>
      <c r="L42" s="31">
        <f>IF(OR($A42="",$I42="",$J42="",$K42=""),"",IF($K42="Yes",0,IFERROR($I42*$J42,"")))</f>
        <v/>
      </c>
      <c r="M42" s="15" t="n"/>
      <c r="N42" s="16" t="n"/>
      <c r="O42" s="15" t="n"/>
      <c r="P42" s="21" t="n"/>
      <c r="Q42" s="23">
        <f>IF($A42="","",IF(COUNTIF($A$5:$A$104,$A42)&gt;1,"Duplicate ID",IF(OR($B42="",$C42="",$D42="",$E42="",$F42="",$G42="",$H42="",$I42="",$K42="",$M42=""),"Check required fields",IF($F42&gt;$E42,"Check dates",IF(AND($M42="Rescheduled",$N42=""),"Add rescheduled date",IF(AND($M42&lt;&gt;"Rescheduled",$N42&lt;&gt;""),"Check rescheduled date",IF($M42="Pending Customer Decision","Review pending outcome","Ready for review")))))))</f>
        <v/>
      </c>
    </row>
    <row r="43" ht="22" customHeight="1">
      <c r="A43" s="15" t="n"/>
      <c r="B43" s="15" t="n"/>
      <c r="C43" s="15" t="n"/>
      <c r="D43" s="15" t="n"/>
      <c r="E43" s="16" t="n"/>
      <c r="F43" s="16" t="n"/>
      <c r="G43" s="35" t="n"/>
      <c r="H43" s="15" t="n"/>
      <c r="I43" s="36" t="n"/>
      <c r="J43" s="37">
        <f>IF(OR($A43="",$G43=""),"",IFERROR(VLOOKUP($G43,Assumptions!$K$5:$L$7,2,TRUE),""))</f>
        <v/>
      </c>
      <c r="K43" s="20" t="n"/>
      <c r="L43" s="34">
        <f>IF(OR($A43="",$I43="",$J43="",$K43=""),"",IF($K43="Yes",0,IFERROR($I43*$J43,"")))</f>
        <v/>
      </c>
      <c r="M43" s="15" t="n"/>
      <c r="N43" s="16" t="n"/>
      <c r="O43" s="15" t="n"/>
      <c r="P43" s="21" t="n"/>
      <c r="Q43" s="22">
        <f>IF($A43="","",IF(COUNTIF($A$5:$A$104,$A43)&gt;1,"Duplicate ID",IF(OR($B43="",$C43="",$D43="",$E43="",$F43="",$G43="",$H43="",$I43="",$K43="",$M43=""),"Check required fields",IF($F43&gt;$E43,"Check dates",IF(AND($M43="Rescheduled",$N43=""),"Add rescheduled date",IF(AND($M43&lt;&gt;"Rescheduled",$N43&lt;&gt;""),"Check rescheduled date",IF($M43="Pending Customer Decision","Review pending outcome","Ready for review")))))))</f>
        <v/>
      </c>
    </row>
    <row r="44" ht="22" customHeight="1">
      <c r="A44" s="15" t="n"/>
      <c r="B44" s="15" t="n"/>
      <c r="C44" s="15" t="n"/>
      <c r="D44" s="15" t="n"/>
      <c r="E44" s="16" t="n"/>
      <c r="F44" s="16" t="n"/>
      <c r="G44" s="35" t="n"/>
      <c r="H44" s="15" t="n"/>
      <c r="I44" s="36" t="n"/>
      <c r="J44" s="32">
        <f>IF(OR($A44="",$G44=""),"",IFERROR(VLOOKUP($G44,Assumptions!$K$5:$L$7,2,TRUE),""))</f>
        <v/>
      </c>
      <c r="K44" s="20" t="n"/>
      <c r="L44" s="31">
        <f>IF(OR($A44="",$I44="",$J44="",$K44=""),"",IF($K44="Yes",0,IFERROR($I44*$J44,"")))</f>
        <v/>
      </c>
      <c r="M44" s="15" t="n"/>
      <c r="N44" s="16" t="n"/>
      <c r="O44" s="15" t="n"/>
      <c r="P44" s="21" t="n"/>
      <c r="Q44" s="23">
        <f>IF($A44="","",IF(COUNTIF($A$5:$A$104,$A44)&gt;1,"Duplicate ID",IF(OR($B44="",$C44="",$D44="",$E44="",$F44="",$G44="",$H44="",$I44="",$K44="",$M44=""),"Check required fields",IF($F44&gt;$E44,"Check dates",IF(AND($M44="Rescheduled",$N44=""),"Add rescheduled date",IF(AND($M44&lt;&gt;"Rescheduled",$N44&lt;&gt;""),"Check rescheduled date",IF($M44="Pending Customer Decision","Review pending outcome","Ready for review")))))))</f>
        <v/>
      </c>
    </row>
    <row r="45" ht="22" customHeight="1">
      <c r="A45" s="15" t="n"/>
      <c r="B45" s="15" t="n"/>
      <c r="C45" s="15" t="n"/>
      <c r="D45" s="15" t="n"/>
      <c r="E45" s="16" t="n"/>
      <c r="F45" s="16" t="n"/>
      <c r="G45" s="35" t="n"/>
      <c r="H45" s="15" t="n"/>
      <c r="I45" s="36" t="n"/>
      <c r="J45" s="37">
        <f>IF(OR($A45="",$G45=""),"",IFERROR(VLOOKUP($G45,Assumptions!$K$5:$L$7,2,TRUE),""))</f>
        <v/>
      </c>
      <c r="K45" s="20" t="n"/>
      <c r="L45" s="34">
        <f>IF(OR($A45="",$I45="",$J45="",$K45=""),"",IF($K45="Yes",0,IFERROR($I45*$J45,"")))</f>
        <v/>
      </c>
      <c r="M45" s="15" t="n"/>
      <c r="N45" s="16" t="n"/>
      <c r="O45" s="15" t="n"/>
      <c r="P45" s="21" t="n"/>
      <c r="Q45" s="22">
        <f>IF($A45="","",IF(COUNTIF($A$5:$A$104,$A45)&gt;1,"Duplicate ID",IF(OR($B45="",$C45="",$D45="",$E45="",$F45="",$G45="",$H45="",$I45="",$K45="",$M45=""),"Check required fields",IF($F45&gt;$E45,"Check dates",IF(AND($M45="Rescheduled",$N45=""),"Add rescheduled date",IF(AND($M45&lt;&gt;"Rescheduled",$N45&lt;&gt;""),"Check rescheduled date",IF($M45="Pending Customer Decision","Review pending outcome","Ready for review")))))))</f>
        <v/>
      </c>
    </row>
    <row r="46" ht="22" customHeight="1">
      <c r="A46" s="15" t="n"/>
      <c r="B46" s="15" t="n"/>
      <c r="C46" s="15" t="n"/>
      <c r="D46" s="15" t="n"/>
      <c r="E46" s="16" t="n"/>
      <c r="F46" s="16" t="n"/>
      <c r="G46" s="35" t="n"/>
      <c r="H46" s="15" t="n"/>
      <c r="I46" s="36" t="n"/>
      <c r="J46" s="32">
        <f>IF(OR($A46="",$G46=""),"",IFERROR(VLOOKUP($G46,Assumptions!$K$5:$L$7,2,TRUE),""))</f>
        <v/>
      </c>
      <c r="K46" s="20" t="n"/>
      <c r="L46" s="31">
        <f>IF(OR($A46="",$I46="",$J46="",$K46=""),"",IF($K46="Yes",0,IFERROR($I46*$J46,"")))</f>
        <v/>
      </c>
      <c r="M46" s="15" t="n"/>
      <c r="N46" s="16" t="n"/>
      <c r="O46" s="15" t="n"/>
      <c r="P46" s="21" t="n"/>
      <c r="Q46" s="23">
        <f>IF($A46="","",IF(COUNTIF($A$5:$A$104,$A46)&gt;1,"Duplicate ID",IF(OR($B46="",$C46="",$D46="",$E46="",$F46="",$G46="",$H46="",$I46="",$K46="",$M46=""),"Check required fields",IF($F46&gt;$E46,"Check dates",IF(AND($M46="Rescheduled",$N46=""),"Add rescheduled date",IF(AND($M46&lt;&gt;"Rescheduled",$N46&lt;&gt;""),"Check rescheduled date",IF($M46="Pending Customer Decision","Review pending outcome","Ready for review")))))))</f>
        <v/>
      </c>
    </row>
    <row r="47" ht="22" customHeight="1">
      <c r="A47" s="15" t="n"/>
      <c r="B47" s="15" t="n"/>
      <c r="C47" s="15" t="n"/>
      <c r="D47" s="15" t="n"/>
      <c r="E47" s="16" t="n"/>
      <c r="F47" s="16" t="n"/>
      <c r="G47" s="35" t="n"/>
      <c r="H47" s="15" t="n"/>
      <c r="I47" s="36" t="n"/>
      <c r="J47" s="37">
        <f>IF(OR($A47="",$G47=""),"",IFERROR(VLOOKUP($G47,Assumptions!$K$5:$L$7,2,TRUE),""))</f>
        <v/>
      </c>
      <c r="K47" s="20" t="n"/>
      <c r="L47" s="34">
        <f>IF(OR($A47="",$I47="",$J47="",$K47=""),"",IF($K47="Yes",0,IFERROR($I47*$J47,"")))</f>
        <v/>
      </c>
      <c r="M47" s="15" t="n"/>
      <c r="N47" s="16" t="n"/>
      <c r="O47" s="15" t="n"/>
      <c r="P47" s="21" t="n"/>
      <c r="Q47" s="22">
        <f>IF($A47="","",IF(COUNTIF($A$5:$A$104,$A47)&gt;1,"Duplicate ID",IF(OR($B47="",$C47="",$D47="",$E47="",$F47="",$G47="",$H47="",$I47="",$K47="",$M47=""),"Check required fields",IF($F47&gt;$E47,"Check dates",IF(AND($M47="Rescheduled",$N47=""),"Add rescheduled date",IF(AND($M47&lt;&gt;"Rescheduled",$N47&lt;&gt;""),"Check rescheduled date",IF($M47="Pending Customer Decision","Review pending outcome","Ready for review")))))))</f>
        <v/>
      </c>
    </row>
    <row r="48" ht="22" customHeight="1">
      <c r="A48" s="15" t="n"/>
      <c r="B48" s="15" t="n"/>
      <c r="C48" s="15" t="n"/>
      <c r="D48" s="15" t="n"/>
      <c r="E48" s="16" t="n"/>
      <c r="F48" s="16" t="n"/>
      <c r="G48" s="35" t="n"/>
      <c r="H48" s="15" t="n"/>
      <c r="I48" s="36" t="n"/>
      <c r="J48" s="32">
        <f>IF(OR($A48="",$G48=""),"",IFERROR(VLOOKUP($G48,Assumptions!$K$5:$L$7,2,TRUE),""))</f>
        <v/>
      </c>
      <c r="K48" s="20" t="n"/>
      <c r="L48" s="31">
        <f>IF(OR($A48="",$I48="",$J48="",$K48=""),"",IF($K48="Yes",0,IFERROR($I48*$J48,"")))</f>
        <v/>
      </c>
      <c r="M48" s="15" t="n"/>
      <c r="N48" s="16" t="n"/>
      <c r="O48" s="15" t="n"/>
      <c r="P48" s="21" t="n"/>
      <c r="Q48" s="23">
        <f>IF($A48="","",IF(COUNTIF($A$5:$A$104,$A48)&gt;1,"Duplicate ID",IF(OR($B48="",$C48="",$D48="",$E48="",$F48="",$G48="",$H48="",$I48="",$K48="",$M48=""),"Check required fields",IF($F48&gt;$E48,"Check dates",IF(AND($M48="Rescheduled",$N48=""),"Add rescheduled date",IF(AND($M48&lt;&gt;"Rescheduled",$N48&lt;&gt;""),"Check rescheduled date",IF($M48="Pending Customer Decision","Review pending outcome","Ready for review")))))))</f>
        <v/>
      </c>
    </row>
    <row r="49" ht="22" customHeight="1">
      <c r="A49" s="15" t="n"/>
      <c r="B49" s="15" t="n"/>
      <c r="C49" s="15" t="n"/>
      <c r="D49" s="15" t="n"/>
      <c r="E49" s="16" t="n"/>
      <c r="F49" s="16" t="n"/>
      <c r="G49" s="35" t="n"/>
      <c r="H49" s="15" t="n"/>
      <c r="I49" s="36" t="n"/>
      <c r="J49" s="37">
        <f>IF(OR($A49="",$G49=""),"",IFERROR(VLOOKUP($G49,Assumptions!$K$5:$L$7,2,TRUE),""))</f>
        <v/>
      </c>
      <c r="K49" s="20" t="n"/>
      <c r="L49" s="34">
        <f>IF(OR($A49="",$I49="",$J49="",$K49=""),"",IF($K49="Yes",0,IFERROR($I49*$J49,"")))</f>
        <v/>
      </c>
      <c r="M49" s="15" t="n"/>
      <c r="N49" s="16" t="n"/>
      <c r="O49" s="15" t="n"/>
      <c r="P49" s="21" t="n"/>
      <c r="Q49" s="22">
        <f>IF($A49="","",IF(COUNTIF($A$5:$A$104,$A49)&gt;1,"Duplicate ID",IF(OR($B49="",$C49="",$D49="",$E49="",$F49="",$G49="",$H49="",$I49="",$K49="",$M49=""),"Check required fields",IF($F49&gt;$E49,"Check dates",IF(AND($M49="Rescheduled",$N49=""),"Add rescheduled date",IF(AND($M49&lt;&gt;"Rescheduled",$N49&lt;&gt;""),"Check rescheduled date",IF($M49="Pending Customer Decision","Review pending outcome","Ready for review")))))))</f>
        <v/>
      </c>
    </row>
    <row r="50" ht="22" customHeight="1">
      <c r="A50" s="15" t="n"/>
      <c r="B50" s="15" t="n"/>
      <c r="C50" s="15" t="n"/>
      <c r="D50" s="15" t="n"/>
      <c r="E50" s="16" t="n"/>
      <c r="F50" s="16" t="n"/>
      <c r="G50" s="35" t="n"/>
      <c r="H50" s="15" t="n"/>
      <c r="I50" s="36" t="n"/>
      <c r="J50" s="32">
        <f>IF(OR($A50="",$G50=""),"",IFERROR(VLOOKUP($G50,Assumptions!$K$5:$L$7,2,TRUE),""))</f>
        <v/>
      </c>
      <c r="K50" s="20" t="n"/>
      <c r="L50" s="31">
        <f>IF(OR($A50="",$I50="",$J50="",$K50=""),"",IF($K50="Yes",0,IFERROR($I50*$J50,"")))</f>
        <v/>
      </c>
      <c r="M50" s="15" t="n"/>
      <c r="N50" s="16" t="n"/>
      <c r="O50" s="15" t="n"/>
      <c r="P50" s="21" t="n"/>
      <c r="Q50" s="23">
        <f>IF($A50="","",IF(COUNTIF($A$5:$A$104,$A50)&gt;1,"Duplicate ID",IF(OR($B50="",$C50="",$D50="",$E50="",$F50="",$G50="",$H50="",$I50="",$K50="",$M50=""),"Check required fields",IF($F50&gt;$E50,"Check dates",IF(AND($M50="Rescheduled",$N50=""),"Add rescheduled date",IF(AND($M50&lt;&gt;"Rescheduled",$N50&lt;&gt;""),"Check rescheduled date",IF($M50="Pending Customer Decision","Review pending outcome","Ready for review")))))))</f>
        <v/>
      </c>
    </row>
    <row r="51" ht="22" customHeight="1">
      <c r="A51" s="15" t="n"/>
      <c r="B51" s="15" t="n"/>
      <c r="C51" s="15" t="n"/>
      <c r="D51" s="15" t="n"/>
      <c r="E51" s="16" t="n"/>
      <c r="F51" s="16" t="n"/>
      <c r="G51" s="35" t="n"/>
      <c r="H51" s="15" t="n"/>
      <c r="I51" s="36" t="n"/>
      <c r="J51" s="37">
        <f>IF(OR($A51="",$G51=""),"",IFERROR(VLOOKUP($G51,Assumptions!$K$5:$L$7,2,TRUE),""))</f>
        <v/>
      </c>
      <c r="K51" s="20" t="n"/>
      <c r="L51" s="34">
        <f>IF(OR($A51="",$I51="",$J51="",$K51=""),"",IF($K51="Yes",0,IFERROR($I51*$J51,"")))</f>
        <v/>
      </c>
      <c r="M51" s="15" t="n"/>
      <c r="N51" s="16" t="n"/>
      <c r="O51" s="15" t="n"/>
      <c r="P51" s="21" t="n"/>
      <c r="Q51" s="22">
        <f>IF($A51="","",IF(COUNTIF($A$5:$A$104,$A51)&gt;1,"Duplicate ID",IF(OR($B51="",$C51="",$D51="",$E51="",$F51="",$G51="",$H51="",$I51="",$K51="",$M51=""),"Check required fields",IF($F51&gt;$E51,"Check dates",IF(AND($M51="Rescheduled",$N51=""),"Add rescheduled date",IF(AND($M51&lt;&gt;"Rescheduled",$N51&lt;&gt;""),"Check rescheduled date",IF($M51="Pending Customer Decision","Review pending outcome","Ready for review")))))))</f>
        <v/>
      </c>
    </row>
    <row r="52" ht="22" customHeight="1">
      <c r="A52" s="15" t="n"/>
      <c r="B52" s="15" t="n"/>
      <c r="C52" s="15" t="n"/>
      <c r="D52" s="15" t="n"/>
      <c r="E52" s="16" t="n"/>
      <c r="F52" s="16" t="n"/>
      <c r="G52" s="35" t="n"/>
      <c r="H52" s="15" t="n"/>
      <c r="I52" s="36" t="n"/>
      <c r="J52" s="32">
        <f>IF(OR($A52="",$G52=""),"",IFERROR(VLOOKUP($G52,Assumptions!$K$5:$L$7,2,TRUE),""))</f>
        <v/>
      </c>
      <c r="K52" s="20" t="n"/>
      <c r="L52" s="31">
        <f>IF(OR($A52="",$I52="",$J52="",$K52=""),"",IF($K52="Yes",0,IFERROR($I52*$J52,"")))</f>
        <v/>
      </c>
      <c r="M52" s="15" t="n"/>
      <c r="N52" s="16" t="n"/>
      <c r="O52" s="15" t="n"/>
      <c r="P52" s="21" t="n"/>
      <c r="Q52" s="23">
        <f>IF($A52="","",IF(COUNTIF($A$5:$A$104,$A52)&gt;1,"Duplicate ID",IF(OR($B52="",$C52="",$D52="",$E52="",$F52="",$G52="",$H52="",$I52="",$K52="",$M52=""),"Check required fields",IF($F52&gt;$E52,"Check dates",IF(AND($M52="Rescheduled",$N52=""),"Add rescheduled date",IF(AND($M52&lt;&gt;"Rescheduled",$N52&lt;&gt;""),"Check rescheduled date",IF($M52="Pending Customer Decision","Review pending outcome","Ready for review")))))))</f>
        <v/>
      </c>
    </row>
    <row r="53" ht="22" customHeight="1">
      <c r="A53" s="15" t="n"/>
      <c r="B53" s="15" t="n"/>
      <c r="C53" s="15" t="n"/>
      <c r="D53" s="15" t="n"/>
      <c r="E53" s="16" t="n"/>
      <c r="F53" s="16" t="n"/>
      <c r="G53" s="35" t="n"/>
      <c r="H53" s="15" t="n"/>
      <c r="I53" s="36" t="n"/>
      <c r="J53" s="37">
        <f>IF(OR($A53="",$G53=""),"",IFERROR(VLOOKUP($G53,Assumptions!$K$5:$L$7,2,TRUE),""))</f>
        <v/>
      </c>
      <c r="K53" s="20" t="n"/>
      <c r="L53" s="34">
        <f>IF(OR($A53="",$I53="",$J53="",$K53=""),"",IF($K53="Yes",0,IFERROR($I53*$J53,"")))</f>
        <v/>
      </c>
      <c r="M53" s="15" t="n"/>
      <c r="N53" s="16" t="n"/>
      <c r="O53" s="15" t="n"/>
      <c r="P53" s="21" t="n"/>
      <c r="Q53" s="22">
        <f>IF($A53="","",IF(COUNTIF($A$5:$A$104,$A53)&gt;1,"Duplicate ID",IF(OR($B53="",$C53="",$D53="",$E53="",$F53="",$G53="",$H53="",$I53="",$K53="",$M53=""),"Check required fields",IF($F53&gt;$E53,"Check dates",IF(AND($M53="Rescheduled",$N53=""),"Add rescheduled date",IF(AND($M53&lt;&gt;"Rescheduled",$N53&lt;&gt;""),"Check rescheduled date",IF($M53="Pending Customer Decision","Review pending outcome","Ready for review")))))))</f>
        <v/>
      </c>
    </row>
    <row r="54" ht="22" customHeight="1">
      <c r="A54" s="15" t="n"/>
      <c r="B54" s="15" t="n"/>
      <c r="C54" s="15" t="n"/>
      <c r="D54" s="15" t="n"/>
      <c r="E54" s="16" t="n"/>
      <c r="F54" s="16" t="n"/>
      <c r="G54" s="35" t="n"/>
      <c r="H54" s="15" t="n"/>
      <c r="I54" s="36" t="n"/>
      <c r="J54" s="32">
        <f>IF(OR($A54="",$G54=""),"",IFERROR(VLOOKUP($G54,Assumptions!$K$5:$L$7,2,TRUE),""))</f>
        <v/>
      </c>
      <c r="K54" s="20" t="n"/>
      <c r="L54" s="31">
        <f>IF(OR($A54="",$I54="",$J54="",$K54=""),"",IF($K54="Yes",0,IFERROR($I54*$J54,"")))</f>
        <v/>
      </c>
      <c r="M54" s="15" t="n"/>
      <c r="N54" s="16" t="n"/>
      <c r="O54" s="15" t="n"/>
      <c r="P54" s="21" t="n"/>
      <c r="Q54" s="23">
        <f>IF($A54="","",IF(COUNTIF($A$5:$A$104,$A54)&gt;1,"Duplicate ID",IF(OR($B54="",$C54="",$D54="",$E54="",$F54="",$G54="",$H54="",$I54="",$K54="",$M54=""),"Check required fields",IF($F54&gt;$E54,"Check dates",IF(AND($M54="Rescheduled",$N54=""),"Add rescheduled date",IF(AND($M54&lt;&gt;"Rescheduled",$N54&lt;&gt;""),"Check rescheduled date",IF($M54="Pending Customer Decision","Review pending outcome","Ready for review")))))))</f>
        <v/>
      </c>
    </row>
    <row r="55" ht="22" customHeight="1">
      <c r="A55" s="15" t="n"/>
      <c r="B55" s="15" t="n"/>
      <c r="C55" s="15" t="n"/>
      <c r="D55" s="15" t="n"/>
      <c r="E55" s="16" t="n"/>
      <c r="F55" s="16" t="n"/>
      <c r="G55" s="35" t="n"/>
      <c r="H55" s="15" t="n"/>
      <c r="I55" s="36" t="n"/>
      <c r="J55" s="37">
        <f>IF(OR($A55="",$G55=""),"",IFERROR(VLOOKUP($G55,Assumptions!$K$5:$L$7,2,TRUE),""))</f>
        <v/>
      </c>
      <c r="K55" s="20" t="n"/>
      <c r="L55" s="34">
        <f>IF(OR($A55="",$I55="",$J55="",$K55=""),"",IF($K55="Yes",0,IFERROR($I55*$J55,"")))</f>
        <v/>
      </c>
      <c r="M55" s="15" t="n"/>
      <c r="N55" s="16" t="n"/>
      <c r="O55" s="15" t="n"/>
      <c r="P55" s="21" t="n"/>
      <c r="Q55" s="22">
        <f>IF($A55="","",IF(COUNTIF($A$5:$A$104,$A55)&gt;1,"Duplicate ID",IF(OR($B55="",$C55="",$D55="",$E55="",$F55="",$G55="",$H55="",$I55="",$K55="",$M55=""),"Check required fields",IF($F55&gt;$E55,"Check dates",IF(AND($M55="Rescheduled",$N55=""),"Add rescheduled date",IF(AND($M55&lt;&gt;"Rescheduled",$N55&lt;&gt;""),"Check rescheduled date",IF($M55="Pending Customer Decision","Review pending outcome","Ready for review")))))))</f>
        <v/>
      </c>
    </row>
    <row r="56" ht="22" customHeight="1">
      <c r="A56" s="15" t="n"/>
      <c r="B56" s="15" t="n"/>
      <c r="C56" s="15" t="n"/>
      <c r="D56" s="15" t="n"/>
      <c r="E56" s="16" t="n"/>
      <c r="F56" s="16" t="n"/>
      <c r="G56" s="35" t="n"/>
      <c r="H56" s="15" t="n"/>
      <c r="I56" s="36" t="n"/>
      <c r="J56" s="32">
        <f>IF(OR($A56="",$G56=""),"",IFERROR(VLOOKUP($G56,Assumptions!$K$5:$L$7,2,TRUE),""))</f>
        <v/>
      </c>
      <c r="K56" s="20" t="n"/>
      <c r="L56" s="31">
        <f>IF(OR($A56="",$I56="",$J56="",$K56=""),"",IF($K56="Yes",0,IFERROR($I56*$J56,"")))</f>
        <v/>
      </c>
      <c r="M56" s="15" t="n"/>
      <c r="N56" s="16" t="n"/>
      <c r="O56" s="15" t="n"/>
      <c r="P56" s="21" t="n"/>
      <c r="Q56" s="23">
        <f>IF($A56="","",IF(COUNTIF($A$5:$A$104,$A56)&gt;1,"Duplicate ID",IF(OR($B56="",$C56="",$D56="",$E56="",$F56="",$G56="",$H56="",$I56="",$K56="",$M56=""),"Check required fields",IF($F56&gt;$E56,"Check dates",IF(AND($M56="Rescheduled",$N56=""),"Add rescheduled date",IF(AND($M56&lt;&gt;"Rescheduled",$N56&lt;&gt;""),"Check rescheduled date",IF($M56="Pending Customer Decision","Review pending outcome","Ready for review")))))))</f>
        <v/>
      </c>
    </row>
    <row r="57" ht="22" customHeight="1">
      <c r="A57" s="15" t="n"/>
      <c r="B57" s="15" t="n"/>
      <c r="C57" s="15" t="n"/>
      <c r="D57" s="15" t="n"/>
      <c r="E57" s="16" t="n"/>
      <c r="F57" s="16" t="n"/>
      <c r="G57" s="35" t="n"/>
      <c r="H57" s="15" t="n"/>
      <c r="I57" s="36" t="n"/>
      <c r="J57" s="37">
        <f>IF(OR($A57="",$G57=""),"",IFERROR(VLOOKUP($G57,Assumptions!$K$5:$L$7,2,TRUE),""))</f>
        <v/>
      </c>
      <c r="K57" s="20" t="n"/>
      <c r="L57" s="34">
        <f>IF(OR($A57="",$I57="",$J57="",$K57=""),"",IF($K57="Yes",0,IFERROR($I57*$J57,"")))</f>
        <v/>
      </c>
      <c r="M57" s="15" t="n"/>
      <c r="N57" s="16" t="n"/>
      <c r="O57" s="15" t="n"/>
      <c r="P57" s="21" t="n"/>
      <c r="Q57" s="22">
        <f>IF($A57="","",IF(COUNTIF($A$5:$A$104,$A57)&gt;1,"Duplicate ID",IF(OR($B57="",$C57="",$D57="",$E57="",$F57="",$G57="",$H57="",$I57="",$K57="",$M57=""),"Check required fields",IF($F57&gt;$E57,"Check dates",IF(AND($M57="Rescheduled",$N57=""),"Add rescheduled date",IF(AND($M57&lt;&gt;"Rescheduled",$N57&lt;&gt;""),"Check rescheduled date",IF($M57="Pending Customer Decision","Review pending outcome","Ready for review")))))))</f>
        <v/>
      </c>
    </row>
    <row r="58" ht="22" customHeight="1">
      <c r="A58" s="15" t="n"/>
      <c r="B58" s="15" t="n"/>
      <c r="C58" s="15" t="n"/>
      <c r="D58" s="15" t="n"/>
      <c r="E58" s="16" t="n"/>
      <c r="F58" s="16" t="n"/>
      <c r="G58" s="35" t="n"/>
      <c r="H58" s="15" t="n"/>
      <c r="I58" s="36" t="n"/>
      <c r="J58" s="32">
        <f>IF(OR($A58="",$G58=""),"",IFERROR(VLOOKUP($G58,Assumptions!$K$5:$L$7,2,TRUE),""))</f>
        <v/>
      </c>
      <c r="K58" s="20" t="n"/>
      <c r="L58" s="31">
        <f>IF(OR($A58="",$I58="",$J58="",$K58=""),"",IF($K58="Yes",0,IFERROR($I58*$J58,"")))</f>
        <v/>
      </c>
      <c r="M58" s="15" t="n"/>
      <c r="N58" s="16" t="n"/>
      <c r="O58" s="15" t="n"/>
      <c r="P58" s="21" t="n"/>
      <c r="Q58" s="23">
        <f>IF($A58="","",IF(COUNTIF($A$5:$A$104,$A58)&gt;1,"Duplicate ID",IF(OR($B58="",$C58="",$D58="",$E58="",$F58="",$G58="",$H58="",$I58="",$K58="",$M58=""),"Check required fields",IF($F58&gt;$E58,"Check dates",IF(AND($M58="Rescheduled",$N58=""),"Add rescheduled date",IF(AND($M58&lt;&gt;"Rescheduled",$N58&lt;&gt;""),"Check rescheduled date",IF($M58="Pending Customer Decision","Review pending outcome","Ready for review")))))))</f>
        <v/>
      </c>
    </row>
    <row r="59" ht="22" customHeight="1">
      <c r="A59" s="15" t="n"/>
      <c r="B59" s="15" t="n"/>
      <c r="C59" s="15" t="n"/>
      <c r="D59" s="15" t="n"/>
      <c r="E59" s="16" t="n"/>
      <c r="F59" s="16" t="n"/>
      <c r="G59" s="35" t="n"/>
      <c r="H59" s="15" t="n"/>
      <c r="I59" s="36" t="n"/>
      <c r="J59" s="37">
        <f>IF(OR($A59="",$G59=""),"",IFERROR(VLOOKUP($G59,Assumptions!$K$5:$L$7,2,TRUE),""))</f>
        <v/>
      </c>
      <c r="K59" s="20" t="n"/>
      <c r="L59" s="34">
        <f>IF(OR($A59="",$I59="",$J59="",$K59=""),"",IF($K59="Yes",0,IFERROR($I59*$J59,"")))</f>
        <v/>
      </c>
      <c r="M59" s="15" t="n"/>
      <c r="N59" s="16" t="n"/>
      <c r="O59" s="15" t="n"/>
      <c r="P59" s="21" t="n"/>
      <c r="Q59" s="22">
        <f>IF($A59="","",IF(COUNTIF($A$5:$A$104,$A59)&gt;1,"Duplicate ID",IF(OR($B59="",$C59="",$D59="",$E59="",$F59="",$G59="",$H59="",$I59="",$K59="",$M59=""),"Check required fields",IF($F59&gt;$E59,"Check dates",IF(AND($M59="Rescheduled",$N59=""),"Add rescheduled date",IF(AND($M59&lt;&gt;"Rescheduled",$N59&lt;&gt;""),"Check rescheduled date",IF($M59="Pending Customer Decision","Review pending outcome","Ready for review")))))))</f>
        <v/>
      </c>
    </row>
    <row r="60" ht="22" customHeight="1">
      <c r="A60" s="15" t="n"/>
      <c r="B60" s="15" t="n"/>
      <c r="C60" s="15" t="n"/>
      <c r="D60" s="15" t="n"/>
      <c r="E60" s="16" t="n"/>
      <c r="F60" s="16" t="n"/>
      <c r="G60" s="35" t="n"/>
      <c r="H60" s="15" t="n"/>
      <c r="I60" s="36" t="n"/>
      <c r="J60" s="32">
        <f>IF(OR($A60="",$G60=""),"",IFERROR(VLOOKUP($G60,Assumptions!$K$5:$L$7,2,TRUE),""))</f>
        <v/>
      </c>
      <c r="K60" s="20" t="n"/>
      <c r="L60" s="31">
        <f>IF(OR($A60="",$I60="",$J60="",$K60=""),"",IF($K60="Yes",0,IFERROR($I60*$J60,"")))</f>
        <v/>
      </c>
      <c r="M60" s="15" t="n"/>
      <c r="N60" s="16" t="n"/>
      <c r="O60" s="15" t="n"/>
      <c r="P60" s="21" t="n"/>
      <c r="Q60" s="23">
        <f>IF($A60="","",IF(COUNTIF($A$5:$A$104,$A60)&gt;1,"Duplicate ID",IF(OR($B60="",$C60="",$D60="",$E60="",$F60="",$G60="",$H60="",$I60="",$K60="",$M60=""),"Check required fields",IF($F60&gt;$E60,"Check dates",IF(AND($M60="Rescheduled",$N60=""),"Add rescheduled date",IF(AND($M60&lt;&gt;"Rescheduled",$N60&lt;&gt;""),"Check rescheduled date",IF($M60="Pending Customer Decision","Review pending outcome","Ready for review")))))))</f>
        <v/>
      </c>
    </row>
    <row r="61" ht="22" customHeight="1">
      <c r="A61" s="15" t="n"/>
      <c r="B61" s="15" t="n"/>
      <c r="C61" s="15" t="n"/>
      <c r="D61" s="15" t="n"/>
      <c r="E61" s="16" t="n"/>
      <c r="F61" s="16" t="n"/>
      <c r="G61" s="35" t="n"/>
      <c r="H61" s="15" t="n"/>
      <c r="I61" s="36" t="n"/>
      <c r="J61" s="37">
        <f>IF(OR($A61="",$G61=""),"",IFERROR(VLOOKUP($G61,Assumptions!$K$5:$L$7,2,TRUE),""))</f>
        <v/>
      </c>
      <c r="K61" s="20" t="n"/>
      <c r="L61" s="34">
        <f>IF(OR($A61="",$I61="",$J61="",$K61=""),"",IF($K61="Yes",0,IFERROR($I61*$J61,"")))</f>
        <v/>
      </c>
      <c r="M61" s="15" t="n"/>
      <c r="N61" s="16" t="n"/>
      <c r="O61" s="15" t="n"/>
      <c r="P61" s="21" t="n"/>
      <c r="Q61" s="22">
        <f>IF($A61="","",IF(COUNTIF($A$5:$A$104,$A61)&gt;1,"Duplicate ID",IF(OR($B61="",$C61="",$D61="",$E61="",$F61="",$G61="",$H61="",$I61="",$K61="",$M61=""),"Check required fields",IF($F61&gt;$E61,"Check dates",IF(AND($M61="Rescheduled",$N61=""),"Add rescheduled date",IF(AND($M61&lt;&gt;"Rescheduled",$N61&lt;&gt;""),"Check rescheduled date",IF($M61="Pending Customer Decision","Review pending outcome","Ready for review")))))))</f>
        <v/>
      </c>
    </row>
    <row r="62" ht="22" customHeight="1">
      <c r="A62" s="15" t="n"/>
      <c r="B62" s="15" t="n"/>
      <c r="C62" s="15" t="n"/>
      <c r="D62" s="15" t="n"/>
      <c r="E62" s="16" t="n"/>
      <c r="F62" s="16" t="n"/>
      <c r="G62" s="35" t="n"/>
      <c r="H62" s="15" t="n"/>
      <c r="I62" s="36" t="n"/>
      <c r="J62" s="32">
        <f>IF(OR($A62="",$G62=""),"",IFERROR(VLOOKUP($G62,Assumptions!$K$5:$L$7,2,TRUE),""))</f>
        <v/>
      </c>
      <c r="K62" s="20" t="n"/>
      <c r="L62" s="31">
        <f>IF(OR($A62="",$I62="",$J62="",$K62=""),"",IF($K62="Yes",0,IFERROR($I62*$J62,"")))</f>
        <v/>
      </c>
      <c r="M62" s="15" t="n"/>
      <c r="N62" s="16" t="n"/>
      <c r="O62" s="15" t="n"/>
      <c r="P62" s="21" t="n"/>
      <c r="Q62" s="23">
        <f>IF($A62="","",IF(COUNTIF($A$5:$A$104,$A62)&gt;1,"Duplicate ID",IF(OR($B62="",$C62="",$D62="",$E62="",$F62="",$G62="",$H62="",$I62="",$K62="",$M62=""),"Check required fields",IF($F62&gt;$E62,"Check dates",IF(AND($M62="Rescheduled",$N62=""),"Add rescheduled date",IF(AND($M62&lt;&gt;"Rescheduled",$N62&lt;&gt;""),"Check rescheduled date",IF($M62="Pending Customer Decision","Review pending outcome","Ready for review")))))))</f>
        <v/>
      </c>
    </row>
    <row r="63" ht="22" customHeight="1">
      <c r="A63" s="15" t="n"/>
      <c r="B63" s="15" t="n"/>
      <c r="C63" s="15" t="n"/>
      <c r="D63" s="15" t="n"/>
      <c r="E63" s="16" t="n"/>
      <c r="F63" s="16" t="n"/>
      <c r="G63" s="35" t="n"/>
      <c r="H63" s="15" t="n"/>
      <c r="I63" s="36" t="n"/>
      <c r="J63" s="37">
        <f>IF(OR($A63="",$G63=""),"",IFERROR(VLOOKUP($G63,Assumptions!$K$5:$L$7,2,TRUE),""))</f>
        <v/>
      </c>
      <c r="K63" s="20" t="n"/>
      <c r="L63" s="34">
        <f>IF(OR($A63="",$I63="",$J63="",$K63=""),"",IF($K63="Yes",0,IFERROR($I63*$J63,"")))</f>
        <v/>
      </c>
      <c r="M63" s="15" t="n"/>
      <c r="N63" s="16" t="n"/>
      <c r="O63" s="15" t="n"/>
      <c r="P63" s="21" t="n"/>
      <c r="Q63" s="22">
        <f>IF($A63="","",IF(COUNTIF($A$5:$A$104,$A63)&gt;1,"Duplicate ID",IF(OR($B63="",$C63="",$D63="",$E63="",$F63="",$G63="",$H63="",$I63="",$K63="",$M63=""),"Check required fields",IF($F63&gt;$E63,"Check dates",IF(AND($M63="Rescheduled",$N63=""),"Add rescheduled date",IF(AND($M63&lt;&gt;"Rescheduled",$N63&lt;&gt;""),"Check rescheduled date",IF($M63="Pending Customer Decision","Review pending outcome","Ready for review")))))))</f>
        <v/>
      </c>
    </row>
    <row r="64" ht="22" customHeight="1">
      <c r="A64" s="15" t="n"/>
      <c r="B64" s="15" t="n"/>
      <c r="C64" s="15" t="n"/>
      <c r="D64" s="15" t="n"/>
      <c r="E64" s="16" t="n"/>
      <c r="F64" s="16" t="n"/>
      <c r="G64" s="35" t="n"/>
      <c r="H64" s="15" t="n"/>
      <c r="I64" s="36" t="n"/>
      <c r="J64" s="32">
        <f>IF(OR($A64="",$G64=""),"",IFERROR(VLOOKUP($G64,Assumptions!$K$5:$L$7,2,TRUE),""))</f>
        <v/>
      </c>
      <c r="K64" s="20" t="n"/>
      <c r="L64" s="31">
        <f>IF(OR($A64="",$I64="",$J64="",$K64=""),"",IF($K64="Yes",0,IFERROR($I64*$J64,"")))</f>
        <v/>
      </c>
      <c r="M64" s="15" t="n"/>
      <c r="N64" s="16" t="n"/>
      <c r="O64" s="15" t="n"/>
      <c r="P64" s="21" t="n"/>
      <c r="Q64" s="23">
        <f>IF($A64="","",IF(COUNTIF($A$5:$A$104,$A64)&gt;1,"Duplicate ID",IF(OR($B64="",$C64="",$D64="",$E64="",$F64="",$G64="",$H64="",$I64="",$K64="",$M64=""),"Check required fields",IF($F64&gt;$E64,"Check dates",IF(AND($M64="Rescheduled",$N64=""),"Add rescheduled date",IF(AND($M64&lt;&gt;"Rescheduled",$N64&lt;&gt;""),"Check rescheduled date",IF($M64="Pending Customer Decision","Review pending outcome","Ready for review")))))))</f>
        <v/>
      </c>
    </row>
    <row r="65" ht="22" customHeight="1">
      <c r="A65" s="15" t="n"/>
      <c r="B65" s="15" t="n"/>
      <c r="C65" s="15" t="n"/>
      <c r="D65" s="15" t="n"/>
      <c r="E65" s="16" t="n"/>
      <c r="F65" s="16" t="n"/>
      <c r="G65" s="35" t="n"/>
      <c r="H65" s="15" t="n"/>
      <c r="I65" s="36" t="n"/>
      <c r="J65" s="37">
        <f>IF(OR($A65="",$G65=""),"",IFERROR(VLOOKUP($G65,Assumptions!$K$5:$L$7,2,TRUE),""))</f>
        <v/>
      </c>
      <c r="K65" s="20" t="n"/>
      <c r="L65" s="34">
        <f>IF(OR($A65="",$I65="",$J65="",$K65=""),"",IF($K65="Yes",0,IFERROR($I65*$J65,"")))</f>
        <v/>
      </c>
      <c r="M65" s="15" t="n"/>
      <c r="N65" s="16" t="n"/>
      <c r="O65" s="15" t="n"/>
      <c r="P65" s="21" t="n"/>
      <c r="Q65" s="22">
        <f>IF($A65="","",IF(COUNTIF($A$5:$A$104,$A65)&gt;1,"Duplicate ID",IF(OR($B65="",$C65="",$D65="",$E65="",$F65="",$G65="",$H65="",$I65="",$K65="",$M65=""),"Check required fields",IF($F65&gt;$E65,"Check dates",IF(AND($M65="Rescheduled",$N65=""),"Add rescheduled date",IF(AND($M65&lt;&gt;"Rescheduled",$N65&lt;&gt;""),"Check rescheduled date",IF($M65="Pending Customer Decision","Review pending outcome","Ready for review")))))))</f>
        <v/>
      </c>
    </row>
    <row r="66" ht="22" customHeight="1">
      <c r="A66" s="15" t="n"/>
      <c r="B66" s="15" t="n"/>
      <c r="C66" s="15" t="n"/>
      <c r="D66" s="15" t="n"/>
      <c r="E66" s="16" t="n"/>
      <c r="F66" s="16" t="n"/>
      <c r="G66" s="35" t="n"/>
      <c r="H66" s="15" t="n"/>
      <c r="I66" s="36" t="n"/>
      <c r="J66" s="32">
        <f>IF(OR($A66="",$G66=""),"",IFERROR(VLOOKUP($G66,Assumptions!$K$5:$L$7,2,TRUE),""))</f>
        <v/>
      </c>
      <c r="K66" s="20" t="n"/>
      <c r="L66" s="31">
        <f>IF(OR($A66="",$I66="",$J66="",$K66=""),"",IF($K66="Yes",0,IFERROR($I66*$J66,"")))</f>
        <v/>
      </c>
      <c r="M66" s="15" t="n"/>
      <c r="N66" s="16" t="n"/>
      <c r="O66" s="15" t="n"/>
      <c r="P66" s="21" t="n"/>
      <c r="Q66" s="23">
        <f>IF($A66="","",IF(COUNTIF($A$5:$A$104,$A66)&gt;1,"Duplicate ID",IF(OR($B66="",$C66="",$D66="",$E66="",$F66="",$G66="",$H66="",$I66="",$K66="",$M66=""),"Check required fields",IF($F66&gt;$E66,"Check dates",IF(AND($M66="Rescheduled",$N66=""),"Add rescheduled date",IF(AND($M66&lt;&gt;"Rescheduled",$N66&lt;&gt;""),"Check rescheduled date",IF($M66="Pending Customer Decision","Review pending outcome","Ready for review")))))))</f>
        <v/>
      </c>
    </row>
    <row r="67" ht="22" customHeight="1">
      <c r="A67" s="15" t="n"/>
      <c r="B67" s="15" t="n"/>
      <c r="C67" s="15" t="n"/>
      <c r="D67" s="15" t="n"/>
      <c r="E67" s="16" t="n"/>
      <c r="F67" s="16" t="n"/>
      <c r="G67" s="35" t="n"/>
      <c r="H67" s="15" t="n"/>
      <c r="I67" s="36" t="n"/>
      <c r="J67" s="37">
        <f>IF(OR($A67="",$G67=""),"",IFERROR(VLOOKUP($G67,Assumptions!$K$5:$L$7,2,TRUE),""))</f>
        <v/>
      </c>
      <c r="K67" s="20" t="n"/>
      <c r="L67" s="34">
        <f>IF(OR($A67="",$I67="",$J67="",$K67=""),"",IF($K67="Yes",0,IFERROR($I67*$J67,"")))</f>
        <v/>
      </c>
      <c r="M67" s="15" t="n"/>
      <c r="N67" s="16" t="n"/>
      <c r="O67" s="15" t="n"/>
      <c r="P67" s="21" t="n"/>
      <c r="Q67" s="22">
        <f>IF($A67="","",IF(COUNTIF($A$5:$A$104,$A67)&gt;1,"Duplicate ID",IF(OR($B67="",$C67="",$D67="",$E67="",$F67="",$G67="",$H67="",$I67="",$K67="",$M67=""),"Check required fields",IF($F67&gt;$E67,"Check dates",IF(AND($M67="Rescheduled",$N67=""),"Add rescheduled date",IF(AND($M67&lt;&gt;"Rescheduled",$N67&lt;&gt;""),"Check rescheduled date",IF($M67="Pending Customer Decision","Review pending outcome","Ready for review")))))))</f>
        <v/>
      </c>
    </row>
    <row r="68" ht="22" customHeight="1">
      <c r="A68" s="15" t="n"/>
      <c r="B68" s="15" t="n"/>
      <c r="C68" s="15" t="n"/>
      <c r="D68" s="15" t="n"/>
      <c r="E68" s="16" t="n"/>
      <c r="F68" s="16" t="n"/>
      <c r="G68" s="35" t="n"/>
      <c r="H68" s="15" t="n"/>
      <c r="I68" s="36" t="n"/>
      <c r="J68" s="32">
        <f>IF(OR($A68="",$G68=""),"",IFERROR(VLOOKUP($G68,Assumptions!$K$5:$L$7,2,TRUE),""))</f>
        <v/>
      </c>
      <c r="K68" s="20" t="n"/>
      <c r="L68" s="31">
        <f>IF(OR($A68="",$I68="",$J68="",$K68=""),"",IF($K68="Yes",0,IFERROR($I68*$J68,"")))</f>
        <v/>
      </c>
      <c r="M68" s="15" t="n"/>
      <c r="N68" s="16" t="n"/>
      <c r="O68" s="15" t="n"/>
      <c r="P68" s="21" t="n"/>
      <c r="Q68" s="23">
        <f>IF($A68="","",IF(COUNTIF($A$5:$A$104,$A68)&gt;1,"Duplicate ID",IF(OR($B68="",$C68="",$D68="",$E68="",$F68="",$G68="",$H68="",$I68="",$K68="",$M68=""),"Check required fields",IF($F68&gt;$E68,"Check dates",IF(AND($M68="Rescheduled",$N68=""),"Add rescheduled date",IF(AND($M68&lt;&gt;"Rescheduled",$N68&lt;&gt;""),"Check rescheduled date",IF($M68="Pending Customer Decision","Review pending outcome","Ready for review")))))))</f>
        <v/>
      </c>
    </row>
    <row r="69" ht="22" customHeight="1">
      <c r="A69" s="15" t="n"/>
      <c r="B69" s="15" t="n"/>
      <c r="C69" s="15" t="n"/>
      <c r="D69" s="15" t="n"/>
      <c r="E69" s="16" t="n"/>
      <c r="F69" s="16" t="n"/>
      <c r="G69" s="35" t="n"/>
      <c r="H69" s="15" t="n"/>
      <c r="I69" s="36" t="n"/>
      <c r="J69" s="37">
        <f>IF(OR($A69="",$G69=""),"",IFERROR(VLOOKUP($G69,Assumptions!$K$5:$L$7,2,TRUE),""))</f>
        <v/>
      </c>
      <c r="K69" s="20" t="n"/>
      <c r="L69" s="34">
        <f>IF(OR($A69="",$I69="",$J69="",$K69=""),"",IF($K69="Yes",0,IFERROR($I69*$J69,"")))</f>
        <v/>
      </c>
      <c r="M69" s="15" t="n"/>
      <c r="N69" s="16" t="n"/>
      <c r="O69" s="15" t="n"/>
      <c r="P69" s="21" t="n"/>
      <c r="Q69" s="22">
        <f>IF($A69="","",IF(COUNTIF($A$5:$A$104,$A69)&gt;1,"Duplicate ID",IF(OR($B69="",$C69="",$D69="",$E69="",$F69="",$G69="",$H69="",$I69="",$K69="",$M69=""),"Check required fields",IF($F69&gt;$E69,"Check dates",IF(AND($M69="Rescheduled",$N69=""),"Add rescheduled date",IF(AND($M69&lt;&gt;"Rescheduled",$N69&lt;&gt;""),"Check rescheduled date",IF($M69="Pending Customer Decision","Review pending outcome","Ready for review")))))))</f>
        <v/>
      </c>
    </row>
    <row r="70" ht="22" customHeight="1">
      <c r="A70" s="15" t="n"/>
      <c r="B70" s="15" t="n"/>
      <c r="C70" s="15" t="n"/>
      <c r="D70" s="15" t="n"/>
      <c r="E70" s="16" t="n"/>
      <c r="F70" s="16" t="n"/>
      <c r="G70" s="35" t="n"/>
      <c r="H70" s="15" t="n"/>
      <c r="I70" s="36" t="n"/>
      <c r="J70" s="32">
        <f>IF(OR($A70="",$G70=""),"",IFERROR(VLOOKUP($G70,Assumptions!$K$5:$L$7,2,TRUE),""))</f>
        <v/>
      </c>
      <c r="K70" s="20" t="n"/>
      <c r="L70" s="31">
        <f>IF(OR($A70="",$I70="",$J70="",$K70=""),"",IF($K70="Yes",0,IFERROR($I70*$J70,"")))</f>
        <v/>
      </c>
      <c r="M70" s="15" t="n"/>
      <c r="N70" s="16" t="n"/>
      <c r="O70" s="15" t="n"/>
      <c r="P70" s="21" t="n"/>
      <c r="Q70" s="23">
        <f>IF($A70="","",IF(COUNTIF($A$5:$A$104,$A70)&gt;1,"Duplicate ID",IF(OR($B70="",$C70="",$D70="",$E70="",$F70="",$G70="",$H70="",$I70="",$K70="",$M70=""),"Check required fields",IF($F70&gt;$E70,"Check dates",IF(AND($M70="Rescheduled",$N70=""),"Add rescheduled date",IF(AND($M70&lt;&gt;"Rescheduled",$N70&lt;&gt;""),"Check rescheduled date",IF($M70="Pending Customer Decision","Review pending outcome","Ready for review")))))))</f>
        <v/>
      </c>
    </row>
    <row r="71" ht="22" customHeight="1">
      <c r="A71" s="15" t="n"/>
      <c r="B71" s="15" t="n"/>
      <c r="C71" s="15" t="n"/>
      <c r="D71" s="15" t="n"/>
      <c r="E71" s="16" t="n"/>
      <c r="F71" s="16" t="n"/>
      <c r="G71" s="35" t="n"/>
      <c r="H71" s="15" t="n"/>
      <c r="I71" s="36" t="n"/>
      <c r="J71" s="37">
        <f>IF(OR($A71="",$G71=""),"",IFERROR(VLOOKUP($G71,Assumptions!$K$5:$L$7,2,TRUE),""))</f>
        <v/>
      </c>
      <c r="K71" s="20" t="n"/>
      <c r="L71" s="34">
        <f>IF(OR($A71="",$I71="",$J71="",$K71=""),"",IF($K71="Yes",0,IFERROR($I71*$J71,"")))</f>
        <v/>
      </c>
      <c r="M71" s="15" t="n"/>
      <c r="N71" s="16" t="n"/>
      <c r="O71" s="15" t="n"/>
      <c r="P71" s="21" t="n"/>
      <c r="Q71" s="22">
        <f>IF($A71="","",IF(COUNTIF($A$5:$A$104,$A71)&gt;1,"Duplicate ID",IF(OR($B71="",$C71="",$D71="",$E71="",$F71="",$G71="",$H71="",$I71="",$K71="",$M71=""),"Check required fields",IF($F71&gt;$E71,"Check dates",IF(AND($M71="Rescheduled",$N71=""),"Add rescheduled date",IF(AND($M71&lt;&gt;"Rescheduled",$N71&lt;&gt;""),"Check rescheduled date",IF($M71="Pending Customer Decision","Review pending outcome","Ready for review")))))))</f>
        <v/>
      </c>
    </row>
    <row r="72" ht="22" customHeight="1">
      <c r="A72" s="15" t="n"/>
      <c r="B72" s="15" t="n"/>
      <c r="C72" s="15" t="n"/>
      <c r="D72" s="15" t="n"/>
      <c r="E72" s="16" t="n"/>
      <c r="F72" s="16" t="n"/>
      <c r="G72" s="35" t="n"/>
      <c r="H72" s="15" t="n"/>
      <c r="I72" s="36" t="n"/>
      <c r="J72" s="32">
        <f>IF(OR($A72="",$G72=""),"",IFERROR(VLOOKUP($G72,Assumptions!$K$5:$L$7,2,TRUE),""))</f>
        <v/>
      </c>
      <c r="K72" s="20" t="n"/>
      <c r="L72" s="31">
        <f>IF(OR($A72="",$I72="",$J72="",$K72=""),"",IF($K72="Yes",0,IFERROR($I72*$J72,"")))</f>
        <v/>
      </c>
      <c r="M72" s="15" t="n"/>
      <c r="N72" s="16" t="n"/>
      <c r="O72" s="15" t="n"/>
      <c r="P72" s="21" t="n"/>
      <c r="Q72" s="23">
        <f>IF($A72="","",IF(COUNTIF($A$5:$A$104,$A72)&gt;1,"Duplicate ID",IF(OR($B72="",$C72="",$D72="",$E72="",$F72="",$G72="",$H72="",$I72="",$K72="",$M72=""),"Check required fields",IF($F72&gt;$E72,"Check dates",IF(AND($M72="Rescheduled",$N72=""),"Add rescheduled date",IF(AND($M72&lt;&gt;"Rescheduled",$N72&lt;&gt;""),"Check rescheduled date",IF($M72="Pending Customer Decision","Review pending outcome","Ready for review")))))))</f>
        <v/>
      </c>
    </row>
    <row r="73" ht="22" customHeight="1">
      <c r="A73" s="15" t="n"/>
      <c r="B73" s="15" t="n"/>
      <c r="C73" s="15" t="n"/>
      <c r="D73" s="15" t="n"/>
      <c r="E73" s="16" t="n"/>
      <c r="F73" s="16" t="n"/>
      <c r="G73" s="35" t="n"/>
      <c r="H73" s="15" t="n"/>
      <c r="I73" s="36" t="n"/>
      <c r="J73" s="37">
        <f>IF(OR($A73="",$G73=""),"",IFERROR(VLOOKUP($G73,Assumptions!$K$5:$L$7,2,TRUE),""))</f>
        <v/>
      </c>
      <c r="K73" s="20" t="n"/>
      <c r="L73" s="34">
        <f>IF(OR($A73="",$I73="",$J73="",$K73=""),"",IF($K73="Yes",0,IFERROR($I73*$J73,"")))</f>
        <v/>
      </c>
      <c r="M73" s="15" t="n"/>
      <c r="N73" s="16" t="n"/>
      <c r="O73" s="15" t="n"/>
      <c r="P73" s="21" t="n"/>
      <c r="Q73" s="22">
        <f>IF($A73="","",IF(COUNTIF($A$5:$A$104,$A73)&gt;1,"Duplicate ID",IF(OR($B73="",$C73="",$D73="",$E73="",$F73="",$G73="",$H73="",$I73="",$K73="",$M73=""),"Check required fields",IF($F73&gt;$E73,"Check dates",IF(AND($M73="Rescheduled",$N73=""),"Add rescheduled date",IF(AND($M73&lt;&gt;"Rescheduled",$N73&lt;&gt;""),"Check rescheduled date",IF($M73="Pending Customer Decision","Review pending outcome","Ready for review")))))))</f>
        <v/>
      </c>
    </row>
    <row r="74" ht="22" customHeight="1">
      <c r="A74" s="15" t="n"/>
      <c r="B74" s="15" t="n"/>
      <c r="C74" s="15" t="n"/>
      <c r="D74" s="15" t="n"/>
      <c r="E74" s="16" t="n"/>
      <c r="F74" s="16" t="n"/>
      <c r="G74" s="35" t="n"/>
      <c r="H74" s="15" t="n"/>
      <c r="I74" s="36" t="n"/>
      <c r="J74" s="32">
        <f>IF(OR($A74="",$G74=""),"",IFERROR(VLOOKUP($G74,Assumptions!$K$5:$L$7,2,TRUE),""))</f>
        <v/>
      </c>
      <c r="K74" s="20" t="n"/>
      <c r="L74" s="31">
        <f>IF(OR($A74="",$I74="",$J74="",$K74=""),"",IF($K74="Yes",0,IFERROR($I74*$J74,"")))</f>
        <v/>
      </c>
      <c r="M74" s="15" t="n"/>
      <c r="N74" s="16" t="n"/>
      <c r="O74" s="15" t="n"/>
      <c r="P74" s="21" t="n"/>
      <c r="Q74" s="23">
        <f>IF($A74="","",IF(COUNTIF($A$5:$A$104,$A74)&gt;1,"Duplicate ID",IF(OR($B74="",$C74="",$D74="",$E74="",$F74="",$G74="",$H74="",$I74="",$K74="",$M74=""),"Check required fields",IF($F74&gt;$E74,"Check dates",IF(AND($M74="Rescheduled",$N74=""),"Add rescheduled date",IF(AND($M74&lt;&gt;"Rescheduled",$N74&lt;&gt;""),"Check rescheduled date",IF($M74="Pending Customer Decision","Review pending outcome","Ready for review")))))))</f>
        <v/>
      </c>
    </row>
    <row r="75" ht="22" customHeight="1">
      <c r="A75" s="15" t="n"/>
      <c r="B75" s="15" t="n"/>
      <c r="C75" s="15" t="n"/>
      <c r="D75" s="15" t="n"/>
      <c r="E75" s="16" t="n"/>
      <c r="F75" s="16" t="n"/>
      <c r="G75" s="35" t="n"/>
      <c r="H75" s="15" t="n"/>
      <c r="I75" s="36" t="n"/>
      <c r="J75" s="37">
        <f>IF(OR($A75="",$G75=""),"",IFERROR(VLOOKUP($G75,Assumptions!$K$5:$L$7,2,TRUE),""))</f>
        <v/>
      </c>
      <c r="K75" s="20" t="n"/>
      <c r="L75" s="34">
        <f>IF(OR($A75="",$I75="",$J75="",$K75=""),"",IF($K75="Yes",0,IFERROR($I75*$J75,"")))</f>
        <v/>
      </c>
      <c r="M75" s="15" t="n"/>
      <c r="N75" s="16" t="n"/>
      <c r="O75" s="15" t="n"/>
      <c r="P75" s="21" t="n"/>
      <c r="Q75" s="22">
        <f>IF($A75="","",IF(COUNTIF($A$5:$A$104,$A75)&gt;1,"Duplicate ID",IF(OR($B75="",$C75="",$D75="",$E75="",$F75="",$G75="",$H75="",$I75="",$K75="",$M75=""),"Check required fields",IF($F75&gt;$E75,"Check dates",IF(AND($M75="Rescheduled",$N75=""),"Add rescheduled date",IF(AND($M75&lt;&gt;"Rescheduled",$N75&lt;&gt;""),"Check rescheduled date",IF($M75="Pending Customer Decision","Review pending outcome","Ready for review")))))))</f>
        <v/>
      </c>
    </row>
    <row r="76" ht="22" customHeight="1">
      <c r="A76" s="15" t="n"/>
      <c r="B76" s="15" t="n"/>
      <c r="C76" s="15" t="n"/>
      <c r="D76" s="15" t="n"/>
      <c r="E76" s="16" t="n"/>
      <c r="F76" s="16" t="n"/>
      <c r="G76" s="35" t="n"/>
      <c r="H76" s="15" t="n"/>
      <c r="I76" s="36" t="n"/>
      <c r="J76" s="32">
        <f>IF(OR($A76="",$G76=""),"",IFERROR(VLOOKUP($G76,Assumptions!$K$5:$L$7,2,TRUE),""))</f>
        <v/>
      </c>
      <c r="K76" s="20" t="n"/>
      <c r="L76" s="31">
        <f>IF(OR($A76="",$I76="",$J76="",$K76=""),"",IF($K76="Yes",0,IFERROR($I76*$J76,"")))</f>
        <v/>
      </c>
      <c r="M76" s="15" t="n"/>
      <c r="N76" s="16" t="n"/>
      <c r="O76" s="15" t="n"/>
      <c r="P76" s="21" t="n"/>
      <c r="Q76" s="23">
        <f>IF($A76="","",IF(COUNTIF($A$5:$A$104,$A76)&gt;1,"Duplicate ID",IF(OR($B76="",$C76="",$D76="",$E76="",$F76="",$G76="",$H76="",$I76="",$K76="",$M76=""),"Check required fields",IF($F76&gt;$E76,"Check dates",IF(AND($M76="Rescheduled",$N76=""),"Add rescheduled date",IF(AND($M76&lt;&gt;"Rescheduled",$N76&lt;&gt;""),"Check rescheduled date",IF($M76="Pending Customer Decision","Review pending outcome","Ready for review")))))))</f>
        <v/>
      </c>
    </row>
    <row r="77" ht="22" customHeight="1">
      <c r="A77" s="15" t="n"/>
      <c r="B77" s="15" t="n"/>
      <c r="C77" s="15" t="n"/>
      <c r="D77" s="15" t="n"/>
      <c r="E77" s="16" t="n"/>
      <c r="F77" s="16" t="n"/>
      <c r="G77" s="35" t="n"/>
      <c r="H77" s="15" t="n"/>
      <c r="I77" s="36" t="n"/>
      <c r="J77" s="37">
        <f>IF(OR($A77="",$G77=""),"",IFERROR(VLOOKUP($G77,Assumptions!$K$5:$L$7,2,TRUE),""))</f>
        <v/>
      </c>
      <c r="K77" s="20" t="n"/>
      <c r="L77" s="34">
        <f>IF(OR($A77="",$I77="",$J77="",$K77=""),"",IF($K77="Yes",0,IFERROR($I77*$J77,"")))</f>
        <v/>
      </c>
      <c r="M77" s="15" t="n"/>
      <c r="N77" s="16" t="n"/>
      <c r="O77" s="15" t="n"/>
      <c r="P77" s="21" t="n"/>
      <c r="Q77" s="22">
        <f>IF($A77="","",IF(COUNTIF($A$5:$A$104,$A77)&gt;1,"Duplicate ID",IF(OR($B77="",$C77="",$D77="",$E77="",$F77="",$G77="",$H77="",$I77="",$K77="",$M77=""),"Check required fields",IF($F77&gt;$E77,"Check dates",IF(AND($M77="Rescheduled",$N77=""),"Add rescheduled date",IF(AND($M77&lt;&gt;"Rescheduled",$N77&lt;&gt;""),"Check rescheduled date",IF($M77="Pending Customer Decision","Review pending outcome","Ready for review")))))))</f>
        <v/>
      </c>
    </row>
    <row r="78" ht="22" customHeight="1">
      <c r="A78" s="15" t="n"/>
      <c r="B78" s="15" t="n"/>
      <c r="C78" s="15" t="n"/>
      <c r="D78" s="15" t="n"/>
      <c r="E78" s="16" t="n"/>
      <c r="F78" s="16" t="n"/>
      <c r="G78" s="35" t="n"/>
      <c r="H78" s="15" t="n"/>
      <c r="I78" s="36" t="n"/>
      <c r="J78" s="32">
        <f>IF(OR($A78="",$G78=""),"",IFERROR(VLOOKUP($G78,Assumptions!$K$5:$L$7,2,TRUE),""))</f>
        <v/>
      </c>
      <c r="K78" s="20" t="n"/>
      <c r="L78" s="31">
        <f>IF(OR($A78="",$I78="",$J78="",$K78=""),"",IF($K78="Yes",0,IFERROR($I78*$J78,"")))</f>
        <v/>
      </c>
      <c r="M78" s="15" t="n"/>
      <c r="N78" s="16" t="n"/>
      <c r="O78" s="15" t="n"/>
      <c r="P78" s="21" t="n"/>
      <c r="Q78" s="23">
        <f>IF($A78="","",IF(COUNTIF($A$5:$A$104,$A78)&gt;1,"Duplicate ID",IF(OR($B78="",$C78="",$D78="",$E78="",$F78="",$G78="",$H78="",$I78="",$K78="",$M78=""),"Check required fields",IF($F78&gt;$E78,"Check dates",IF(AND($M78="Rescheduled",$N78=""),"Add rescheduled date",IF(AND($M78&lt;&gt;"Rescheduled",$N78&lt;&gt;""),"Check rescheduled date",IF($M78="Pending Customer Decision","Review pending outcome","Ready for review")))))))</f>
        <v/>
      </c>
    </row>
    <row r="79" ht="22" customHeight="1">
      <c r="A79" s="15" t="n"/>
      <c r="B79" s="15" t="n"/>
      <c r="C79" s="15" t="n"/>
      <c r="D79" s="15" t="n"/>
      <c r="E79" s="16" t="n"/>
      <c r="F79" s="16" t="n"/>
      <c r="G79" s="35" t="n"/>
      <c r="H79" s="15" t="n"/>
      <c r="I79" s="36" t="n"/>
      <c r="J79" s="37">
        <f>IF(OR($A79="",$G79=""),"",IFERROR(VLOOKUP($G79,Assumptions!$K$5:$L$7,2,TRUE),""))</f>
        <v/>
      </c>
      <c r="K79" s="20" t="n"/>
      <c r="L79" s="34">
        <f>IF(OR($A79="",$I79="",$J79="",$K79=""),"",IF($K79="Yes",0,IFERROR($I79*$J79,"")))</f>
        <v/>
      </c>
      <c r="M79" s="15" t="n"/>
      <c r="N79" s="16" t="n"/>
      <c r="O79" s="15" t="n"/>
      <c r="P79" s="21" t="n"/>
      <c r="Q79" s="22">
        <f>IF($A79="","",IF(COUNTIF($A$5:$A$104,$A79)&gt;1,"Duplicate ID",IF(OR($B79="",$C79="",$D79="",$E79="",$F79="",$G79="",$H79="",$I79="",$K79="",$M79=""),"Check required fields",IF($F79&gt;$E79,"Check dates",IF(AND($M79="Rescheduled",$N79=""),"Add rescheduled date",IF(AND($M79&lt;&gt;"Rescheduled",$N79&lt;&gt;""),"Check rescheduled date",IF($M79="Pending Customer Decision","Review pending outcome","Ready for review")))))))</f>
        <v/>
      </c>
    </row>
    <row r="80" ht="22" customHeight="1">
      <c r="A80" s="15" t="n"/>
      <c r="B80" s="15" t="n"/>
      <c r="C80" s="15" t="n"/>
      <c r="D80" s="15" t="n"/>
      <c r="E80" s="16" t="n"/>
      <c r="F80" s="16" t="n"/>
      <c r="G80" s="35" t="n"/>
      <c r="H80" s="15" t="n"/>
      <c r="I80" s="36" t="n"/>
      <c r="J80" s="32">
        <f>IF(OR($A80="",$G80=""),"",IFERROR(VLOOKUP($G80,Assumptions!$K$5:$L$7,2,TRUE),""))</f>
        <v/>
      </c>
      <c r="K80" s="20" t="n"/>
      <c r="L80" s="31">
        <f>IF(OR($A80="",$I80="",$J80="",$K80=""),"",IF($K80="Yes",0,IFERROR($I80*$J80,"")))</f>
        <v/>
      </c>
      <c r="M80" s="15" t="n"/>
      <c r="N80" s="16" t="n"/>
      <c r="O80" s="15" t="n"/>
      <c r="P80" s="21" t="n"/>
      <c r="Q80" s="23">
        <f>IF($A80="","",IF(COUNTIF($A$5:$A$104,$A80)&gt;1,"Duplicate ID",IF(OR($B80="",$C80="",$D80="",$E80="",$F80="",$G80="",$H80="",$I80="",$K80="",$M80=""),"Check required fields",IF($F80&gt;$E80,"Check dates",IF(AND($M80="Rescheduled",$N80=""),"Add rescheduled date",IF(AND($M80&lt;&gt;"Rescheduled",$N80&lt;&gt;""),"Check rescheduled date",IF($M80="Pending Customer Decision","Review pending outcome","Ready for review")))))))</f>
        <v/>
      </c>
    </row>
    <row r="81" ht="22" customHeight="1">
      <c r="A81" s="15" t="n"/>
      <c r="B81" s="15" t="n"/>
      <c r="C81" s="15" t="n"/>
      <c r="D81" s="15" t="n"/>
      <c r="E81" s="16" t="n"/>
      <c r="F81" s="16" t="n"/>
      <c r="G81" s="35" t="n"/>
      <c r="H81" s="15" t="n"/>
      <c r="I81" s="36" t="n"/>
      <c r="J81" s="37">
        <f>IF(OR($A81="",$G81=""),"",IFERROR(VLOOKUP($G81,Assumptions!$K$5:$L$7,2,TRUE),""))</f>
        <v/>
      </c>
      <c r="K81" s="20" t="n"/>
      <c r="L81" s="34">
        <f>IF(OR($A81="",$I81="",$J81="",$K81=""),"",IF($K81="Yes",0,IFERROR($I81*$J81,"")))</f>
        <v/>
      </c>
      <c r="M81" s="15" t="n"/>
      <c r="N81" s="16" t="n"/>
      <c r="O81" s="15" t="n"/>
      <c r="P81" s="21" t="n"/>
      <c r="Q81" s="22">
        <f>IF($A81="","",IF(COUNTIF($A$5:$A$104,$A81)&gt;1,"Duplicate ID",IF(OR($B81="",$C81="",$D81="",$E81="",$F81="",$G81="",$H81="",$I81="",$K81="",$M81=""),"Check required fields",IF($F81&gt;$E81,"Check dates",IF(AND($M81="Rescheduled",$N81=""),"Add rescheduled date",IF(AND($M81&lt;&gt;"Rescheduled",$N81&lt;&gt;""),"Check rescheduled date",IF($M81="Pending Customer Decision","Review pending outcome","Ready for review")))))))</f>
        <v/>
      </c>
    </row>
    <row r="82" ht="22" customHeight="1">
      <c r="A82" s="15" t="n"/>
      <c r="B82" s="15" t="n"/>
      <c r="C82" s="15" t="n"/>
      <c r="D82" s="15" t="n"/>
      <c r="E82" s="16" t="n"/>
      <c r="F82" s="16" t="n"/>
      <c r="G82" s="35" t="n"/>
      <c r="H82" s="15" t="n"/>
      <c r="I82" s="36" t="n"/>
      <c r="J82" s="32">
        <f>IF(OR($A82="",$G82=""),"",IFERROR(VLOOKUP($G82,Assumptions!$K$5:$L$7,2,TRUE),""))</f>
        <v/>
      </c>
      <c r="K82" s="20" t="n"/>
      <c r="L82" s="31">
        <f>IF(OR($A82="",$I82="",$J82="",$K82=""),"",IF($K82="Yes",0,IFERROR($I82*$J82,"")))</f>
        <v/>
      </c>
      <c r="M82" s="15" t="n"/>
      <c r="N82" s="16" t="n"/>
      <c r="O82" s="15" t="n"/>
      <c r="P82" s="21" t="n"/>
      <c r="Q82" s="23">
        <f>IF($A82="","",IF(COUNTIF($A$5:$A$104,$A82)&gt;1,"Duplicate ID",IF(OR($B82="",$C82="",$D82="",$E82="",$F82="",$G82="",$H82="",$I82="",$K82="",$M82=""),"Check required fields",IF($F82&gt;$E82,"Check dates",IF(AND($M82="Rescheduled",$N82=""),"Add rescheduled date",IF(AND($M82&lt;&gt;"Rescheduled",$N82&lt;&gt;""),"Check rescheduled date",IF($M82="Pending Customer Decision","Review pending outcome","Ready for review")))))))</f>
        <v/>
      </c>
    </row>
    <row r="83" ht="22" customHeight="1">
      <c r="A83" s="15" t="n"/>
      <c r="B83" s="15" t="n"/>
      <c r="C83" s="15" t="n"/>
      <c r="D83" s="15" t="n"/>
      <c r="E83" s="16" t="n"/>
      <c r="F83" s="16" t="n"/>
      <c r="G83" s="35" t="n"/>
      <c r="H83" s="15" t="n"/>
      <c r="I83" s="36" t="n"/>
      <c r="J83" s="37">
        <f>IF(OR($A83="",$G83=""),"",IFERROR(VLOOKUP($G83,Assumptions!$K$5:$L$7,2,TRUE),""))</f>
        <v/>
      </c>
      <c r="K83" s="20" t="n"/>
      <c r="L83" s="34">
        <f>IF(OR($A83="",$I83="",$J83="",$K83=""),"",IF($K83="Yes",0,IFERROR($I83*$J83,"")))</f>
        <v/>
      </c>
      <c r="M83" s="15" t="n"/>
      <c r="N83" s="16" t="n"/>
      <c r="O83" s="15" t="n"/>
      <c r="P83" s="21" t="n"/>
      <c r="Q83" s="22">
        <f>IF($A83="","",IF(COUNTIF($A$5:$A$104,$A83)&gt;1,"Duplicate ID",IF(OR($B83="",$C83="",$D83="",$E83="",$F83="",$G83="",$H83="",$I83="",$K83="",$M83=""),"Check required fields",IF($F83&gt;$E83,"Check dates",IF(AND($M83="Rescheduled",$N83=""),"Add rescheduled date",IF(AND($M83&lt;&gt;"Rescheduled",$N83&lt;&gt;""),"Check rescheduled date",IF($M83="Pending Customer Decision","Review pending outcome","Ready for review")))))))</f>
        <v/>
      </c>
    </row>
    <row r="84" ht="22" customHeight="1">
      <c r="A84" s="15" t="n"/>
      <c r="B84" s="15" t="n"/>
      <c r="C84" s="15" t="n"/>
      <c r="D84" s="15" t="n"/>
      <c r="E84" s="16" t="n"/>
      <c r="F84" s="16" t="n"/>
      <c r="G84" s="35" t="n"/>
      <c r="H84" s="15" t="n"/>
      <c r="I84" s="36" t="n"/>
      <c r="J84" s="32">
        <f>IF(OR($A84="",$G84=""),"",IFERROR(VLOOKUP($G84,Assumptions!$K$5:$L$7,2,TRUE),""))</f>
        <v/>
      </c>
      <c r="K84" s="20" t="n"/>
      <c r="L84" s="31">
        <f>IF(OR($A84="",$I84="",$J84="",$K84=""),"",IF($K84="Yes",0,IFERROR($I84*$J84,"")))</f>
        <v/>
      </c>
      <c r="M84" s="15" t="n"/>
      <c r="N84" s="16" t="n"/>
      <c r="O84" s="15" t="n"/>
      <c r="P84" s="21" t="n"/>
      <c r="Q84" s="23">
        <f>IF($A84="","",IF(COUNTIF($A$5:$A$104,$A84)&gt;1,"Duplicate ID",IF(OR($B84="",$C84="",$D84="",$E84="",$F84="",$G84="",$H84="",$I84="",$K84="",$M84=""),"Check required fields",IF($F84&gt;$E84,"Check dates",IF(AND($M84="Rescheduled",$N84=""),"Add rescheduled date",IF(AND($M84&lt;&gt;"Rescheduled",$N84&lt;&gt;""),"Check rescheduled date",IF($M84="Pending Customer Decision","Review pending outcome","Ready for review")))))))</f>
        <v/>
      </c>
    </row>
    <row r="85" ht="22" customHeight="1">
      <c r="A85" s="15" t="n"/>
      <c r="B85" s="15" t="n"/>
      <c r="C85" s="15" t="n"/>
      <c r="D85" s="15" t="n"/>
      <c r="E85" s="16" t="n"/>
      <c r="F85" s="16" t="n"/>
      <c r="G85" s="35" t="n"/>
      <c r="H85" s="15" t="n"/>
      <c r="I85" s="36" t="n"/>
      <c r="J85" s="37">
        <f>IF(OR($A85="",$G85=""),"",IFERROR(VLOOKUP($G85,Assumptions!$K$5:$L$7,2,TRUE),""))</f>
        <v/>
      </c>
      <c r="K85" s="20" t="n"/>
      <c r="L85" s="34">
        <f>IF(OR($A85="",$I85="",$J85="",$K85=""),"",IF($K85="Yes",0,IFERROR($I85*$J85,"")))</f>
        <v/>
      </c>
      <c r="M85" s="15" t="n"/>
      <c r="N85" s="16" t="n"/>
      <c r="O85" s="15" t="n"/>
      <c r="P85" s="21" t="n"/>
      <c r="Q85" s="22">
        <f>IF($A85="","",IF(COUNTIF($A$5:$A$104,$A85)&gt;1,"Duplicate ID",IF(OR($B85="",$C85="",$D85="",$E85="",$F85="",$G85="",$H85="",$I85="",$K85="",$M85=""),"Check required fields",IF($F85&gt;$E85,"Check dates",IF(AND($M85="Rescheduled",$N85=""),"Add rescheduled date",IF(AND($M85&lt;&gt;"Rescheduled",$N85&lt;&gt;""),"Check rescheduled date",IF($M85="Pending Customer Decision","Review pending outcome","Ready for review")))))))</f>
        <v/>
      </c>
    </row>
    <row r="86" ht="22" customHeight="1">
      <c r="A86" s="15" t="n"/>
      <c r="B86" s="15" t="n"/>
      <c r="C86" s="15" t="n"/>
      <c r="D86" s="15" t="n"/>
      <c r="E86" s="16" t="n"/>
      <c r="F86" s="16" t="n"/>
      <c r="G86" s="35" t="n"/>
      <c r="H86" s="15" t="n"/>
      <c r="I86" s="36" t="n"/>
      <c r="J86" s="32">
        <f>IF(OR($A86="",$G86=""),"",IFERROR(VLOOKUP($G86,Assumptions!$K$5:$L$7,2,TRUE),""))</f>
        <v/>
      </c>
      <c r="K86" s="20" t="n"/>
      <c r="L86" s="31">
        <f>IF(OR($A86="",$I86="",$J86="",$K86=""),"",IF($K86="Yes",0,IFERROR($I86*$J86,"")))</f>
        <v/>
      </c>
      <c r="M86" s="15" t="n"/>
      <c r="N86" s="16" t="n"/>
      <c r="O86" s="15" t="n"/>
      <c r="P86" s="21" t="n"/>
      <c r="Q86" s="23">
        <f>IF($A86="","",IF(COUNTIF($A$5:$A$104,$A86)&gt;1,"Duplicate ID",IF(OR($B86="",$C86="",$D86="",$E86="",$F86="",$G86="",$H86="",$I86="",$K86="",$M86=""),"Check required fields",IF($F86&gt;$E86,"Check dates",IF(AND($M86="Rescheduled",$N86=""),"Add rescheduled date",IF(AND($M86&lt;&gt;"Rescheduled",$N86&lt;&gt;""),"Check rescheduled date",IF($M86="Pending Customer Decision","Review pending outcome","Ready for review")))))))</f>
        <v/>
      </c>
    </row>
    <row r="87" ht="22" customHeight="1">
      <c r="A87" s="15" t="n"/>
      <c r="B87" s="15" t="n"/>
      <c r="C87" s="15" t="n"/>
      <c r="D87" s="15" t="n"/>
      <c r="E87" s="16" t="n"/>
      <c r="F87" s="16" t="n"/>
      <c r="G87" s="35" t="n"/>
      <c r="H87" s="15" t="n"/>
      <c r="I87" s="36" t="n"/>
      <c r="J87" s="37">
        <f>IF(OR($A87="",$G87=""),"",IFERROR(VLOOKUP($G87,Assumptions!$K$5:$L$7,2,TRUE),""))</f>
        <v/>
      </c>
      <c r="K87" s="20" t="n"/>
      <c r="L87" s="34">
        <f>IF(OR($A87="",$I87="",$J87="",$K87=""),"",IF($K87="Yes",0,IFERROR($I87*$J87,"")))</f>
        <v/>
      </c>
      <c r="M87" s="15" t="n"/>
      <c r="N87" s="16" t="n"/>
      <c r="O87" s="15" t="n"/>
      <c r="P87" s="21" t="n"/>
      <c r="Q87" s="22">
        <f>IF($A87="","",IF(COUNTIF($A$5:$A$104,$A87)&gt;1,"Duplicate ID",IF(OR($B87="",$C87="",$D87="",$E87="",$F87="",$G87="",$H87="",$I87="",$K87="",$M87=""),"Check required fields",IF($F87&gt;$E87,"Check dates",IF(AND($M87="Rescheduled",$N87=""),"Add rescheduled date",IF(AND($M87&lt;&gt;"Rescheduled",$N87&lt;&gt;""),"Check rescheduled date",IF($M87="Pending Customer Decision","Review pending outcome","Ready for review")))))))</f>
        <v/>
      </c>
    </row>
    <row r="88" ht="22" customHeight="1">
      <c r="A88" s="15" t="n"/>
      <c r="B88" s="15" t="n"/>
      <c r="C88" s="15" t="n"/>
      <c r="D88" s="15" t="n"/>
      <c r="E88" s="16" t="n"/>
      <c r="F88" s="16" t="n"/>
      <c r="G88" s="35" t="n"/>
      <c r="H88" s="15" t="n"/>
      <c r="I88" s="36" t="n"/>
      <c r="J88" s="32">
        <f>IF(OR($A88="",$G88=""),"",IFERROR(VLOOKUP($G88,Assumptions!$K$5:$L$7,2,TRUE),""))</f>
        <v/>
      </c>
      <c r="K88" s="20" t="n"/>
      <c r="L88" s="31">
        <f>IF(OR($A88="",$I88="",$J88="",$K88=""),"",IF($K88="Yes",0,IFERROR($I88*$J88,"")))</f>
        <v/>
      </c>
      <c r="M88" s="15" t="n"/>
      <c r="N88" s="16" t="n"/>
      <c r="O88" s="15" t="n"/>
      <c r="P88" s="21" t="n"/>
      <c r="Q88" s="23">
        <f>IF($A88="","",IF(COUNTIF($A$5:$A$104,$A88)&gt;1,"Duplicate ID",IF(OR($B88="",$C88="",$D88="",$E88="",$F88="",$G88="",$H88="",$I88="",$K88="",$M88=""),"Check required fields",IF($F88&gt;$E88,"Check dates",IF(AND($M88="Rescheduled",$N88=""),"Add rescheduled date",IF(AND($M88&lt;&gt;"Rescheduled",$N88&lt;&gt;""),"Check rescheduled date",IF($M88="Pending Customer Decision","Review pending outcome","Ready for review")))))))</f>
        <v/>
      </c>
    </row>
    <row r="89" ht="22" customHeight="1">
      <c r="A89" s="15" t="n"/>
      <c r="B89" s="15" t="n"/>
      <c r="C89" s="15" t="n"/>
      <c r="D89" s="15" t="n"/>
      <c r="E89" s="16" t="n"/>
      <c r="F89" s="16" t="n"/>
      <c r="G89" s="35" t="n"/>
      <c r="H89" s="15" t="n"/>
      <c r="I89" s="36" t="n"/>
      <c r="J89" s="37">
        <f>IF(OR($A89="",$G89=""),"",IFERROR(VLOOKUP($G89,Assumptions!$K$5:$L$7,2,TRUE),""))</f>
        <v/>
      </c>
      <c r="K89" s="20" t="n"/>
      <c r="L89" s="34">
        <f>IF(OR($A89="",$I89="",$J89="",$K89=""),"",IF($K89="Yes",0,IFERROR($I89*$J89,"")))</f>
        <v/>
      </c>
      <c r="M89" s="15" t="n"/>
      <c r="N89" s="16" t="n"/>
      <c r="O89" s="15" t="n"/>
      <c r="P89" s="21" t="n"/>
      <c r="Q89" s="22">
        <f>IF($A89="","",IF(COUNTIF($A$5:$A$104,$A89)&gt;1,"Duplicate ID",IF(OR($B89="",$C89="",$D89="",$E89="",$F89="",$G89="",$H89="",$I89="",$K89="",$M89=""),"Check required fields",IF($F89&gt;$E89,"Check dates",IF(AND($M89="Rescheduled",$N89=""),"Add rescheduled date",IF(AND($M89&lt;&gt;"Rescheduled",$N89&lt;&gt;""),"Check rescheduled date",IF($M89="Pending Customer Decision","Review pending outcome","Ready for review")))))))</f>
        <v/>
      </c>
    </row>
    <row r="90" ht="22" customHeight="1">
      <c r="A90" s="15" t="n"/>
      <c r="B90" s="15" t="n"/>
      <c r="C90" s="15" t="n"/>
      <c r="D90" s="15" t="n"/>
      <c r="E90" s="16" t="n"/>
      <c r="F90" s="16" t="n"/>
      <c r="G90" s="35" t="n"/>
      <c r="H90" s="15" t="n"/>
      <c r="I90" s="36" t="n"/>
      <c r="J90" s="32">
        <f>IF(OR($A90="",$G90=""),"",IFERROR(VLOOKUP($G90,Assumptions!$K$5:$L$7,2,TRUE),""))</f>
        <v/>
      </c>
      <c r="K90" s="20" t="n"/>
      <c r="L90" s="31">
        <f>IF(OR($A90="",$I90="",$J90="",$K90=""),"",IF($K90="Yes",0,IFERROR($I90*$J90,"")))</f>
        <v/>
      </c>
      <c r="M90" s="15" t="n"/>
      <c r="N90" s="16" t="n"/>
      <c r="O90" s="15" t="n"/>
      <c r="P90" s="21" t="n"/>
      <c r="Q90" s="23">
        <f>IF($A90="","",IF(COUNTIF($A$5:$A$104,$A90)&gt;1,"Duplicate ID",IF(OR($B90="",$C90="",$D90="",$E90="",$F90="",$G90="",$H90="",$I90="",$K90="",$M90=""),"Check required fields",IF($F90&gt;$E90,"Check dates",IF(AND($M90="Rescheduled",$N90=""),"Add rescheduled date",IF(AND($M90&lt;&gt;"Rescheduled",$N90&lt;&gt;""),"Check rescheduled date",IF($M90="Pending Customer Decision","Review pending outcome","Ready for review")))))))</f>
        <v/>
      </c>
    </row>
    <row r="91" ht="22" customHeight="1">
      <c r="A91" s="15" t="n"/>
      <c r="B91" s="15" t="n"/>
      <c r="C91" s="15" t="n"/>
      <c r="D91" s="15" t="n"/>
      <c r="E91" s="16" t="n"/>
      <c r="F91" s="16" t="n"/>
      <c r="G91" s="35" t="n"/>
      <c r="H91" s="15" t="n"/>
      <c r="I91" s="36" t="n"/>
      <c r="J91" s="37">
        <f>IF(OR($A91="",$G91=""),"",IFERROR(VLOOKUP($G91,Assumptions!$K$5:$L$7,2,TRUE),""))</f>
        <v/>
      </c>
      <c r="K91" s="20" t="n"/>
      <c r="L91" s="34">
        <f>IF(OR($A91="",$I91="",$J91="",$K91=""),"",IF($K91="Yes",0,IFERROR($I91*$J91,"")))</f>
        <v/>
      </c>
      <c r="M91" s="15" t="n"/>
      <c r="N91" s="16" t="n"/>
      <c r="O91" s="15" t="n"/>
      <c r="P91" s="21" t="n"/>
      <c r="Q91" s="22">
        <f>IF($A91="","",IF(COUNTIF($A$5:$A$104,$A91)&gt;1,"Duplicate ID",IF(OR($B91="",$C91="",$D91="",$E91="",$F91="",$G91="",$H91="",$I91="",$K91="",$M91=""),"Check required fields",IF($F91&gt;$E91,"Check dates",IF(AND($M91="Rescheduled",$N91=""),"Add rescheduled date",IF(AND($M91&lt;&gt;"Rescheduled",$N91&lt;&gt;""),"Check rescheduled date",IF($M91="Pending Customer Decision","Review pending outcome","Ready for review")))))))</f>
        <v/>
      </c>
    </row>
    <row r="92" ht="22" customHeight="1">
      <c r="A92" s="15" t="n"/>
      <c r="B92" s="15" t="n"/>
      <c r="C92" s="15" t="n"/>
      <c r="D92" s="15" t="n"/>
      <c r="E92" s="16" t="n"/>
      <c r="F92" s="16" t="n"/>
      <c r="G92" s="35" t="n"/>
      <c r="H92" s="15" t="n"/>
      <c r="I92" s="36" t="n"/>
      <c r="J92" s="32">
        <f>IF(OR($A92="",$G92=""),"",IFERROR(VLOOKUP($G92,Assumptions!$K$5:$L$7,2,TRUE),""))</f>
        <v/>
      </c>
      <c r="K92" s="20" t="n"/>
      <c r="L92" s="31">
        <f>IF(OR($A92="",$I92="",$J92="",$K92=""),"",IF($K92="Yes",0,IFERROR($I92*$J92,"")))</f>
        <v/>
      </c>
      <c r="M92" s="15" t="n"/>
      <c r="N92" s="16" t="n"/>
      <c r="O92" s="15" t="n"/>
      <c r="P92" s="21" t="n"/>
      <c r="Q92" s="23">
        <f>IF($A92="","",IF(COUNTIF($A$5:$A$104,$A92)&gt;1,"Duplicate ID",IF(OR($B92="",$C92="",$D92="",$E92="",$F92="",$G92="",$H92="",$I92="",$K92="",$M92=""),"Check required fields",IF($F92&gt;$E92,"Check dates",IF(AND($M92="Rescheduled",$N92=""),"Add rescheduled date",IF(AND($M92&lt;&gt;"Rescheduled",$N92&lt;&gt;""),"Check rescheduled date",IF($M92="Pending Customer Decision","Review pending outcome","Ready for review")))))))</f>
        <v/>
      </c>
    </row>
    <row r="93" ht="22" customHeight="1">
      <c r="A93" s="15" t="n"/>
      <c r="B93" s="15" t="n"/>
      <c r="C93" s="15" t="n"/>
      <c r="D93" s="15" t="n"/>
      <c r="E93" s="16" t="n"/>
      <c r="F93" s="16" t="n"/>
      <c r="G93" s="35" t="n"/>
      <c r="H93" s="15" t="n"/>
      <c r="I93" s="36" t="n"/>
      <c r="J93" s="37">
        <f>IF(OR($A93="",$G93=""),"",IFERROR(VLOOKUP($G93,Assumptions!$K$5:$L$7,2,TRUE),""))</f>
        <v/>
      </c>
      <c r="K93" s="20" t="n"/>
      <c r="L93" s="34">
        <f>IF(OR($A93="",$I93="",$J93="",$K93=""),"",IF($K93="Yes",0,IFERROR($I93*$J93,"")))</f>
        <v/>
      </c>
      <c r="M93" s="15" t="n"/>
      <c r="N93" s="16" t="n"/>
      <c r="O93" s="15" t="n"/>
      <c r="P93" s="21" t="n"/>
      <c r="Q93" s="22">
        <f>IF($A93="","",IF(COUNTIF($A$5:$A$104,$A93)&gt;1,"Duplicate ID",IF(OR($B93="",$C93="",$D93="",$E93="",$F93="",$G93="",$H93="",$I93="",$K93="",$M93=""),"Check required fields",IF($F93&gt;$E93,"Check dates",IF(AND($M93="Rescheduled",$N93=""),"Add rescheduled date",IF(AND($M93&lt;&gt;"Rescheduled",$N93&lt;&gt;""),"Check rescheduled date",IF($M93="Pending Customer Decision","Review pending outcome","Ready for review")))))))</f>
        <v/>
      </c>
    </row>
    <row r="94" ht="22" customHeight="1">
      <c r="A94" s="15" t="n"/>
      <c r="B94" s="15" t="n"/>
      <c r="C94" s="15" t="n"/>
      <c r="D94" s="15" t="n"/>
      <c r="E94" s="16" t="n"/>
      <c r="F94" s="16" t="n"/>
      <c r="G94" s="35" t="n"/>
      <c r="H94" s="15" t="n"/>
      <c r="I94" s="36" t="n"/>
      <c r="J94" s="32">
        <f>IF(OR($A94="",$G94=""),"",IFERROR(VLOOKUP($G94,Assumptions!$K$5:$L$7,2,TRUE),""))</f>
        <v/>
      </c>
      <c r="K94" s="20" t="n"/>
      <c r="L94" s="31">
        <f>IF(OR($A94="",$I94="",$J94="",$K94=""),"",IF($K94="Yes",0,IFERROR($I94*$J94,"")))</f>
        <v/>
      </c>
      <c r="M94" s="15" t="n"/>
      <c r="N94" s="16" t="n"/>
      <c r="O94" s="15" t="n"/>
      <c r="P94" s="21" t="n"/>
      <c r="Q94" s="23">
        <f>IF($A94="","",IF(COUNTIF($A$5:$A$104,$A94)&gt;1,"Duplicate ID",IF(OR($B94="",$C94="",$D94="",$E94="",$F94="",$G94="",$H94="",$I94="",$K94="",$M94=""),"Check required fields",IF($F94&gt;$E94,"Check dates",IF(AND($M94="Rescheduled",$N94=""),"Add rescheduled date",IF(AND($M94&lt;&gt;"Rescheduled",$N94&lt;&gt;""),"Check rescheduled date",IF($M94="Pending Customer Decision","Review pending outcome","Ready for review")))))))</f>
        <v/>
      </c>
    </row>
    <row r="95" ht="22" customHeight="1">
      <c r="A95" s="15" t="n"/>
      <c r="B95" s="15" t="n"/>
      <c r="C95" s="15" t="n"/>
      <c r="D95" s="15" t="n"/>
      <c r="E95" s="16" t="n"/>
      <c r="F95" s="16" t="n"/>
      <c r="G95" s="35" t="n"/>
      <c r="H95" s="15" t="n"/>
      <c r="I95" s="36" t="n"/>
      <c r="J95" s="37">
        <f>IF(OR($A95="",$G95=""),"",IFERROR(VLOOKUP($G95,Assumptions!$K$5:$L$7,2,TRUE),""))</f>
        <v/>
      </c>
      <c r="K95" s="20" t="n"/>
      <c r="L95" s="34">
        <f>IF(OR($A95="",$I95="",$J95="",$K95=""),"",IF($K95="Yes",0,IFERROR($I95*$J95,"")))</f>
        <v/>
      </c>
      <c r="M95" s="15" t="n"/>
      <c r="N95" s="16" t="n"/>
      <c r="O95" s="15" t="n"/>
      <c r="P95" s="21" t="n"/>
      <c r="Q95" s="22">
        <f>IF($A95="","",IF(COUNTIF($A$5:$A$104,$A95)&gt;1,"Duplicate ID",IF(OR($B95="",$C95="",$D95="",$E95="",$F95="",$G95="",$H95="",$I95="",$K95="",$M95=""),"Check required fields",IF($F95&gt;$E95,"Check dates",IF(AND($M95="Rescheduled",$N95=""),"Add rescheduled date",IF(AND($M95&lt;&gt;"Rescheduled",$N95&lt;&gt;""),"Check rescheduled date",IF($M95="Pending Customer Decision","Review pending outcome","Ready for review")))))))</f>
        <v/>
      </c>
    </row>
    <row r="96" ht="22" customHeight="1">
      <c r="A96" s="15" t="n"/>
      <c r="B96" s="15" t="n"/>
      <c r="C96" s="15" t="n"/>
      <c r="D96" s="15" t="n"/>
      <c r="E96" s="16" t="n"/>
      <c r="F96" s="16" t="n"/>
      <c r="G96" s="35" t="n"/>
      <c r="H96" s="15" t="n"/>
      <c r="I96" s="36" t="n"/>
      <c r="J96" s="32">
        <f>IF(OR($A96="",$G96=""),"",IFERROR(VLOOKUP($G96,Assumptions!$K$5:$L$7,2,TRUE),""))</f>
        <v/>
      </c>
      <c r="K96" s="20" t="n"/>
      <c r="L96" s="31">
        <f>IF(OR($A96="",$I96="",$J96="",$K96=""),"",IF($K96="Yes",0,IFERROR($I96*$J96,"")))</f>
        <v/>
      </c>
      <c r="M96" s="15" t="n"/>
      <c r="N96" s="16" t="n"/>
      <c r="O96" s="15" t="n"/>
      <c r="P96" s="21" t="n"/>
      <c r="Q96" s="23">
        <f>IF($A96="","",IF(COUNTIF($A$5:$A$104,$A96)&gt;1,"Duplicate ID",IF(OR($B96="",$C96="",$D96="",$E96="",$F96="",$G96="",$H96="",$I96="",$K96="",$M96=""),"Check required fields",IF($F96&gt;$E96,"Check dates",IF(AND($M96="Rescheduled",$N96=""),"Add rescheduled date",IF(AND($M96&lt;&gt;"Rescheduled",$N96&lt;&gt;""),"Check rescheduled date",IF($M96="Pending Customer Decision","Review pending outcome","Ready for review")))))))</f>
        <v/>
      </c>
    </row>
    <row r="97" ht="22" customHeight="1">
      <c r="A97" s="15" t="n"/>
      <c r="B97" s="15" t="n"/>
      <c r="C97" s="15" t="n"/>
      <c r="D97" s="15" t="n"/>
      <c r="E97" s="16" t="n"/>
      <c r="F97" s="16" t="n"/>
      <c r="G97" s="35" t="n"/>
      <c r="H97" s="15" t="n"/>
      <c r="I97" s="36" t="n"/>
      <c r="J97" s="37">
        <f>IF(OR($A97="",$G97=""),"",IFERROR(VLOOKUP($G97,Assumptions!$K$5:$L$7,2,TRUE),""))</f>
        <v/>
      </c>
      <c r="K97" s="20" t="n"/>
      <c r="L97" s="34">
        <f>IF(OR($A97="",$I97="",$J97="",$K97=""),"",IF($K97="Yes",0,IFERROR($I97*$J97,"")))</f>
        <v/>
      </c>
      <c r="M97" s="15" t="n"/>
      <c r="N97" s="16" t="n"/>
      <c r="O97" s="15" t="n"/>
      <c r="P97" s="21" t="n"/>
      <c r="Q97" s="22">
        <f>IF($A97="","",IF(COUNTIF($A$5:$A$104,$A97)&gt;1,"Duplicate ID",IF(OR($B97="",$C97="",$D97="",$E97="",$F97="",$G97="",$H97="",$I97="",$K97="",$M97=""),"Check required fields",IF($F97&gt;$E97,"Check dates",IF(AND($M97="Rescheduled",$N97=""),"Add rescheduled date",IF(AND($M97&lt;&gt;"Rescheduled",$N97&lt;&gt;""),"Check rescheduled date",IF($M97="Pending Customer Decision","Review pending outcome","Ready for review")))))))</f>
        <v/>
      </c>
    </row>
    <row r="98" ht="22" customHeight="1">
      <c r="A98" s="15" t="n"/>
      <c r="B98" s="15" t="n"/>
      <c r="C98" s="15" t="n"/>
      <c r="D98" s="15" t="n"/>
      <c r="E98" s="16" t="n"/>
      <c r="F98" s="16" t="n"/>
      <c r="G98" s="35" t="n"/>
      <c r="H98" s="15" t="n"/>
      <c r="I98" s="36" t="n"/>
      <c r="J98" s="32">
        <f>IF(OR($A98="",$G98=""),"",IFERROR(VLOOKUP($G98,Assumptions!$K$5:$L$7,2,TRUE),""))</f>
        <v/>
      </c>
      <c r="K98" s="20" t="n"/>
      <c r="L98" s="31">
        <f>IF(OR($A98="",$I98="",$J98="",$K98=""),"",IF($K98="Yes",0,IFERROR($I98*$J98,"")))</f>
        <v/>
      </c>
      <c r="M98" s="15" t="n"/>
      <c r="N98" s="16" t="n"/>
      <c r="O98" s="15" t="n"/>
      <c r="P98" s="21" t="n"/>
      <c r="Q98" s="23">
        <f>IF($A98="","",IF(COUNTIF($A$5:$A$104,$A98)&gt;1,"Duplicate ID",IF(OR($B98="",$C98="",$D98="",$E98="",$F98="",$G98="",$H98="",$I98="",$K98="",$M98=""),"Check required fields",IF($F98&gt;$E98,"Check dates",IF(AND($M98="Rescheduled",$N98=""),"Add rescheduled date",IF(AND($M98&lt;&gt;"Rescheduled",$N98&lt;&gt;""),"Check rescheduled date",IF($M98="Pending Customer Decision","Review pending outcome","Ready for review")))))))</f>
        <v/>
      </c>
    </row>
    <row r="99" ht="22" customHeight="1">
      <c r="A99" s="15" t="n"/>
      <c r="B99" s="15" t="n"/>
      <c r="C99" s="15" t="n"/>
      <c r="D99" s="15" t="n"/>
      <c r="E99" s="16" t="n"/>
      <c r="F99" s="16" t="n"/>
      <c r="G99" s="35" t="n"/>
      <c r="H99" s="15" t="n"/>
      <c r="I99" s="36" t="n"/>
      <c r="J99" s="37">
        <f>IF(OR($A99="",$G99=""),"",IFERROR(VLOOKUP($G99,Assumptions!$K$5:$L$7,2,TRUE),""))</f>
        <v/>
      </c>
      <c r="K99" s="20" t="n"/>
      <c r="L99" s="34">
        <f>IF(OR($A99="",$I99="",$J99="",$K99=""),"",IF($K99="Yes",0,IFERROR($I99*$J99,"")))</f>
        <v/>
      </c>
      <c r="M99" s="15" t="n"/>
      <c r="N99" s="16" t="n"/>
      <c r="O99" s="15" t="n"/>
      <c r="P99" s="21" t="n"/>
      <c r="Q99" s="22">
        <f>IF($A99="","",IF(COUNTIF($A$5:$A$104,$A99)&gt;1,"Duplicate ID",IF(OR($B99="",$C99="",$D99="",$E99="",$F99="",$G99="",$H99="",$I99="",$K99="",$M99=""),"Check required fields",IF($F99&gt;$E99,"Check dates",IF(AND($M99="Rescheduled",$N99=""),"Add rescheduled date",IF(AND($M99&lt;&gt;"Rescheduled",$N99&lt;&gt;""),"Check rescheduled date",IF($M99="Pending Customer Decision","Review pending outcome","Ready for review")))))))</f>
        <v/>
      </c>
    </row>
    <row r="100" ht="22" customHeight="1">
      <c r="A100" s="15" t="n"/>
      <c r="B100" s="15" t="n"/>
      <c r="C100" s="15" t="n"/>
      <c r="D100" s="15" t="n"/>
      <c r="E100" s="16" t="n"/>
      <c r="F100" s="16" t="n"/>
      <c r="G100" s="35" t="n"/>
      <c r="H100" s="15" t="n"/>
      <c r="I100" s="36" t="n"/>
      <c r="J100" s="32">
        <f>IF(OR($A100="",$G100=""),"",IFERROR(VLOOKUP($G100,Assumptions!$K$5:$L$7,2,TRUE),""))</f>
        <v/>
      </c>
      <c r="K100" s="20" t="n"/>
      <c r="L100" s="31">
        <f>IF(OR($A100="",$I100="",$J100="",$K100=""),"",IF($K100="Yes",0,IFERROR($I100*$J100,"")))</f>
        <v/>
      </c>
      <c r="M100" s="15" t="n"/>
      <c r="N100" s="16" t="n"/>
      <c r="O100" s="15" t="n"/>
      <c r="P100" s="21" t="n"/>
      <c r="Q100" s="23">
        <f>IF($A100="","",IF(COUNTIF($A$5:$A$104,$A100)&gt;1,"Duplicate ID",IF(OR($B100="",$C100="",$D100="",$E100="",$F100="",$G100="",$H100="",$I100="",$K100="",$M100=""),"Check required fields",IF($F100&gt;$E100,"Check dates",IF(AND($M100="Rescheduled",$N100=""),"Add rescheduled date",IF(AND($M100&lt;&gt;"Rescheduled",$N100&lt;&gt;""),"Check rescheduled date",IF($M100="Pending Customer Decision","Review pending outcome","Ready for review")))))))</f>
        <v/>
      </c>
    </row>
    <row r="101" ht="22" customHeight="1">
      <c r="A101" s="15" t="n"/>
      <c r="B101" s="15" t="n"/>
      <c r="C101" s="15" t="n"/>
      <c r="D101" s="15" t="n"/>
      <c r="E101" s="16" t="n"/>
      <c r="F101" s="16" t="n"/>
      <c r="G101" s="35" t="n"/>
      <c r="H101" s="15" t="n"/>
      <c r="I101" s="36" t="n"/>
      <c r="J101" s="37">
        <f>IF(OR($A101="",$G101=""),"",IFERROR(VLOOKUP($G101,Assumptions!$K$5:$L$7,2,TRUE),""))</f>
        <v/>
      </c>
      <c r="K101" s="20" t="n"/>
      <c r="L101" s="34">
        <f>IF(OR($A101="",$I101="",$J101="",$K101=""),"",IF($K101="Yes",0,IFERROR($I101*$J101,"")))</f>
        <v/>
      </c>
      <c r="M101" s="15" t="n"/>
      <c r="N101" s="16" t="n"/>
      <c r="O101" s="15" t="n"/>
      <c r="P101" s="21" t="n"/>
      <c r="Q101" s="22">
        <f>IF($A101="","",IF(COUNTIF($A$5:$A$104,$A101)&gt;1,"Duplicate ID",IF(OR($B101="",$C101="",$D101="",$E101="",$F101="",$G101="",$H101="",$I101="",$K101="",$M101=""),"Check required fields",IF($F101&gt;$E101,"Check dates",IF(AND($M101="Rescheduled",$N101=""),"Add rescheduled date",IF(AND($M101&lt;&gt;"Rescheduled",$N101&lt;&gt;""),"Check rescheduled date",IF($M101="Pending Customer Decision","Review pending outcome","Ready for review")))))))</f>
        <v/>
      </c>
    </row>
    <row r="102" ht="22" customHeight="1">
      <c r="A102" s="15" t="n"/>
      <c r="B102" s="15" t="n"/>
      <c r="C102" s="15" t="n"/>
      <c r="D102" s="15" t="n"/>
      <c r="E102" s="16" t="n"/>
      <c r="F102" s="16" t="n"/>
      <c r="G102" s="35" t="n"/>
      <c r="H102" s="15" t="n"/>
      <c r="I102" s="36" t="n"/>
      <c r="J102" s="32">
        <f>IF(OR($A102="",$G102=""),"",IFERROR(VLOOKUP($G102,Assumptions!$K$5:$L$7,2,TRUE),""))</f>
        <v/>
      </c>
      <c r="K102" s="20" t="n"/>
      <c r="L102" s="31">
        <f>IF(OR($A102="",$I102="",$J102="",$K102=""),"",IF($K102="Yes",0,IFERROR($I102*$J102,"")))</f>
        <v/>
      </c>
      <c r="M102" s="15" t="n"/>
      <c r="N102" s="16" t="n"/>
      <c r="O102" s="15" t="n"/>
      <c r="P102" s="21" t="n"/>
      <c r="Q102" s="23">
        <f>IF($A102="","",IF(COUNTIF($A$5:$A$104,$A102)&gt;1,"Duplicate ID",IF(OR($B102="",$C102="",$D102="",$E102="",$F102="",$G102="",$H102="",$I102="",$K102="",$M102=""),"Check required fields",IF($F102&gt;$E102,"Check dates",IF(AND($M102="Rescheduled",$N102=""),"Add rescheduled date",IF(AND($M102&lt;&gt;"Rescheduled",$N102&lt;&gt;""),"Check rescheduled date",IF($M102="Pending Customer Decision","Review pending outcome","Ready for review")))))))</f>
        <v/>
      </c>
    </row>
    <row r="103" ht="22" customHeight="1">
      <c r="A103" s="15" t="n"/>
      <c r="B103" s="15" t="n"/>
      <c r="C103" s="15" t="n"/>
      <c r="D103" s="15" t="n"/>
      <c r="E103" s="16" t="n"/>
      <c r="F103" s="16" t="n"/>
      <c r="G103" s="35" t="n"/>
      <c r="H103" s="15" t="n"/>
      <c r="I103" s="36" t="n"/>
      <c r="J103" s="37">
        <f>IF(OR($A103="",$G103=""),"",IFERROR(VLOOKUP($G103,Assumptions!$K$5:$L$7,2,TRUE),""))</f>
        <v/>
      </c>
      <c r="K103" s="20" t="n"/>
      <c r="L103" s="34">
        <f>IF(OR($A103="",$I103="",$J103="",$K103=""),"",IF($K103="Yes",0,IFERROR($I103*$J103,"")))</f>
        <v/>
      </c>
      <c r="M103" s="15" t="n"/>
      <c r="N103" s="16" t="n"/>
      <c r="O103" s="15" t="n"/>
      <c r="P103" s="21" t="n"/>
      <c r="Q103" s="22">
        <f>IF($A103="","",IF(COUNTIF($A$5:$A$104,$A103)&gt;1,"Duplicate ID",IF(OR($B103="",$C103="",$D103="",$E103="",$F103="",$G103="",$H103="",$I103="",$K103="",$M103=""),"Check required fields",IF($F103&gt;$E103,"Check dates",IF(AND($M103="Rescheduled",$N103=""),"Add rescheduled date",IF(AND($M103&lt;&gt;"Rescheduled",$N103&lt;&gt;""),"Check rescheduled date",IF($M103="Pending Customer Decision","Review pending outcome","Ready for review")))))))</f>
        <v/>
      </c>
    </row>
    <row r="104" ht="22" customHeight="1">
      <c r="A104" s="15" t="n"/>
      <c r="B104" s="15" t="n"/>
      <c r="C104" s="15" t="n"/>
      <c r="D104" s="15" t="n"/>
      <c r="E104" s="16" t="n"/>
      <c r="F104" s="16" t="n"/>
      <c r="G104" s="35" t="n"/>
      <c r="H104" s="15" t="n"/>
      <c r="I104" s="36" t="n"/>
      <c r="J104" s="32">
        <f>IF(OR($A104="",$G104=""),"",IFERROR(VLOOKUP($G104,Assumptions!$K$5:$L$7,2,TRUE),""))</f>
        <v/>
      </c>
      <c r="K104" s="20" t="n"/>
      <c r="L104" s="31">
        <f>IF(OR($A104="",$I104="",$J104="",$K104=""),"",IF($K104="Yes",0,IFERROR($I104*$J104,"")))</f>
        <v/>
      </c>
      <c r="M104" s="15" t="n"/>
      <c r="N104" s="16" t="n"/>
      <c r="O104" s="15" t="n"/>
      <c r="P104" s="21" t="n"/>
      <c r="Q104" s="23">
        <f>IF($A104="","",IF(COUNTIF($A$5:$A$104,$A104)&gt;1,"Duplicate ID",IF(OR($B104="",$C104="",$D104="",$E104="",$F104="",$G104="",$H104="",$I104="",$K104="",$M104=""),"Check required fields",IF($F104&gt;$E104,"Check dates",IF(AND($M104="Rescheduled",$N104=""),"Add rescheduled date",IF(AND($M104&lt;&gt;"Rescheduled",$N104&lt;&gt;""),"Check rescheduled date",IF($M104="Pending Customer Decision","Review pending outcome","Ready for review")))))))</f>
        <v/>
      </c>
    </row>
  </sheetData>
  <autoFilter ref="A4:Q104"/>
  <mergeCells count="1">
    <mergeCell ref="A1:Q1"/>
  </mergeCells>
  <conditionalFormatting sqref="Q5:Q104">
    <cfRule type="expression" priority="1" dxfId="1">
      <formula>$Q5="Ready for review"</formula>
    </cfRule>
    <cfRule type="expression" priority="2" dxfId="0">
      <formula>AND($Q5&lt;&gt;"",$Q5&lt;&gt;"Ready for review")</formula>
    </cfRule>
  </conditionalFormatting>
  <dataValidations count="10">
    <dataValidation sqref="D5:D104" showDropDown="0" showInputMessage="0" showErrorMessage="1" allowBlank="0" errorTitle="Check service" error="Select a service from the editable list on Assumptions." type="list">
      <formula1>INDIRECT("Assumptions!$C$5:$C$10")</formula1>
    </dataValidation>
    <dataValidation sqref="E5:E104" showDropDown="0" showInputMessage="0" showErrorMessage="1" allowBlank="0" errorTitle="Check scheduled date" error="Enter a date within the visible date limits on Assumptions." type="date" operator="between">
      <formula1>INDIRECT("Assumptions!$L$10")</formula1>
      <formula2>INDIRECT("Assumptions!$L$11")</formula2>
    </dataValidation>
    <dataValidation sqref="F5:F104" showDropDown="0" showInputMessage="0" showErrorMessage="1" allowBlank="0" errorTitle="Check canceled date" error="Enter a date within the visible date limits on Assumptions." type="date" operator="between">
      <formula1>INDIRECT("Assumptions!$L$10")</formula1>
      <formula2>INDIRECT("Assumptions!$L$11")</formula2>
    </dataValidation>
    <dataValidation sqref="G5:G104" showDropDown="0" showInputMessage="0" showErrorMessage="1" allowBlank="0" errorTitle="Check notice hours" error="Enter notice hours within the visible limits on Assumptions." type="decimal" operator="between">
      <formula1>INDIRECT("Assumptions!$L$12")</formula1>
      <formula2>INDIRECT("Assumptions!$L$13")</formula2>
    </dataValidation>
    <dataValidation sqref="H5:H104" showDropDown="0" showInputMessage="0" showErrorMessage="1" allowBlank="0" errorTitle="Check cancellation reason" error="Select a reason from the editable list on Assumptions." type="list">
      <formula1>INDIRECT("Assumptions!$A$5:$A$12")</formula1>
    </dataValidation>
    <dataValidation sqref="I5:I104" showDropDown="0" showInputMessage="0" showErrorMessage="1" allowBlank="0" errorTitle="Check scheduled amount" error="Enter an amount within the visible limits on Assumptions." type="decimal" operator="between">
      <formula1>INDIRECT("Assumptions!$L$14")</formula1>
      <formula2>INDIRECT("Assumptions!$L$15")</formula2>
    </dataValidation>
    <dataValidation sqref="K5:K104" showDropDown="0" showInputMessage="0" showErrorMessage="1" allowBlank="0" errorTitle="Check waiver choice" error="Select Yes or No from the editable list on Assumptions." type="list">
      <formula1>INDIRECT("Assumptions!$I$5:$I$6")</formula1>
    </dataValidation>
    <dataValidation sqref="M5:M104" showDropDown="0" showInputMessage="0" showErrorMessage="1" allowBlank="0" errorTitle="Check rescheduling outcome" error="Select an outcome from the editable list on Assumptions." type="list">
      <formula1>INDIRECT("Assumptions!$G$5:$G$8")</formula1>
    </dataValidation>
    <dataValidation sqref="N5:N104" showDropDown="0" showInputMessage="0" showErrorMessage="1" allowBlank="0" errorTitle="Check rescheduled date" error="Enter a date within the visible date limits on Assumptions." type="date" operator="between">
      <formula1>INDIRECT("Assumptions!$L$10")</formula1>
      <formula2>INDIRECT("Assumptions!$L$11")</formula2>
    </dataValidation>
    <dataValidation sqref="O5:O104" showDropDown="0" showInputMessage="0" showErrorMessage="1" allowBlank="0" errorTitle="Check crew assignment" error="Select a crew assignment from the editable list on Assumptions." type="list">
      <formula1>INDIRECT("Assumptions!$E$5:$E$9")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928"/>
    <outlinePr summaryBelow="1" summaryRight="1"/>
    <pageSetUpPr/>
  </sheetPr>
  <dimension ref="A1:L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" customWidth="1" min="2" max="2"/>
    <col width="23" customWidth="1" min="3" max="3"/>
    <col width="3" customWidth="1" min="4" max="4"/>
    <col width="24" customWidth="1" min="5" max="5"/>
    <col width="3" customWidth="1" min="6" max="6"/>
    <col width="29" customWidth="1" min="7" max="7"/>
    <col width="3" customWidth="1" min="8" max="8"/>
    <col width="17" customWidth="1" min="9" max="9"/>
    <col width="3" customWidth="1" min="10" max="10"/>
    <col width="27" customWidth="1" min="11" max="11"/>
    <col width="17" customWidth="1" min="12" max="12"/>
  </cols>
  <sheetData>
    <row r="1" ht="30" customHeight="1">
      <c r="A1" s="1" t="inlineStr">
        <is>
          <t>Assumptions and Lists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</row>
    <row r="2" ht="32" customHeight="1">
      <c r="A2" s="2" t="inlineStr">
        <is>
          <t>Editable settings for the fictional Green Meridian Landscaping Co. Review all lists, limits, and fee rates before use.</t>
        </is>
      </c>
    </row>
    <row r="3" ht="28" customHeight="1">
      <c r="A3" s="2" t="inlineStr">
        <is>
          <t>The fee lookup uses the greatest notice-hour threshold that does not exceed the entered notice.</t>
        </is>
      </c>
    </row>
    <row r="4">
      <c r="A4" s="24" t="inlineStr">
        <is>
          <t>Cancellation Reasons</t>
        </is>
      </c>
      <c r="C4" s="24" t="inlineStr">
        <is>
          <t>Services</t>
        </is>
      </c>
      <c r="E4" s="24" t="inlineStr">
        <is>
          <t>Crew Assignments</t>
        </is>
      </c>
      <c r="G4" s="24" t="inlineStr">
        <is>
          <t>Rescheduling Outcomes</t>
        </is>
      </c>
      <c r="I4" s="24" t="inlineStr">
        <is>
          <t>Waiver Choices</t>
        </is>
      </c>
      <c r="K4" s="24" t="inlineStr">
        <is>
          <t>Minimum Notice Hours</t>
        </is>
      </c>
      <c r="L4" s="24" t="inlineStr">
        <is>
          <t>Fee Rate</t>
        </is>
      </c>
    </row>
    <row r="5">
      <c r="A5" s="15" t="inlineStr">
        <is>
          <t>Customer Schedule Change</t>
        </is>
      </c>
      <c r="C5" s="15" t="inlineStr">
        <is>
          <t>Lawn Mowing</t>
        </is>
      </c>
      <c r="E5" s="15" t="inlineStr">
        <is>
          <t>Fictional Green Crew</t>
        </is>
      </c>
      <c r="G5" s="15" t="inlineStr">
        <is>
          <t>Rescheduled</t>
        </is>
      </c>
      <c r="I5" s="15" t="inlineStr">
        <is>
          <t>Yes</t>
        </is>
      </c>
      <c r="K5" s="38" t="n">
        <v>0</v>
      </c>
      <c r="L5" s="39" t="n">
        <v>0.5</v>
      </c>
    </row>
    <row r="6">
      <c r="A6" s="15" t="inlineStr">
        <is>
          <t>Budget Change</t>
        </is>
      </c>
      <c r="C6" s="15" t="inlineStr">
        <is>
          <t>Spring Cleanup</t>
        </is>
      </c>
      <c r="E6" s="15" t="inlineStr">
        <is>
          <t>Fictional Gold Crew</t>
        </is>
      </c>
      <c r="G6" s="15" t="inlineStr">
        <is>
          <t>Not Rescheduled</t>
        </is>
      </c>
      <c r="I6" s="15" t="inlineStr">
        <is>
          <t>No</t>
        </is>
      </c>
      <c r="K6" s="38" t="n">
        <v>24</v>
      </c>
      <c r="L6" s="39" t="n">
        <v>0.25</v>
      </c>
    </row>
    <row r="7">
      <c r="A7" s="15" t="inlineStr">
        <is>
          <t>Property Access Issue</t>
        </is>
      </c>
      <c r="C7" s="15" t="inlineStr">
        <is>
          <t>Mulch Installation</t>
        </is>
      </c>
      <c r="E7" s="15" t="inlineStr">
        <is>
          <t>Fictional Oak Crew</t>
        </is>
      </c>
      <c r="G7" s="15" t="inlineStr">
        <is>
          <t>Service Retained</t>
        </is>
      </c>
      <c r="K7" s="38" t="n">
        <v>48</v>
      </c>
      <c r="L7" s="39" t="n">
        <v>0</v>
      </c>
    </row>
    <row r="8">
      <c r="A8" s="15" t="inlineStr">
        <is>
          <t>Duplicate Request</t>
        </is>
      </c>
      <c r="C8" s="15" t="inlineStr">
        <is>
          <t>Shrub Trimming</t>
        </is>
      </c>
      <c r="E8" s="15" t="inlineStr">
        <is>
          <t>Fictional Stone Crew</t>
        </is>
      </c>
      <c r="G8" s="15" t="inlineStr">
        <is>
          <t>Pending Customer Decision</t>
        </is>
      </c>
    </row>
    <row r="9">
      <c r="A9" s="15" t="inlineStr">
        <is>
          <t>Scope Changed</t>
        </is>
      </c>
      <c r="C9" s="15" t="inlineStr">
        <is>
          <t>Bed Maintenance</t>
        </is>
      </c>
      <c r="E9" s="15" t="inlineStr">
        <is>
          <t>Unassigned</t>
        </is>
      </c>
      <c r="K9" s="24" t="inlineStr">
        <is>
          <t>Validation Limit</t>
        </is>
      </c>
      <c r="L9" s="24" t="inlineStr">
        <is>
          <t>Value</t>
        </is>
      </c>
    </row>
    <row r="10">
      <c r="A10" s="15" t="inlineStr">
        <is>
          <t>Service No Longer Needed</t>
        </is>
      </c>
      <c r="C10" s="15" t="inlineStr">
        <is>
          <t>Leaf Removal</t>
        </is>
      </c>
      <c r="K10" s="15" t="inlineStr">
        <is>
          <t>Earliest Allowed Date</t>
        </is>
      </c>
      <c r="L10" s="27" t="n">
        <v>45292</v>
      </c>
    </row>
    <row r="11">
      <c r="A11" s="15" t="inlineStr">
        <is>
          <t>Weather Concern</t>
        </is>
      </c>
      <c r="K11" s="15" t="inlineStr">
        <is>
          <t>Latest Allowed Date</t>
        </is>
      </c>
      <c r="L11" s="27" t="n">
        <v>48213</v>
      </c>
    </row>
    <row r="12">
      <c r="A12" s="15" t="inlineStr">
        <is>
          <t>Other - Review</t>
        </is>
      </c>
      <c r="K12" s="15" t="inlineStr">
        <is>
          <t>Minimum Notice Hours</t>
        </is>
      </c>
      <c r="L12" s="38" t="n">
        <v>0</v>
      </c>
    </row>
    <row r="13">
      <c r="K13" s="15" t="inlineStr">
        <is>
          <t>Maximum Notice Hours</t>
        </is>
      </c>
      <c r="L13" s="38" t="n">
        <v>8760</v>
      </c>
    </row>
    <row r="14">
      <c r="K14" s="15" t="inlineStr">
        <is>
          <t>Minimum Scheduled Amount</t>
        </is>
      </c>
      <c r="L14" s="36" t="n">
        <v>0</v>
      </c>
    </row>
    <row r="15">
      <c r="A15" s="28" t="inlineStr">
        <is>
          <t>Fee Review Note</t>
        </is>
      </c>
      <c r="K15" s="15" t="inlineStr">
        <is>
          <t>Maximum Scheduled Amount</t>
        </is>
      </c>
      <c r="L15" s="36" t="n">
        <v>100000</v>
      </c>
    </row>
    <row r="16" ht="48" customHeight="1">
      <c r="A16" s="2" t="inlineStr">
        <is>
          <t>Keep notice-hour thresholds in ascending order. Calculated fees are internal estimates that require human review.</t>
        </is>
      </c>
      <c r="K16" s="15" t="inlineStr">
        <is>
          <t>Minimum Fee Rate</t>
        </is>
      </c>
      <c r="L16" s="39" t="n">
        <v>0</v>
      </c>
    </row>
    <row r="17">
      <c r="K17" s="15" t="inlineStr">
        <is>
          <t>Maximum Fee Rate</t>
        </is>
      </c>
      <c r="L17" s="39" t="n">
        <v>1</v>
      </c>
    </row>
  </sheetData>
  <mergeCells count="1">
    <mergeCell ref="A1:L1"/>
  </mergeCells>
  <conditionalFormatting sqref="L5:L7">
    <cfRule type="expression" priority="1" dxfId="0">
      <formula>OR(L5&lt;$L$16,L5&gt;$L$17)</formula>
    </cfRule>
  </conditionalFormatting>
  <conditionalFormatting sqref="K6:K7">
    <cfRule type="expression" priority="2" dxfId="0">
      <formula>$K6&lt;=$K5</formula>
    </cfRule>
  </conditionalFormatting>
  <dataValidations count="2">
    <dataValidation sqref="K5:K7" showDropDown="0" showInputMessage="1" showErrorMessage="1" allowBlank="0" errorTitle="Check notice threshold" error="Enter a notice threshold within the visible notice-hour limits." promptTitle="Notice threshold" prompt="Keep thresholds in ascending order." type="decimal" operator="between">
      <formula1>$L$12</formula1>
      <formula2>$L$13</formula2>
    </dataValidation>
    <dataValidation sqref="L5:L7" showDropDown="0" showInputMessage="1" showErrorMessage="1" allowBlank="0" errorTitle="Check fee rate" error="Enter a fee rate within the visible minimum and maximum rates." promptTitle="Fee rate" prompt="Enter a decimal rate, such as 0.25 for 25%." type="decimal" operator="between">
      <formula1>$L$16</formula1>
      <formula2>$L$17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Landscaping Cancellation Tracker</dc:title>
  <dc:subject xmlns:dc="http://purl.org/dc/elements/1.1/">Fictional landscaping cancellation records, fees, and rescheduling outcomes</dc:subject>
  <dcterms:created xmlns:dcterms="http://purl.org/dc/terms/" xmlns:xsi="http://www.w3.org/2001/XMLSchema-instance" xsi:type="dcterms:W3CDTF">2026-09-11T05:36:04Z</dcterms:created>
  <dcterms:modified xmlns:dcterms="http://purl.org/dc/terms/" xmlns:xsi="http://www.w3.org/2001/XMLSchema-instance" xsi:type="dcterms:W3CDTF">2026-09-11T05:36:04+00:00Z</dcterms:modified>
</cp:coreProperties>
</file>