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Log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'Summary'!$A$10:$I$110</definedName>
    <definedName name="_xlnm._FilterDatabase" localSheetId="1" hidden="1">'Service Log'!$A$4:$V$104</definedName>
    <definedName name="_xlnm._FilterDatabase" localSheetId="2" hidden="1">'Customers'!$A$4:$F$104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0.0%"/>
    <numFmt numFmtId="166" formatCode="mm/dd/yyyy"/>
    <numFmt numFmtId="167" formatCode="0.0 &quot;mi&quot;"/>
    <numFmt numFmtId="168" formatCode="#,##0 &quot;sq ft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5D"/>
      <sz val="10"/>
    </font>
    <font>
      <name val="Calibri"/>
      <b val="1"/>
      <color rgb="00FFFFFF"/>
      <sz val="10"/>
    </font>
    <font>
      <name val="Calibri"/>
      <b val="1"/>
      <color rgb="0017261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D7A928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0" fontId="0" fillId="4" borderId="0" pivotButton="0" quotePrefix="0" xfId="0"/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erviceChoicesTable" displayName="ServiceChoicesTable" ref="A5:B105" headerRowCount="1">
  <autoFilter ref="A5:B105"/>
  <tableColumns count="2">
    <tableColumn id="1" name="Service Type"/>
    <tableColumn id="2" name="Default Unit"/>
  </tableColumns>
</table>
</file>

<file path=xl/tables/table2.xml><?xml version="1.0" encoding="utf-8"?>
<table xmlns="http://schemas.openxmlformats.org/spreadsheetml/2006/main" id="2" name="CrewRatesTable" displayName="CrewRatesTable" ref="D5:E105" headerRowCount="1">
  <autoFilter ref="D5:E105"/>
  <tableColumns count="2">
    <tableColumn id="4" name="Crew"/>
    <tableColumn id="5" name="Loaded Labor Cost per Hour"/>
  </tableColumns>
</table>
</file>

<file path=xl/tables/table3.xml><?xml version="1.0" encoding="utf-8"?>
<table xmlns="http://schemas.openxmlformats.org/spreadsheetml/2006/main" id="3" name="EquipmentRatesTable" displayName="EquipmentRatesTable" ref="G5:H105" headerRowCount="1">
  <autoFilter ref="G5:H105"/>
  <tableColumns count="2">
    <tableColumn id="7" name="Equipment"/>
    <tableColumn id="8" name="Operating Cost per Hour"/>
  </tableColumns>
</table>
</file>

<file path=xl/tables/table4.xml><?xml version="1.0" encoding="utf-8"?>
<table xmlns="http://schemas.openxmlformats.org/spreadsheetml/2006/main" id="4" name="JobStatusChoicesTable" displayName="JobStatusChoicesTable" ref="J5:J105" headerRowCount="1">
  <autoFilter ref="J5:J105"/>
  <tableColumns count="1">
    <tableColumn id="10" name="Job Status"/>
  </tableColumns>
</table>
</file>

<file path=xl/tables/table5.xml><?xml version="1.0" encoding="utf-8"?>
<table xmlns="http://schemas.openxmlformats.org/spreadsheetml/2006/main" id="5" name="CustomerStatusChoicesTable" displayName="CustomerStatusChoicesTable" ref="L5:L105" headerRowCount="1">
  <autoFilter ref="L5:L105"/>
  <tableColumns count="1">
    <tableColumn id="12" name="Customer Status"/>
  </tableColumns>
</table>
</file>

<file path=xl/tables/table6.xml><?xml version="1.0" encoding="utf-8"?>
<table xmlns="http://schemas.openxmlformats.org/spreadsheetml/2006/main" id="6" name="UnitChoicesTable" displayName="UnitChoicesTable" ref="N5:N105" headerRowCount="1">
  <autoFilter ref="N5:N105"/>
  <tableColumns count="1">
    <tableColumn id="14" name="Unit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Relationship Type="http://schemas.openxmlformats.org/officeDocument/2006/relationships/table" Target="/xl/tables/table5.xml" Id="rId5"/><Relationship Type="http://schemas.openxmlformats.org/officeDocument/2006/relationships/table" Target="/xl/tables/table6.xml" Id="rId6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I11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9" customWidth="1" min="3" max="3"/>
    <col width="16" customWidth="1" min="4" max="4"/>
    <col width="15" customWidth="1" min="5" max="5"/>
    <col width="15" customWidth="1" min="6" max="6"/>
    <col width="15" customWidth="1" min="7" max="7"/>
    <col width="12" customWidth="1" min="8" max="8"/>
    <col width="20" customWidth="1" min="9" max="9"/>
  </cols>
  <sheetData>
    <row r="1" ht="27" customHeight="1">
      <c r="A1" s="1" t="inlineStr">
        <is>
          <t>Landscaping Customer Profitability Summary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20" customHeight="1">
      <c r="A2" s="3" t="inlineStr">
        <is>
          <t>Completed-job revenue, direct service cost, profit, and margin for fictional customers.</t>
        </is>
      </c>
    </row>
    <row r="3">
      <c r="A3" s="4" t="inlineStr">
        <is>
          <t>Active customers</t>
        </is>
      </c>
      <c r="B3" s="5">
        <f>COUNTIF(Customers!$F$5:$F$104,"Active")</f>
        <v/>
      </c>
      <c r="C3" s="6" t="n"/>
      <c r="D3" s="4" t="inlineStr">
        <is>
          <t>Completed jobs</t>
        </is>
      </c>
      <c r="E3" s="5">
        <f>COUNTIF('Service Log'!$O$5:$O$104,"Completed")</f>
        <v/>
      </c>
      <c r="F3" s="6" t="n"/>
      <c r="G3" s="4" t="inlineStr">
        <is>
          <t>Completed revenue</t>
        </is>
      </c>
      <c r="H3" s="7">
        <f>IF($E$3=0,"",SUMIF('Service Log'!$O$5:$O$104,"Completed",'Service Log'!$N$5:$N$104))</f>
        <v/>
      </c>
      <c r="I3" s="6" t="n"/>
    </row>
    <row r="4"/>
    <row r="5">
      <c r="A5" s="4" t="inlineStr">
        <is>
          <t>Completed service cost</t>
        </is>
      </c>
      <c r="B5" s="7">
        <f>IF($E$3=0,"",SUMIF('Service Log'!$O$5:$O$104,"Completed",'Service Log'!$S$5:$S$104))</f>
        <v/>
      </c>
      <c r="C5" s="6" t="n"/>
      <c r="D5" s="4" t="inlineStr">
        <is>
          <t>Completed profit</t>
        </is>
      </c>
      <c r="E5" s="7">
        <f>IF($E$3=0,"",$H$3-$B$5)</f>
        <v/>
      </c>
      <c r="F5" s="6" t="n"/>
      <c r="G5" s="4" t="inlineStr">
        <is>
          <t>Overall margin</t>
        </is>
      </c>
      <c r="H5" s="8">
        <f>IF($E$3=0,"",IFERROR($E$5/$H$3,""))</f>
        <v/>
      </c>
      <c r="I5" s="6" t="n"/>
    </row>
    <row r="6"/>
    <row r="7">
      <c r="A7" s="4" t="inlineStr">
        <is>
          <t>Average profit per completed job</t>
        </is>
      </c>
      <c r="B7" s="7">
        <f>IF($E$3=0,"",IFERROR($E$5/$E$3,""))</f>
        <v/>
      </c>
      <c r="C7" s="6" t="n"/>
      <c r="D7" s="4" t="inlineStr">
        <is>
          <t>Customers needing review</t>
        </is>
      </c>
      <c r="E7" s="5">
        <f>COUNTIF($I$11:$I$110,"Review*")</f>
        <v/>
      </c>
      <c r="F7" s="6" t="n"/>
      <c r="G7" s="6" t="n"/>
      <c r="H7" s="6" t="n"/>
      <c r="I7" s="6" t="n"/>
    </row>
    <row r="8"/>
    <row r="9"/>
    <row r="10">
      <c r="A10" s="9" t="inlineStr">
        <is>
          <t>Customer ID</t>
        </is>
      </c>
      <c r="B10" s="9" t="inlineStr">
        <is>
          <t>Customer Name</t>
        </is>
      </c>
      <c r="C10" s="9" t="inlineStr">
        <is>
          <t>Property</t>
        </is>
      </c>
      <c r="D10" s="9" t="inlineStr">
        <is>
          <t>Completed Jobs</t>
        </is>
      </c>
      <c r="E10" s="9" t="inlineStr">
        <is>
          <t>Revenue</t>
        </is>
      </c>
      <c r="F10" s="9" t="inlineStr">
        <is>
          <t>Service Cost</t>
        </is>
      </c>
      <c r="G10" s="9" t="inlineStr">
        <is>
          <t>Profit</t>
        </is>
      </c>
      <c r="H10" s="9" t="inlineStr">
        <is>
          <t>Margin</t>
        </is>
      </c>
      <c r="I10" s="9" t="inlineStr">
        <is>
          <t>Review</t>
        </is>
      </c>
    </row>
    <row r="11" ht="19" customHeight="1">
      <c r="A11" s="10">
        <f>IF(Customers!A5="","",Customers!A5)</f>
        <v/>
      </c>
      <c r="B11" s="10">
        <f>IF($A11="","",Customers!B5)</f>
        <v/>
      </c>
      <c r="C11" s="10">
        <f>IF($A11="","",Customers!C5)</f>
        <v/>
      </c>
      <c r="D11" s="11">
        <f>IF($A11="","",COUNTIFS('Service Log'!$C$5:$C$104,$A11,'Service Log'!$O$5:$O$104,"Completed"))</f>
        <v/>
      </c>
      <c r="E11" s="12">
        <f>IF($A11="","",IF($D11=0,"",SUMIFS('Service Log'!$N$5:$N$104,'Service Log'!$C$5:$C$104,$A11,'Service Log'!$O$5:$O$104,"Completed")))</f>
        <v/>
      </c>
      <c r="F11" s="12">
        <f>IF($A11="","",IF($D11=0,"",SUMIFS('Service Log'!$S$5:$S$104,'Service Log'!$C$5:$C$104,$A11,'Service Log'!$O$5:$O$104,"Completed")))</f>
        <v/>
      </c>
      <c r="G11" s="12">
        <f>IF(OR($A11="",$D11=0),"",$E11-$F11)</f>
        <v/>
      </c>
      <c r="H11" s="13">
        <f>IF(OR($A11="",$D11=0),"",IFERROR($G11/$E11,""))</f>
        <v/>
      </c>
      <c r="I11" s="10">
        <f>IF($A11="","",IF($D11=0,"No completed jobs",IF($H11="","Review revenue",IF($H11&lt;Assumptions!$E$3,"Review margin",""))))</f>
        <v/>
      </c>
    </row>
    <row r="12" ht="19" customHeight="1">
      <c r="A12" s="14">
        <f>IF(Customers!A6="","",Customers!A6)</f>
        <v/>
      </c>
      <c r="B12" s="14">
        <f>IF($A12="","",Customers!B6)</f>
        <v/>
      </c>
      <c r="C12" s="14">
        <f>IF($A12="","",Customers!C6)</f>
        <v/>
      </c>
      <c r="D12" s="15">
        <f>IF($A12="","",COUNTIFS('Service Log'!$C$5:$C$104,$A12,'Service Log'!$O$5:$O$104,"Completed"))</f>
        <v/>
      </c>
      <c r="E12" s="16">
        <f>IF($A12="","",IF($D12=0,"",SUMIFS('Service Log'!$N$5:$N$104,'Service Log'!$C$5:$C$104,$A12,'Service Log'!$O$5:$O$104,"Completed")))</f>
        <v/>
      </c>
      <c r="F12" s="16">
        <f>IF($A12="","",IF($D12=0,"",SUMIFS('Service Log'!$S$5:$S$104,'Service Log'!$C$5:$C$104,$A12,'Service Log'!$O$5:$O$104,"Completed")))</f>
        <v/>
      </c>
      <c r="G12" s="16">
        <f>IF(OR($A12="",$D12=0),"",$E12-$F12)</f>
        <v/>
      </c>
      <c r="H12" s="17">
        <f>IF(OR($A12="",$D12=0),"",IFERROR($G12/$E12,""))</f>
        <v/>
      </c>
      <c r="I12" s="14">
        <f>IF($A12="","",IF($D12=0,"No completed jobs",IF($H12="","Review revenue",IF($H12&lt;Assumptions!$E$3,"Review margin",""))))</f>
        <v/>
      </c>
    </row>
    <row r="13" ht="19" customHeight="1">
      <c r="A13" s="10">
        <f>IF(Customers!A7="","",Customers!A7)</f>
        <v/>
      </c>
      <c r="B13" s="10">
        <f>IF($A13="","",Customers!B7)</f>
        <v/>
      </c>
      <c r="C13" s="10">
        <f>IF($A13="","",Customers!C7)</f>
        <v/>
      </c>
      <c r="D13" s="11">
        <f>IF($A13="","",COUNTIFS('Service Log'!$C$5:$C$104,$A13,'Service Log'!$O$5:$O$104,"Completed"))</f>
        <v/>
      </c>
      <c r="E13" s="12">
        <f>IF($A13="","",IF($D13=0,"",SUMIFS('Service Log'!$N$5:$N$104,'Service Log'!$C$5:$C$104,$A13,'Service Log'!$O$5:$O$104,"Completed")))</f>
        <v/>
      </c>
      <c r="F13" s="12">
        <f>IF($A13="","",IF($D13=0,"",SUMIFS('Service Log'!$S$5:$S$104,'Service Log'!$C$5:$C$104,$A13,'Service Log'!$O$5:$O$104,"Completed")))</f>
        <v/>
      </c>
      <c r="G13" s="12">
        <f>IF(OR($A13="",$D13=0),"",$E13-$F13)</f>
        <v/>
      </c>
      <c r="H13" s="13">
        <f>IF(OR($A13="",$D13=0),"",IFERROR($G13/$E13,""))</f>
        <v/>
      </c>
      <c r="I13" s="10">
        <f>IF($A13="","",IF($D13=0,"No completed jobs",IF($H13="","Review revenue",IF($H13&lt;Assumptions!$E$3,"Review margin",""))))</f>
        <v/>
      </c>
    </row>
    <row r="14" ht="19" customHeight="1">
      <c r="A14" s="14">
        <f>IF(Customers!A8="","",Customers!A8)</f>
        <v/>
      </c>
      <c r="B14" s="14">
        <f>IF($A14="","",Customers!B8)</f>
        <v/>
      </c>
      <c r="C14" s="14">
        <f>IF($A14="","",Customers!C8)</f>
        <v/>
      </c>
      <c r="D14" s="15">
        <f>IF($A14="","",COUNTIFS('Service Log'!$C$5:$C$104,$A14,'Service Log'!$O$5:$O$104,"Completed"))</f>
        <v/>
      </c>
      <c r="E14" s="16">
        <f>IF($A14="","",IF($D14=0,"",SUMIFS('Service Log'!$N$5:$N$104,'Service Log'!$C$5:$C$104,$A14,'Service Log'!$O$5:$O$104,"Completed")))</f>
        <v/>
      </c>
      <c r="F14" s="16">
        <f>IF($A14="","",IF($D14=0,"",SUMIFS('Service Log'!$S$5:$S$104,'Service Log'!$C$5:$C$104,$A14,'Service Log'!$O$5:$O$104,"Completed")))</f>
        <v/>
      </c>
      <c r="G14" s="16">
        <f>IF(OR($A14="",$D14=0),"",$E14-$F14)</f>
        <v/>
      </c>
      <c r="H14" s="17">
        <f>IF(OR($A14="",$D14=0),"",IFERROR($G14/$E14,""))</f>
        <v/>
      </c>
      <c r="I14" s="14">
        <f>IF($A14="","",IF($D14=0,"No completed jobs",IF($H14="","Review revenue",IF($H14&lt;Assumptions!$E$3,"Review margin",""))))</f>
        <v/>
      </c>
    </row>
    <row r="15" ht="19" customHeight="1">
      <c r="A15" s="10">
        <f>IF(Customers!A9="","",Customers!A9)</f>
        <v/>
      </c>
      <c r="B15" s="10">
        <f>IF($A15="","",Customers!B9)</f>
        <v/>
      </c>
      <c r="C15" s="10">
        <f>IF($A15="","",Customers!C9)</f>
        <v/>
      </c>
      <c r="D15" s="11">
        <f>IF($A15="","",COUNTIFS('Service Log'!$C$5:$C$104,$A15,'Service Log'!$O$5:$O$104,"Completed"))</f>
        <v/>
      </c>
      <c r="E15" s="12">
        <f>IF($A15="","",IF($D15=0,"",SUMIFS('Service Log'!$N$5:$N$104,'Service Log'!$C$5:$C$104,$A15,'Service Log'!$O$5:$O$104,"Completed")))</f>
        <v/>
      </c>
      <c r="F15" s="12">
        <f>IF($A15="","",IF($D15=0,"",SUMIFS('Service Log'!$S$5:$S$104,'Service Log'!$C$5:$C$104,$A15,'Service Log'!$O$5:$O$104,"Completed")))</f>
        <v/>
      </c>
      <c r="G15" s="12">
        <f>IF(OR($A15="",$D15=0),"",$E15-$F15)</f>
        <v/>
      </c>
      <c r="H15" s="13">
        <f>IF(OR($A15="",$D15=0),"",IFERROR($G15/$E15,""))</f>
        <v/>
      </c>
      <c r="I15" s="10">
        <f>IF($A15="","",IF($D15=0,"No completed jobs",IF($H15="","Review revenue",IF($H15&lt;Assumptions!$E$3,"Review margin",""))))</f>
        <v/>
      </c>
    </row>
    <row r="16" ht="19" customHeight="1">
      <c r="A16" s="14">
        <f>IF(Customers!A10="","",Customers!A10)</f>
        <v/>
      </c>
      <c r="B16" s="14">
        <f>IF($A16="","",Customers!B10)</f>
        <v/>
      </c>
      <c r="C16" s="14">
        <f>IF($A16="","",Customers!C10)</f>
        <v/>
      </c>
      <c r="D16" s="15">
        <f>IF($A16="","",COUNTIFS('Service Log'!$C$5:$C$104,$A16,'Service Log'!$O$5:$O$104,"Completed"))</f>
        <v/>
      </c>
      <c r="E16" s="16">
        <f>IF($A16="","",IF($D16=0,"",SUMIFS('Service Log'!$N$5:$N$104,'Service Log'!$C$5:$C$104,$A16,'Service Log'!$O$5:$O$104,"Completed")))</f>
        <v/>
      </c>
      <c r="F16" s="16">
        <f>IF($A16="","",IF($D16=0,"",SUMIFS('Service Log'!$S$5:$S$104,'Service Log'!$C$5:$C$104,$A16,'Service Log'!$O$5:$O$104,"Completed")))</f>
        <v/>
      </c>
      <c r="G16" s="16">
        <f>IF(OR($A16="",$D16=0),"",$E16-$F16)</f>
        <v/>
      </c>
      <c r="H16" s="17">
        <f>IF(OR($A16="",$D16=0),"",IFERROR($G16/$E16,""))</f>
        <v/>
      </c>
      <c r="I16" s="14">
        <f>IF($A16="","",IF($D16=0,"No completed jobs",IF($H16="","Review revenue",IF($H16&lt;Assumptions!$E$3,"Review margin",""))))</f>
        <v/>
      </c>
    </row>
    <row r="17" ht="19" customHeight="1">
      <c r="A17" s="10">
        <f>IF(Customers!A11="","",Customers!A11)</f>
        <v/>
      </c>
      <c r="B17" s="10">
        <f>IF($A17="","",Customers!B11)</f>
        <v/>
      </c>
      <c r="C17" s="10">
        <f>IF($A17="","",Customers!C11)</f>
        <v/>
      </c>
      <c r="D17" s="11">
        <f>IF($A17="","",COUNTIFS('Service Log'!$C$5:$C$104,$A17,'Service Log'!$O$5:$O$104,"Completed"))</f>
        <v/>
      </c>
      <c r="E17" s="12">
        <f>IF($A17="","",IF($D17=0,"",SUMIFS('Service Log'!$N$5:$N$104,'Service Log'!$C$5:$C$104,$A17,'Service Log'!$O$5:$O$104,"Completed")))</f>
        <v/>
      </c>
      <c r="F17" s="12">
        <f>IF($A17="","",IF($D17=0,"",SUMIFS('Service Log'!$S$5:$S$104,'Service Log'!$C$5:$C$104,$A17,'Service Log'!$O$5:$O$104,"Completed")))</f>
        <v/>
      </c>
      <c r="G17" s="12">
        <f>IF(OR($A17="",$D17=0),"",$E17-$F17)</f>
        <v/>
      </c>
      <c r="H17" s="13">
        <f>IF(OR($A17="",$D17=0),"",IFERROR($G17/$E17,""))</f>
        <v/>
      </c>
      <c r="I17" s="10">
        <f>IF($A17="","",IF($D17=0,"No completed jobs",IF($H17="","Review revenue",IF($H17&lt;Assumptions!$E$3,"Review margin",""))))</f>
        <v/>
      </c>
    </row>
    <row r="18" ht="19" customHeight="1">
      <c r="A18" s="14">
        <f>IF(Customers!A12="","",Customers!A12)</f>
        <v/>
      </c>
      <c r="B18" s="14">
        <f>IF($A18="","",Customers!B12)</f>
        <v/>
      </c>
      <c r="C18" s="14">
        <f>IF($A18="","",Customers!C12)</f>
        <v/>
      </c>
      <c r="D18" s="15">
        <f>IF($A18="","",COUNTIFS('Service Log'!$C$5:$C$104,$A18,'Service Log'!$O$5:$O$104,"Completed"))</f>
        <v/>
      </c>
      <c r="E18" s="16">
        <f>IF($A18="","",IF($D18=0,"",SUMIFS('Service Log'!$N$5:$N$104,'Service Log'!$C$5:$C$104,$A18,'Service Log'!$O$5:$O$104,"Completed")))</f>
        <v/>
      </c>
      <c r="F18" s="16">
        <f>IF($A18="","",IF($D18=0,"",SUMIFS('Service Log'!$S$5:$S$104,'Service Log'!$C$5:$C$104,$A18,'Service Log'!$O$5:$O$104,"Completed")))</f>
        <v/>
      </c>
      <c r="G18" s="16">
        <f>IF(OR($A18="",$D18=0),"",$E18-$F18)</f>
        <v/>
      </c>
      <c r="H18" s="17">
        <f>IF(OR($A18="",$D18=0),"",IFERROR($G18/$E18,""))</f>
        <v/>
      </c>
      <c r="I18" s="14">
        <f>IF($A18="","",IF($D18=0,"No completed jobs",IF($H18="","Review revenue",IF($H18&lt;Assumptions!$E$3,"Review margin",""))))</f>
        <v/>
      </c>
    </row>
    <row r="19" ht="19" customHeight="1">
      <c r="A19" s="10">
        <f>IF(Customers!A13="","",Customers!A13)</f>
        <v/>
      </c>
      <c r="B19" s="10">
        <f>IF($A19="","",Customers!B13)</f>
        <v/>
      </c>
      <c r="C19" s="10">
        <f>IF($A19="","",Customers!C13)</f>
        <v/>
      </c>
      <c r="D19" s="11">
        <f>IF($A19="","",COUNTIFS('Service Log'!$C$5:$C$104,$A19,'Service Log'!$O$5:$O$104,"Completed"))</f>
        <v/>
      </c>
      <c r="E19" s="12">
        <f>IF($A19="","",IF($D19=0,"",SUMIFS('Service Log'!$N$5:$N$104,'Service Log'!$C$5:$C$104,$A19,'Service Log'!$O$5:$O$104,"Completed")))</f>
        <v/>
      </c>
      <c r="F19" s="12">
        <f>IF($A19="","",IF($D19=0,"",SUMIFS('Service Log'!$S$5:$S$104,'Service Log'!$C$5:$C$104,$A19,'Service Log'!$O$5:$O$104,"Completed")))</f>
        <v/>
      </c>
      <c r="G19" s="12">
        <f>IF(OR($A19="",$D19=0),"",$E19-$F19)</f>
        <v/>
      </c>
      <c r="H19" s="13">
        <f>IF(OR($A19="",$D19=0),"",IFERROR($G19/$E19,""))</f>
        <v/>
      </c>
      <c r="I19" s="10">
        <f>IF($A19="","",IF($D19=0,"No completed jobs",IF($H19="","Review revenue",IF($H19&lt;Assumptions!$E$3,"Review margin",""))))</f>
        <v/>
      </c>
    </row>
    <row r="20" ht="19" customHeight="1">
      <c r="A20" s="14">
        <f>IF(Customers!A14="","",Customers!A14)</f>
        <v/>
      </c>
      <c r="B20" s="14">
        <f>IF($A20="","",Customers!B14)</f>
        <v/>
      </c>
      <c r="C20" s="14">
        <f>IF($A20="","",Customers!C14)</f>
        <v/>
      </c>
      <c r="D20" s="15">
        <f>IF($A20="","",COUNTIFS('Service Log'!$C$5:$C$104,$A20,'Service Log'!$O$5:$O$104,"Completed"))</f>
        <v/>
      </c>
      <c r="E20" s="16">
        <f>IF($A20="","",IF($D20=0,"",SUMIFS('Service Log'!$N$5:$N$104,'Service Log'!$C$5:$C$104,$A20,'Service Log'!$O$5:$O$104,"Completed")))</f>
        <v/>
      </c>
      <c r="F20" s="16">
        <f>IF($A20="","",IF($D20=0,"",SUMIFS('Service Log'!$S$5:$S$104,'Service Log'!$C$5:$C$104,$A20,'Service Log'!$O$5:$O$104,"Completed")))</f>
        <v/>
      </c>
      <c r="G20" s="16">
        <f>IF(OR($A20="",$D20=0),"",$E20-$F20)</f>
        <v/>
      </c>
      <c r="H20" s="17">
        <f>IF(OR($A20="",$D20=0),"",IFERROR($G20/$E20,""))</f>
        <v/>
      </c>
      <c r="I20" s="14">
        <f>IF($A20="","",IF($D20=0,"No completed jobs",IF($H20="","Review revenue",IF($H20&lt;Assumptions!$E$3,"Review margin",""))))</f>
        <v/>
      </c>
    </row>
    <row r="21" ht="19" customHeight="1">
      <c r="A21" s="10">
        <f>IF(Customers!A15="","",Customers!A15)</f>
        <v/>
      </c>
      <c r="B21" s="10">
        <f>IF($A21="","",Customers!B15)</f>
        <v/>
      </c>
      <c r="C21" s="10">
        <f>IF($A21="","",Customers!C15)</f>
        <v/>
      </c>
      <c r="D21" s="11">
        <f>IF($A21="","",COUNTIFS('Service Log'!$C$5:$C$104,$A21,'Service Log'!$O$5:$O$104,"Completed"))</f>
        <v/>
      </c>
      <c r="E21" s="12">
        <f>IF($A21="","",IF($D21=0,"",SUMIFS('Service Log'!$N$5:$N$104,'Service Log'!$C$5:$C$104,$A21,'Service Log'!$O$5:$O$104,"Completed")))</f>
        <v/>
      </c>
      <c r="F21" s="12">
        <f>IF($A21="","",IF($D21=0,"",SUMIFS('Service Log'!$S$5:$S$104,'Service Log'!$C$5:$C$104,$A21,'Service Log'!$O$5:$O$104,"Completed")))</f>
        <v/>
      </c>
      <c r="G21" s="12">
        <f>IF(OR($A21="",$D21=0),"",$E21-$F21)</f>
        <v/>
      </c>
      <c r="H21" s="13">
        <f>IF(OR($A21="",$D21=0),"",IFERROR($G21/$E21,""))</f>
        <v/>
      </c>
      <c r="I21" s="10">
        <f>IF($A21="","",IF($D21=0,"No completed jobs",IF($H21="","Review revenue",IF($H21&lt;Assumptions!$E$3,"Review margin",""))))</f>
        <v/>
      </c>
    </row>
    <row r="22" ht="19" customHeight="1">
      <c r="A22" s="14">
        <f>IF(Customers!A16="","",Customers!A16)</f>
        <v/>
      </c>
      <c r="B22" s="14">
        <f>IF($A22="","",Customers!B16)</f>
        <v/>
      </c>
      <c r="C22" s="14">
        <f>IF($A22="","",Customers!C16)</f>
        <v/>
      </c>
      <c r="D22" s="15">
        <f>IF($A22="","",COUNTIFS('Service Log'!$C$5:$C$104,$A22,'Service Log'!$O$5:$O$104,"Completed"))</f>
        <v/>
      </c>
      <c r="E22" s="16">
        <f>IF($A22="","",IF($D22=0,"",SUMIFS('Service Log'!$N$5:$N$104,'Service Log'!$C$5:$C$104,$A22,'Service Log'!$O$5:$O$104,"Completed")))</f>
        <v/>
      </c>
      <c r="F22" s="16">
        <f>IF($A22="","",IF($D22=0,"",SUMIFS('Service Log'!$S$5:$S$104,'Service Log'!$C$5:$C$104,$A22,'Service Log'!$O$5:$O$104,"Completed")))</f>
        <v/>
      </c>
      <c r="G22" s="16">
        <f>IF(OR($A22="",$D22=0),"",$E22-$F22)</f>
        <v/>
      </c>
      <c r="H22" s="17">
        <f>IF(OR($A22="",$D22=0),"",IFERROR($G22/$E22,""))</f>
        <v/>
      </c>
      <c r="I22" s="14">
        <f>IF($A22="","",IF($D22=0,"No completed jobs",IF($H22="","Review revenue",IF($H22&lt;Assumptions!$E$3,"Review margin",""))))</f>
        <v/>
      </c>
    </row>
    <row r="23" ht="19" customHeight="1">
      <c r="A23" s="10">
        <f>IF(Customers!A17="","",Customers!A17)</f>
        <v/>
      </c>
      <c r="B23" s="10">
        <f>IF($A23="","",Customers!B17)</f>
        <v/>
      </c>
      <c r="C23" s="10">
        <f>IF($A23="","",Customers!C17)</f>
        <v/>
      </c>
      <c r="D23" s="11">
        <f>IF($A23="","",COUNTIFS('Service Log'!$C$5:$C$104,$A23,'Service Log'!$O$5:$O$104,"Completed"))</f>
        <v/>
      </c>
      <c r="E23" s="12">
        <f>IF($A23="","",IF($D23=0,"",SUMIFS('Service Log'!$N$5:$N$104,'Service Log'!$C$5:$C$104,$A23,'Service Log'!$O$5:$O$104,"Completed")))</f>
        <v/>
      </c>
      <c r="F23" s="12">
        <f>IF($A23="","",IF($D23=0,"",SUMIFS('Service Log'!$S$5:$S$104,'Service Log'!$C$5:$C$104,$A23,'Service Log'!$O$5:$O$104,"Completed")))</f>
        <v/>
      </c>
      <c r="G23" s="12">
        <f>IF(OR($A23="",$D23=0),"",$E23-$F23)</f>
        <v/>
      </c>
      <c r="H23" s="13">
        <f>IF(OR($A23="",$D23=0),"",IFERROR($G23/$E23,""))</f>
        <v/>
      </c>
      <c r="I23" s="10">
        <f>IF($A23="","",IF($D23=0,"No completed jobs",IF($H23="","Review revenue",IF($H23&lt;Assumptions!$E$3,"Review margin",""))))</f>
        <v/>
      </c>
    </row>
    <row r="24" ht="19" customHeight="1">
      <c r="A24" s="14">
        <f>IF(Customers!A18="","",Customers!A18)</f>
        <v/>
      </c>
      <c r="B24" s="14">
        <f>IF($A24="","",Customers!B18)</f>
        <v/>
      </c>
      <c r="C24" s="14">
        <f>IF($A24="","",Customers!C18)</f>
        <v/>
      </c>
      <c r="D24" s="15">
        <f>IF($A24="","",COUNTIFS('Service Log'!$C$5:$C$104,$A24,'Service Log'!$O$5:$O$104,"Completed"))</f>
        <v/>
      </c>
      <c r="E24" s="16">
        <f>IF($A24="","",IF($D24=0,"",SUMIFS('Service Log'!$N$5:$N$104,'Service Log'!$C$5:$C$104,$A24,'Service Log'!$O$5:$O$104,"Completed")))</f>
        <v/>
      </c>
      <c r="F24" s="16">
        <f>IF($A24="","",IF($D24=0,"",SUMIFS('Service Log'!$S$5:$S$104,'Service Log'!$C$5:$C$104,$A24,'Service Log'!$O$5:$O$104,"Completed")))</f>
        <v/>
      </c>
      <c r="G24" s="16">
        <f>IF(OR($A24="",$D24=0),"",$E24-$F24)</f>
        <v/>
      </c>
      <c r="H24" s="17">
        <f>IF(OR($A24="",$D24=0),"",IFERROR($G24/$E24,""))</f>
        <v/>
      </c>
      <c r="I24" s="14">
        <f>IF($A24="","",IF($D24=0,"No completed jobs",IF($H24="","Review revenue",IF($H24&lt;Assumptions!$E$3,"Review margin",""))))</f>
        <v/>
      </c>
    </row>
    <row r="25" ht="19" customHeight="1">
      <c r="A25" s="10">
        <f>IF(Customers!A19="","",Customers!A19)</f>
        <v/>
      </c>
      <c r="B25" s="10">
        <f>IF($A25="","",Customers!B19)</f>
        <v/>
      </c>
      <c r="C25" s="10">
        <f>IF($A25="","",Customers!C19)</f>
        <v/>
      </c>
      <c r="D25" s="11">
        <f>IF($A25="","",COUNTIFS('Service Log'!$C$5:$C$104,$A25,'Service Log'!$O$5:$O$104,"Completed"))</f>
        <v/>
      </c>
      <c r="E25" s="12">
        <f>IF($A25="","",IF($D25=0,"",SUMIFS('Service Log'!$N$5:$N$104,'Service Log'!$C$5:$C$104,$A25,'Service Log'!$O$5:$O$104,"Completed")))</f>
        <v/>
      </c>
      <c r="F25" s="12">
        <f>IF($A25="","",IF($D25=0,"",SUMIFS('Service Log'!$S$5:$S$104,'Service Log'!$C$5:$C$104,$A25,'Service Log'!$O$5:$O$104,"Completed")))</f>
        <v/>
      </c>
      <c r="G25" s="12">
        <f>IF(OR($A25="",$D25=0),"",$E25-$F25)</f>
        <v/>
      </c>
      <c r="H25" s="13">
        <f>IF(OR($A25="",$D25=0),"",IFERROR($G25/$E25,""))</f>
        <v/>
      </c>
      <c r="I25" s="10">
        <f>IF($A25="","",IF($D25=0,"No completed jobs",IF($H25="","Review revenue",IF($H25&lt;Assumptions!$E$3,"Review margin",""))))</f>
        <v/>
      </c>
    </row>
    <row r="26" ht="19" customHeight="1">
      <c r="A26" s="14">
        <f>IF(Customers!A20="","",Customers!A20)</f>
        <v/>
      </c>
      <c r="B26" s="14">
        <f>IF($A26="","",Customers!B20)</f>
        <v/>
      </c>
      <c r="C26" s="14">
        <f>IF($A26="","",Customers!C20)</f>
        <v/>
      </c>
      <c r="D26" s="15">
        <f>IF($A26="","",COUNTIFS('Service Log'!$C$5:$C$104,$A26,'Service Log'!$O$5:$O$104,"Completed"))</f>
        <v/>
      </c>
      <c r="E26" s="16">
        <f>IF($A26="","",IF($D26=0,"",SUMIFS('Service Log'!$N$5:$N$104,'Service Log'!$C$5:$C$104,$A26,'Service Log'!$O$5:$O$104,"Completed")))</f>
        <v/>
      </c>
      <c r="F26" s="16">
        <f>IF($A26="","",IF($D26=0,"",SUMIFS('Service Log'!$S$5:$S$104,'Service Log'!$C$5:$C$104,$A26,'Service Log'!$O$5:$O$104,"Completed")))</f>
        <v/>
      </c>
      <c r="G26" s="16">
        <f>IF(OR($A26="",$D26=0),"",$E26-$F26)</f>
        <v/>
      </c>
      <c r="H26" s="17">
        <f>IF(OR($A26="",$D26=0),"",IFERROR($G26/$E26,""))</f>
        <v/>
      </c>
      <c r="I26" s="14">
        <f>IF($A26="","",IF($D26=0,"No completed jobs",IF($H26="","Review revenue",IF($H26&lt;Assumptions!$E$3,"Review margin",""))))</f>
        <v/>
      </c>
    </row>
    <row r="27" ht="19" customHeight="1">
      <c r="A27" s="10">
        <f>IF(Customers!A21="","",Customers!A21)</f>
        <v/>
      </c>
      <c r="B27" s="10">
        <f>IF($A27="","",Customers!B21)</f>
        <v/>
      </c>
      <c r="C27" s="10">
        <f>IF($A27="","",Customers!C21)</f>
        <v/>
      </c>
      <c r="D27" s="11">
        <f>IF($A27="","",COUNTIFS('Service Log'!$C$5:$C$104,$A27,'Service Log'!$O$5:$O$104,"Completed"))</f>
        <v/>
      </c>
      <c r="E27" s="12">
        <f>IF($A27="","",IF($D27=0,"",SUMIFS('Service Log'!$N$5:$N$104,'Service Log'!$C$5:$C$104,$A27,'Service Log'!$O$5:$O$104,"Completed")))</f>
        <v/>
      </c>
      <c r="F27" s="12">
        <f>IF($A27="","",IF($D27=0,"",SUMIFS('Service Log'!$S$5:$S$104,'Service Log'!$C$5:$C$104,$A27,'Service Log'!$O$5:$O$104,"Completed")))</f>
        <v/>
      </c>
      <c r="G27" s="12">
        <f>IF(OR($A27="",$D27=0),"",$E27-$F27)</f>
        <v/>
      </c>
      <c r="H27" s="13">
        <f>IF(OR($A27="",$D27=0),"",IFERROR($G27/$E27,""))</f>
        <v/>
      </c>
      <c r="I27" s="10">
        <f>IF($A27="","",IF($D27=0,"No completed jobs",IF($H27="","Review revenue",IF($H27&lt;Assumptions!$E$3,"Review margin",""))))</f>
        <v/>
      </c>
    </row>
    <row r="28" ht="19" customHeight="1">
      <c r="A28" s="14">
        <f>IF(Customers!A22="","",Customers!A22)</f>
        <v/>
      </c>
      <c r="B28" s="14">
        <f>IF($A28="","",Customers!B22)</f>
        <v/>
      </c>
      <c r="C28" s="14">
        <f>IF($A28="","",Customers!C22)</f>
        <v/>
      </c>
      <c r="D28" s="15">
        <f>IF($A28="","",COUNTIFS('Service Log'!$C$5:$C$104,$A28,'Service Log'!$O$5:$O$104,"Completed"))</f>
        <v/>
      </c>
      <c r="E28" s="16">
        <f>IF($A28="","",IF($D28=0,"",SUMIFS('Service Log'!$N$5:$N$104,'Service Log'!$C$5:$C$104,$A28,'Service Log'!$O$5:$O$104,"Completed")))</f>
        <v/>
      </c>
      <c r="F28" s="16">
        <f>IF($A28="","",IF($D28=0,"",SUMIFS('Service Log'!$S$5:$S$104,'Service Log'!$C$5:$C$104,$A28,'Service Log'!$O$5:$O$104,"Completed")))</f>
        <v/>
      </c>
      <c r="G28" s="16">
        <f>IF(OR($A28="",$D28=0),"",$E28-$F28)</f>
        <v/>
      </c>
      <c r="H28" s="17">
        <f>IF(OR($A28="",$D28=0),"",IFERROR($G28/$E28,""))</f>
        <v/>
      </c>
      <c r="I28" s="14">
        <f>IF($A28="","",IF($D28=0,"No completed jobs",IF($H28="","Review revenue",IF($H28&lt;Assumptions!$E$3,"Review margin",""))))</f>
        <v/>
      </c>
    </row>
    <row r="29" ht="19" customHeight="1">
      <c r="A29" s="10">
        <f>IF(Customers!A23="","",Customers!A23)</f>
        <v/>
      </c>
      <c r="B29" s="10">
        <f>IF($A29="","",Customers!B23)</f>
        <v/>
      </c>
      <c r="C29" s="10">
        <f>IF($A29="","",Customers!C23)</f>
        <v/>
      </c>
      <c r="D29" s="11">
        <f>IF($A29="","",COUNTIFS('Service Log'!$C$5:$C$104,$A29,'Service Log'!$O$5:$O$104,"Completed"))</f>
        <v/>
      </c>
      <c r="E29" s="12">
        <f>IF($A29="","",IF($D29=0,"",SUMIFS('Service Log'!$N$5:$N$104,'Service Log'!$C$5:$C$104,$A29,'Service Log'!$O$5:$O$104,"Completed")))</f>
        <v/>
      </c>
      <c r="F29" s="12">
        <f>IF($A29="","",IF($D29=0,"",SUMIFS('Service Log'!$S$5:$S$104,'Service Log'!$C$5:$C$104,$A29,'Service Log'!$O$5:$O$104,"Completed")))</f>
        <v/>
      </c>
      <c r="G29" s="12">
        <f>IF(OR($A29="",$D29=0),"",$E29-$F29)</f>
        <v/>
      </c>
      <c r="H29" s="13">
        <f>IF(OR($A29="",$D29=0),"",IFERROR($G29/$E29,""))</f>
        <v/>
      </c>
      <c r="I29" s="10">
        <f>IF($A29="","",IF($D29=0,"No completed jobs",IF($H29="","Review revenue",IF($H29&lt;Assumptions!$E$3,"Review margin",""))))</f>
        <v/>
      </c>
    </row>
    <row r="30" ht="19" customHeight="1">
      <c r="A30" s="14">
        <f>IF(Customers!A24="","",Customers!A24)</f>
        <v/>
      </c>
      <c r="B30" s="14">
        <f>IF($A30="","",Customers!B24)</f>
        <v/>
      </c>
      <c r="C30" s="14">
        <f>IF($A30="","",Customers!C24)</f>
        <v/>
      </c>
      <c r="D30" s="15">
        <f>IF($A30="","",COUNTIFS('Service Log'!$C$5:$C$104,$A30,'Service Log'!$O$5:$O$104,"Completed"))</f>
        <v/>
      </c>
      <c r="E30" s="16">
        <f>IF($A30="","",IF($D30=0,"",SUMIFS('Service Log'!$N$5:$N$104,'Service Log'!$C$5:$C$104,$A30,'Service Log'!$O$5:$O$104,"Completed")))</f>
        <v/>
      </c>
      <c r="F30" s="16">
        <f>IF($A30="","",IF($D30=0,"",SUMIFS('Service Log'!$S$5:$S$104,'Service Log'!$C$5:$C$104,$A30,'Service Log'!$O$5:$O$104,"Completed")))</f>
        <v/>
      </c>
      <c r="G30" s="16">
        <f>IF(OR($A30="",$D30=0),"",$E30-$F30)</f>
        <v/>
      </c>
      <c r="H30" s="17">
        <f>IF(OR($A30="",$D30=0),"",IFERROR($G30/$E30,""))</f>
        <v/>
      </c>
      <c r="I30" s="14">
        <f>IF($A30="","",IF($D30=0,"No completed jobs",IF($H30="","Review revenue",IF($H30&lt;Assumptions!$E$3,"Review margin",""))))</f>
        <v/>
      </c>
    </row>
    <row r="31" ht="19" customHeight="1">
      <c r="A31" s="10">
        <f>IF(Customers!A25="","",Customers!A25)</f>
        <v/>
      </c>
      <c r="B31" s="10">
        <f>IF($A31="","",Customers!B25)</f>
        <v/>
      </c>
      <c r="C31" s="10">
        <f>IF($A31="","",Customers!C25)</f>
        <v/>
      </c>
      <c r="D31" s="11">
        <f>IF($A31="","",COUNTIFS('Service Log'!$C$5:$C$104,$A31,'Service Log'!$O$5:$O$104,"Completed"))</f>
        <v/>
      </c>
      <c r="E31" s="12">
        <f>IF($A31="","",IF($D31=0,"",SUMIFS('Service Log'!$N$5:$N$104,'Service Log'!$C$5:$C$104,$A31,'Service Log'!$O$5:$O$104,"Completed")))</f>
        <v/>
      </c>
      <c r="F31" s="12">
        <f>IF($A31="","",IF($D31=0,"",SUMIFS('Service Log'!$S$5:$S$104,'Service Log'!$C$5:$C$104,$A31,'Service Log'!$O$5:$O$104,"Completed")))</f>
        <v/>
      </c>
      <c r="G31" s="12">
        <f>IF(OR($A31="",$D31=0),"",$E31-$F31)</f>
        <v/>
      </c>
      <c r="H31" s="13">
        <f>IF(OR($A31="",$D31=0),"",IFERROR($G31/$E31,""))</f>
        <v/>
      </c>
      <c r="I31" s="10">
        <f>IF($A31="","",IF($D31=0,"No completed jobs",IF($H31="","Review revenue",IF($H31&lt;Assumptions!$E$3,"Review margin",""))))</f>
        <v/>
      </c>
    </row>
    <row r="32" ht="19" customHeight="1">
      <c r="A32" s="14">
        <f>IF(Customers!A26="","",Customers!A26)</f>
        <v/>
      </c>
      <c r="B32" s="14">
        <f>IF($A32="","",Customers!B26)</f>
        <v/>
      </c>
      <c r="C32" s="14">
        <f>IF($A32="","",Customers!C26)</f>
        <v/>
      </c>
      <c r="D32" s="15">
        <f>IF($A32="","",COUNTIFS('Service Log'!$C$5:$C$104,$A32,'Service Log'!$O$5:$O$104,"Completed"))</f>
        <v/>
      </c>
      <c r="E32" s="16">
        <f>IF($A32="","",IF($D32=0,"",SUMIFS('Service Log'!$N$5:$N$104,'Service Log'!$C$5:$C$104,$A32,'Service Log'!$O$5:$O$104,"Completed")))</f>
        <v/>
      </c>
      <c r="F32" s="16">
        <f>IF($A32="","",IF($D32=0,"",SUMIFS('Service Log'!$S$5:$S$104,'Service Log'!$C$5:$C$104,$A32,'Service Log'!$O$5:$O$104,"Completed")))</f>
        <v/>
      </c>
      <c r="G32" s="16">
        <f>IF(OR($A32="",$D32=0),"",$E32-$F32)</f>
        <v/>
      </c>
      <c r="H32" s="17">
        <f>IF(OR($A32="",$D32=0),"",IFERROR($G32/$E32,""))</f>
        <v/>
      </c>
      <c r="I32" s="14">
        <f>IF($A32="","",IF($D32=0,"No completed jobs",IF($H32="","Review revenue",IF($H32&lt;Assumptions!$E$3,"Review margin",""))))</f>
        <v/>
      </c>
    </row>
    <row r="33" ht="19" customHeight="1">
      <c r="A33" s="10">
        <f>IF(Customers!A27="","",Customers!A27)</f>
        <v/>
      </c>
      <c r="B33" s="10">
        <f>IF($A33="","",Customers!B27)</f>
        <v/>
      </c>
      <c r="C33" s="10">
        <f>IF($A33="","",Customers!C27)</f>
        <v/>
      </c>
      <c r="D33" s="11">
        <f>IF($A33="","",COUNTIFS('Service Log'!$C$5:$C$104,$A33,'Service Log'!$O$5:$O$104,"Completed"))</f>
        <v/>
      </c>
      <c r="E33" s="12">
        <f>IF($A33="","",IF($D33=0,"",SUMIFS('Service Log'!$N$5:$N$104,'Service Log'!$C$5:$C$104,$A33,'Service Log'!$O$5:$O$104,"Completed")))</f>
        <v/>
      </c>
      <c r="F33" s="12">
        <f>IF($A33="","",IF($D33=0,"",SUMIFS('Service Log'!$S$5:$S$104,'Service Log'!$C$5:$C$104,$A33,'Service Log'!$O$5:$O$104,"Completed")))</f>
        <v/>
      </c>
      <c r="G33" s="12">
        <f>IF(OR($A33="",$D33=0),"",$E33-$F33)</f>
        <v/>
      </c>
      <c r="H33" s="13">
        <f>IF(OR($A33="",$D33=0),"",IFERROR($G33/$E33,""))</f>
        <v/>
      </c>
      <c r="I33" s="10">
        <f>IF($A33="","",IF($D33=0,"No completed jobs",IF($H33="","Review revenue",IF($H33&lt;Assumptions!$E$3,"Review margin",""))))</f>
        <v/>
      </c>
    </row>
    <row r="34" ht="19" customHeight="1">
      <c r="A34" s="14">
        <f>IF(Customers!A28="","",Customers!A28)</f>
        <v/>
      </c>
      <c r="B34" s="14">
        <f>IF($A34="","",Customers!B28)</f>
        <v/>
      </c>
      <c r="C34" s="14">
        <f>IF($A34="","",Customers!C28)</f>
        <v/>
      </c>
      <c r="D34" s="15">
        <f>IF($A34="","",COUNTIFS('Service Log'!$C$5:$C$104,$A34,'Service Log'!$O$5:$O$104,"Completed"))</f>
        <v/>
      </c>
      <c r="E34" s="16">
        <f>IF($A34="","",IF($D34=0,"",SUMIFS('Service Log'!$N$5:$N$104,'Service Log'!$C$5:$C$104,$A34,'Service Log'!$O$5:$O$104,"Completed")))</f>
        <v/>
      </c>
      <c r="F34" s="16">
        <f>IF($A34="","",IF($D34=0,"",SUMIFS('Service Log'!$S$5:$S$104,'Service Log'!$C$5:$C$104,$A34,'Service Log'!$O$5:$O$104,"Completed")))</f>
        <v/>
      </c>
      <c r="G34" s="16">
        <f>IF(OR($A34="",$D34=0),"",$E34-$F34)</f>
        <v/>
      </c>
      <c r="H34" s="17">
        <f>IF(OR($A34="",$D34=0),"",IFERROR($G34/$E34,""))</f>
        <v/>
      </c>
      <c r="I34" s="14">
        <f>IF($A34="","",IF($D34=0,"No completed jobs",IF($H34="","Review revenue",IF($H34&lt;Assumptions!$E$3,"Review margin",""))))</f>
        <v/>
      </c>
    </row>
    <row r="35" ht="19" customHeight="1">
      <c r="A35" s="10">
        <f>IF(Customers!A29="","",Customers!A29)</f>
        <v/>
      </c>
      <c r="B35" s="10">
        <f>IF($A35="","",Customers!B29)</f>
        <v/>
      </c>
      <c r="C35" s="10">
        <f>IF($A35="","",Customers!C29)</f>
        <v/>
      </c>
      <c r="D35" s="11">
        <f>IF($A35="","",COUNTIFS('Service Log'!$C$5:$C$104,$A35,'Service Log'!$O$5:$O$104,"Completed"))</f>
        <v/>
      </c>
      <c r="E35" s="12">
        <f>IF($A35="","",IF($D35=0,"",SUMIFS('Service Log'!$N$5:$N$104,'Service Log'!$C$5:$C$104,$A35,'Service Log'!$O$5:$O$104,"Completed")))</f>
        <v/>
      </c>
      <c r="F35" s="12">
        <f>IF($A35="","",IF($D35=0,"",SUMIFS('Service Log'!$S$5:$S$104,'Service Log'!$C$5:$C$104,$A35,'Service Log'!$O$5:$O$104,"Completed")))</f>
        <v/>
      </c>
      <c r="G35" s="12">
        <f>IF(OR($A35="",$D35=0),"",$E35-$F35)</f>
        <v/>
      </c>
      <c r="H35" s="13">
        <f>IF(OR($A35="",$D35=0),"",IFERROR($G35/$E35,""))</f>
        <v/>
      </c>
      <c r="I35" s="10">
        <f>IF($A35="","",IF($D35=0,"No completed jobs",IF($H35="","Review revenue",IF($H35&lt;Assumptions!$E$3,"Review margin",""))))</f>
        <v/>
      </c>
    </row>
    <row r="36" ht="19" customHeight="1">
      <c r="A36" s="14">
        <f>IF(Customers!A30="","",Customers!A30)</f>
        <v/>
      </c>
      <c r="B36" s="14">
        <f>IF($A36="","",Customers!B30)</f>
        <v/>
      </c>
      <c r="C36" s="14">
        <f>IF($A36="","",Customers!C30)</f>
        <v/>
      </c>
      <c r="D36" s="15">
        <f>IF($A36="","",COUNTIFS('Service Log'!$C$5:$C$104,$A36,'Service Log'!$O$5:$O$104,"Completed"))</f>
        <v/>
      </c>
      <c r="E36" s="16">
        <f>IF($A36="","",IF($D36=0,"",SUMIFS('Service Log'!$N$5:$N$104,'Service Log'!$C$5:$C$104,$A36,'Service Log'!$O$5:$O$104,"Completed")))</f>
        <v/>
      </c>
      <c r="F36" s="16">
        <f>IF($A36="","",IF($D36=0,"",SUMIFS('Service Log'!$S$5:$S$104,'Service Log'!$C$5:$C$104,$A36,'Service Log'!$O$5:$O$104,"Completed")))</f>
        <v/>
      </c>
      <c r="G36" s="16">
        <f>IF(OR($A36="",$D36=0),"",$E36-$F36)</f>
        <v/>
      </c>
      <c r="H36" s="17">
        <f>IF(OR($A36="",$D36=0),"",IFERROR($G36/$E36,""))</f>
        <v/>
      </c>
      <c r="I36" s="14">
        <f>IF($A36="","",IF($D36=0,"No completed jobs",IF($H36="","Review revenue",IF($H36&lt;Assumptions!$E$3,"Review margin",""))))</f>
        <v/>
      </c>
    </row>
    <row r="37" ht="19" customHeight="1">
      <c r="A37" s="10">
        <f>IF(Customers!A31="","",Customers!A31)</f>
        <v/>
      </c>
      <c r="B37" s="10">
        <f>IF($A37="","",Customers!B31)</f>
        <v/>
      </c>
      <c r="C37" s="10">
        <f>IF($A37="","",Customers!C31)</f>
        <v/>
      </c>
      <c r="D37" s="11">
        <f>IF($A37="","",COUNTIFS('Service Log'!$C$5:$C$104,$A37,'Service Log'!$O$5:$O$104,"Completed"))</f>
        <v/>
      </c>
      <c r="E37" s="12">
        <f>IF($A37="","",IF($D37=0,"",SUMIFS('Service Log'!$N$5:$N$104,'Service Log'!$C$5:$C$104,$A37,'Service Log'!$O$5:$O$104,"Completed")))</f>
        <v/>
      </c>
      <c r="F37" s="12">
        <f>IF($A37="","",IF($D37=0,"",SUMIFS('Service Log'!$S$5:$S$104,'Service Log'!$C$5:$C$104,$A37,'Service Log'!$O$5:$O$104,"Completed")))</f>
        <v/>
      </c>
      <c r="G37" s="12">
        <f>IF(OR($A37="",$D37=0),"",$E37-$F37)</f>
        <v/>
      </c>
      <c r="H37" s="13">
        <f>IF(OR($A37="",$D37=0),"",IFERROR($G37/$E37,""))</f>
        <v/>
      </c>
      <c r="I37" s="10">
        <f>IF($A37="","",IF($D37=0,"No completed jobs",IF($H37="","Review revenue",IF($H37&lt;Assumptions!$E$3,"Review margin",""))))</f>
        <v/>
      </c>
    </row>
    <row r="38" ht="19" customHeight="1">
      <c r="A38" s="14">
        <f>IF(Customers!A32="","",Customers!A32)</f>
        <v/>
      </c>
      <c r="B38" s="14">
        <f>IF($A38="","",Customers!B32)</f>
        <v/>
      </c>
      <c r="C38" s="14">
        <f>IF($A38="","",Customers!C32)</f>
        <v/>
      </c>
      <c r="D38" s="15">
        <f>IF($A38="","",COUNTIFS('Service Log'!$C$5:$C$104,$A38,'Service Log'!$O$5:$O$104,"Completed"))</f>
        <v/>
      </c>
      <c r="E38" s="16">
        <f>IF($A38="","",IF($D38=0,"",SUMIFS('Service Log'!$N$5:$N$104,'Service Log'!$C$5:$C$104,$A38,'Service Log'!$O$5:$O$104,"Completed")))</f>
        <v/>
      </c>
      <c r="F38" s="16">
        <f>IF($A38="","",IF($D38=0,"",SUMIFS('Service Log'!$S$5:$S$104,'Service Log'!$C$5:$C$104,$A38,'Service Log'!$O$5:$O$104,"Completed")))</f>
        <v/>
      </c>
      <c r="G38" s="16">
        <f>IF(OR($A38="",$D38=0),"",$E38-$F38)</f>
        <v/>
      </c>
      <c r="H38" s="17">
        <f>IF(OR($A38="",$D38=0),"",IFERROR($G38/$E38,""))</f>
        <v/>
      </c>
      <c r="I38" s="14">
        <f>IF($A38="","",IF($D38=0,"No completed jobs",IF($H38="","Review revenue",IF($H38&lt;Assumptions!$E$3,"Review margin",""))))</f>
        <v/>
      </c>
    </row>
    <row r="39" ht="19" customHeight="1">
      <c r="A39" s="10">
        <f>IF(Customers!A33="","",Customers!A33)</f>
        <v/>
      </c>
      <c r="B39" s="10">
        <f>IF($A39="","",Customers!B33)</f>
        <v/>
      </c>
      <c r="C39" s="10">
        <f>IF($A39="","",Customers!C33)</f>
        <v/>
      </c>
      <c r="D39" s="11">
        <f>IF($A39="","",COUNTIFS('Service Log'!$C$5:$C$104,$A39,'Service Log'!$O$5:$O$104,"Completed"))</f>
        <v/>
      </c>
      <c r="E39" s="12">
        <f>IF($A39="","",IF($D39=0,"",SUMIFS('Service Log'!$N$5:$N$104,'Service Log'!$C$5:$C$104,$A39,'Service Log'!$O$5:$O$104,"Completed")))</f>
        <v/>
      </c>
      <c r="F39" s="12">
        <f>IF($A39="","",IF($D39=0,"",SUMIFS('Service Log'!$S$5:$S$104,'Service Log'!$C$5:$C$104,$A39,'Service Log'!$O$5:$O$104,"Completed")))</f>
        <v/>
      </c>
      <c r="G39" s="12">
        <f>IF(OR($A39="",$D39=0),"",$E39-$F39)</f>
        <v/>
      </c>
      <c r="H39" s="13">
        <f>IF(OR($A39="",$D39=0),"",IFERROR($G39/$E39,""))</f>
        <v/>
      </c>
      <c r="I39" s="10">
        <f>IF($A39="","",IF($D39=0,"No completed jobs",IF($H39="","Review revenue",IF($H39&lt;Assumptions!$E$3,"Review margin",""))))</f>
        <v/>
      </c>
    </row>
    <row r="40" ht="19" customHeight="1">
      <c r="A40" s="14">
        <f>IF(Customers!A34="","",Customers!A34)</f>
        <v/>
      </c>
      <c r="B40" s="14">
        <f>IF($A40="","",Customers!B34)</f>
        <v/>
      </c>
      <c r="C40" s="14">
        <f>IF($A40="","",Customers!C34)</f>
        <v/>
      </c>
      <c r="D40" s="15">
        <f>IF($A40="","",COUNTIFS('Service Log'!$C$5:$C$104,$A40,'Service Log'!$O$5:$O$104,"Completed"))</f>
        <v/>
      </c>
      <c r="E40" s="16">
        <f>IF($A40="","",IF($D40=0,"",SUMIFS('Service Log'!$N$5:$N$104,'Service Log'!$C$5:$C$104,$A40,'Service Log'!$O$5:$O$104,"Completed")))</f>
        <v/>
      </c>
      <c r="F40" s="16">
        <f>IF($A40="","",IF($D40=0,"",SUMIFS('Service Log'!$S$5:$S$104,'Service Log'!$C$5:$C$104,$A40,'Service Log'!$O$5:$O$104,"Completed")))</f>
        <v/>
      </c>
      <c r="G40" s="16">
        <f>IF(OR($A40="",$D40=0),"",$E40-$F40)</f>
        <v/>
      </c>
      <c r="H40" s="17">
        <f>IF(OR($A40="",$D40=0),"",IFERROR($G40/$E40,""))</f>
        <v/>
      </c>
      <c r="I40" s="14">
        <f>IF($A40="","",IF($D40=0,"No completed jobs",IF($H40="","Review revenue",IF($H40&lt;Assumptions!$E$3,"Review margin",""))))</f>
        <v/>
      </c>
    </row>
    <row r="41" ht="19" customHeight="1">
      <c r="A41" s="10">
        <f>IF(Customers!A35="","",Customers!A35)</f>
        <v/>
      </c>
      <c r="B41" s="10">
        <f>IF($A41="","",Customers!B35)</f>
        <v/>
      </c>
      <c r="C41" s="10">
        <f>IF($A41="","",Customers!C35)</f>
        <v/>
      </c>
      <c r="D41" s="11">
        <f>IF($A41="","",COUNTIFS('Service Log'!$C$5:$C$104,$A41,'Service Log'!$O$5:$O$104,"Completed"))</f>
        <v/>
      </c>
      <c r="E41" s="12">
        <f>IF($A41="","",IF($D41=0,"",SUMIFS('Service Log'!$N$5:$N$104,'Service Log'!$C$5:$C$104,$A41,'Service Log'!$O$5:$O$104,"Completed")))</f>
        <v/>
      </c>
      <c r="F41" s="12">
        <f>IF($A41="","",IF($D41=0,"",SUMIFS('Service Log'!$S$5:$S$104,'Service Log'!$C$5:$C$104,$A41,'Service Log'!$O$5:$O$104,"Completed")))</f>
        <v/>
      </c>
      <c r="G41" s="12">
        <f>IF(OR($A41="",$D41=0),"",$E41-$F41)</f>
        <v/>
      </c>
      <c r="H41" s="13">
        <f>IF(OR($A41="",$D41=0),"",IFERROR($G41/$E41,""))</f>
        <v/>
      </c>
      <c r="I41" s="10">
        <f>IF($A41="","",IF($D41=0,"No completed jobs",IF($H41="","Review revenue",IF($H41&lt;Assumptions!$E$3,"Review margin",""))))</f>
        <v/>
      </c>
    </row>
    <row r="42" ht="19" customHeight="1">
      <c r="A42" s="14">
        <f>IF(Customers!A36="","",Customers!A36)</f>
        <v/>
      </c>
      <c r="B42" s="14">
        <f>IF($A42="","",Customers!B36)</f>
        <v/>
      </c>
      <c r="C42" s="14">
        <f>IF($A42="","",Customers!C36)</f>
        <v/>
      </c>
      <c r="D42" s="15">
        <f>IF($A42="","",COUNTIFS('Service Log'!$C$5:$C$104,$A42,'Service Log'!$O$5:$O$104,"Completed"))</f>
        <v/>
      </c>
      <c r="E42" s="16">
        <f>IF($A42="","",IF($D42=0,"",SUMIFS('Service Log'!$N$5:$N$104,'Service Log'!$C$5:$C$104,$A42,'Service Log'!$O$5:$O$104,"Completed")))</f>
        <v/>
      </c>
      <c r="F42" s="16">
        <f>IF($A42="","",IF($D42=0,"",SUMIFS('Service Log'!$S$5:$S$104,'Service Log'!$C$5:$C$104,$A42,'Service Log'!$O$5:$O$104,"Completed")))</f>
        <v/>
      </c>
      <c r="G42" s="16">
        <f>IF(OR($A42="",$D42=0),"",$E42-$F42)</f>
        <v/>
      </c>
      <c r="H42" s="17">
        <f>IF(OR($A42="",$D42=0),"",IFERROR($G42/$E42,""))</f>
        <v/>
      </c>
      <c r="I42" s="14">
        <f>IF($A42="","",IF($D42=0,"No completed jobs",IF($H42="","Review revenue",IF($H42&lt;Assumptions!$E$3,"Review margin",""))))</f>
        <v/>
      </c>
    </row>
    <row r="43" ht="19" customHeight="1">
      <c r="A43" s="10">
        <f>IF(Customers!A37="","",Customers!A37)</f>
        <v/>
      </c>
      <c r="B43" s="10">
        <f>IF($A43="","",Customers!B37)</f>
        <v/>
      </c>
      <c r="C43" s="10">
        <f>IF($A43="","",Customers!C37)</f>
        <v/>
      </c>
      <c r="D43" s="11">
        <f>IF($A43="","",COUNTIFS('Service Log'!$C$5:$C$104,$A43,'Service Log'!$O$5:$O$104,"Completed"))</f>
        <v/>
      </c>
      <c r="E43" s="12">
        <f>IF($A43="","",IF($D43=0,"",SUMIFS('Service Log'!$N$5:$N$104,'Service Log'!$C$5:$C$104,$A43,'Service Log'!$O$5:$O$104,"Completed")))</f>
        <v/>
      </c>
      <c r="F43" s="12">
        <f>IF($A43="","",IF($D43=0,"",SUMIFS('Service Log'!$S$5:$S$104,'Service Log'!$C$5:$C$104,$A43,'Service Log'!$O$5:$O$104,"Completed")))</f>
        <v/>
      </c>
      <c r="G43" s="12">
        <f>IF(OR($A43="",$D43=0),"",$E43-$F43)</f>
        <v/>
      </c>
      <c r="H43" s="13">
        <f>IF(OR($A43="",$D43=0),"",IFERROR($G43/$E43,""))</f>
        <v/>
      </c>
      <c r="I43" s="10">
        <f>IF($A43="","",IF($D43=0,"No completed jobs",IF($H43="","Review revenue",IF($H43&lt;Assumptions!$E$3,"Review margin",""))))</f>
        <v/>
      </c>
    </row>
    <row r="44" ht="19" customHeight="1">
      <c r="A44" s="14">
        <f>IF(Customers!A38="","",Customers!A38)</f>
        <v/>
      </c>
      <c r="B44" s="14">
        <f>IF($A44="","",Customers!B38)</f>
        <v/>
      </c>
      <c r="C44" s="14">
        <f>IF($A44="","",Customers!C38)</f>
        <v/>
      </c>
      <c r="D44" s="15">
        <f>IF($A44="","",COUNTIFS('Service Log'!$C$5:$C$104,$A44,'Service Log'!$O$5:$O$104,"Completed"))</f>
        <v/>
      </c>
      <c r="E44" s="16">
        <f>IF($A44="","",IF($D44=0,"",SUMIFS('Service Log'!$N$5:$N$104,'Service Log'!$C$5:$C$104,$A44,'Service Log'!$O$5:$O$104,"Completed")))</f>
        <v/>
      </c>
      <c r="F44" s="16">
        <f>IF($A44="","",IF($D44=0,"",SUMIFS('Service Log'!$S$5:$S$104,'Service Log'!$C$5:$C$104,$A44,'Service Log'!$O$5:$O$104,"Completed")))</f>
        <v/>
      </c>
      <c r="G44" s="16">
        <f>IF(OR($A44="",$D44=0),"",$E44-$F44)</f>
        <v/>
      </c>
      <c r="H44" s="17">
        <f>IF(OR($A44="",$D44=0),"",IFERROR($G44/$E44,""))</f>
        <v/>
      </c>
      <c r="I44" s="14">
        <f>IF($A44="","",IF($D44=0,"No completed jobs",IF($H44="","Review revenue",IF($H44&lt;Assumptions!$E$3,"Review margin",""))))</f>
        <v/>
      </c>
    </row>
    <row r="45" ht="19" customHeight="1">
      <c r="A45" s="10">
        <f>IF(Customers!A39="","",Customers!A39)</f>
        <v/>
      </c>
      <c r="B45" s="10">
        <f>IF($A45="","",Customers!B39)</f>
        <v/>
      </c>
      <c r="C45" s="10">
        <f>IF($A45="","",Customers!C39)</f>
        <v/>
      </c>
      <c r="D45" s="11">
        <f>IF($A45="","",COUNTIFS('Service Log'!$C$5:$C$104,$A45,'Service Log'!$O$5:$O$104,"Completed"))</f>
        <v/>
      </c>
      <c r="E45" s="12">
        <f>IF($A45="","",IF($D45=0,"",SUMIFS('Service Log'!$N$5:$N$104,'Service Log'!$C$5:$C$104,$A45,'Service Log'!$O$5:$O$104,"Completed")))</f>
        <v/>
      </c>
      <c r="F45" s="12">
        <f>IF($A45="","",IF($D45=0,"",SUMIFS('Service Log'!$S$5:$S$104,'Service Log'!$C$5:$C$104,$A45,'Service Log'!$O$5:$O$104,"Completed")))</f>
        <v/>
      </c>
      <c r="G45" s="12">
        <f>IF(OR($A45="",$D45=0),"",$E45-$F45)</f>
        <v/>
      </c>
      <c r="H45" s="13">
        <f>IF(OR($A45="",$D45=0),"",IFERROR($G45/$E45,""))</f>
        <v/>
      </c>
      <c r="I45" s="10">
        <f>IF($A45="","",IF($D45=0,"No completed jobs",IF($H45="","Review revenue",IF($H45&lt;Assumptions!$E$3,"Review margin",""))))</f>
        <v/>
      </c>
    </row>
    <row r="46" ht="19" customHeight="1">
      <c r="A46" s="14">
        <f>IF(Customers!A40="","",Customers!A40)</f>
        <v/>
      </c>
      <c r="B46" s="14">
        <f>IF($A46="","",Customers!B40)</f>
        <v/>
      </c>
      <c r="C46" s="14">
        <f>IF($A46="","",Customers!C40)</f>
        <v/>
      </c>
      <c r="D46" s="15">
        <f>IF($A46="","",COUNTIFS('Service Log'!$C$5:$C$104,$A46,'Service Log'!$O$5:$O$104,"Completed"))</f>
        <v/>
      </c>
      <c r="E46" s="16">
        <f>IF($A46="","",IF($D46=0,"",SUMIFS('Service Log'!$N$5:$N$104,'Service Log'!$C$5:$C$104,$A46,'Service Log'!$O$5:$O$104,"Completed")))</f>
        <v/>
      </c>
      <c r="F46" s="16">
        <f>IF($A46="","",IF($D46=0,"",SUMIFS('Service Log'!$S$5:$S$104,'Service Log'!$C$5:$C$104,$A46,'Service Log'!$O$5:$O$104,"Completed")))</f>
        <v/>
      </c>
      <c r="G46" s="16">
        <f>IF(OR($A46="",$D46=0),"",$E46-$F46)</f>
        <v/>
      </c>
      <c r="H46" s="17">
        <f>IF(OR($A46="",$D46=0),"",IFERROR($G46/$E46,""))</f>
        <v/>
      </c>
      <c r="I46" s="14">
        <f>IF($A46="","",IF($D46=0,"No completed jobs",IF($H46="","Review revenue",IF($H46&lt;Assumptions!$E$3,"Review margin",""))))</f>
        <v/>
      </c>
    </row>
    <row r="47" ht="19" customHeight="1">
      <c r="A47" s="10">
        <f>IF(Customers!A41="","",Customers!A41)</f>
        <v/>
      </c>
      <c r="B47" s="10">
        <f>IF($A47="","",Customers!B41)</f>
        <v/>
      </c>
      <c r="C47" s="10">
        <f>IF($A47="","",Customers!C41)</f>
        <v/>
      </c>
      <c r="D47" s="11">
        <f>IF($A47="","",COUNTIFS('Service Log'!$C$5:$C$104,$A47,'Service Log'!$O$5:$O$104,"Completed"))</f>
        <v/>
      </c>
      <c r="E47" s="12">
        <f>IF($A47="","",IF($D47=0,"",SUMIFS('Service Log'!$N$5:$N$104,'Service Log'!$C$5:$C$104,$A47,'Service Log'!$O$5:$O$104,"Completed")))</f>
        <v/>
      </c>
      <c r="F47" s="12">
        <f>IF($A47="","",IF($D47=0,"",SUMIFS('Service Log'!$S$5:$S$104,'Service Log'!$C$5:$C$104,$A47,'Service Log'!$O$5:$O$104,"Completed")))</f>
        <v/>
      </c>
      <c r="G47" s="12">
        <f>IF(OR($A47="",$D47=0),"",$E47-$F47)</f>
        <v/>
      </c>
      <c r="H47" s="13">
        <f>IF(OR($A47="",$D47=0),"",IFERROR($G47/$E47,""))</f>
        <v/>
      </c>
      <c r="I47" s="10">
        <f>IF($A47="","",IF($D47=0,"No completed jobs",IF($H47="","Review revenue",IF($H47&lt;Assumptions!$E$3,"Review margin",""))))</f>
        <v/>
      </c>
    </row>
    <row r="48" ht="19" customHeight="1">
      <c r="A48" s="14">
        <f>IF(Customers!A42="","",Customers!A42)</f>
        <v/>
      </c>
      <c r="B48" s="14">
        <f>IF($A48="","",Customers!B42)</f>
        <v/>
      </c>
      <c r="C48" s="14">
        <f>IF($A48="","",Customers!C42)</f>
        <v/>
      </c>
      <c r="D48" s="15">
        <f>IF($A48="","",COUNTIFS('Service Log'!$C$5:$C$104,$A48,'Service Log'!$O$5:$O$104,"Completed"))</f>
        <v/>
      </c>
      <c r="E48" s="16">
        <f>IF($A48="","",IF($D48=0,"",SUMIFS('Service Log'!$N$5:$N$104,'Service Log'!$C$5:$C$104,$A48,'Service Log'!$O$5:$O$104,"Completed")))</f>
        <v/>
      </c>
      <c r="F48" s="16">
        <f>IF($A48="","",IF($D48=0,"",SUMIFS('Service Log'!$S$5:$S$104,'Service Log'!$C$5:$C$104,$A48,'Service Log'!$O$5:$O$104,"Completed")))</f>
        <v/>
      </c>
      <c r="G48" s="16">
        <f>IF(OR($A48="",$D48=0),"",$E48-$F48)</f>
        <v/>
      </c>
      <c r="H48" s="17">
        <f>IF(OR($A48="",$D48=0),"",IFERROR($G48/$E48,""))</f>
        <v/>
      </c>
      <c r="I48" s="14">
        <f>IF($A48="","",IF($D48=0,"No completed jobs",IF($H48="","Review revenue",IF($H48&lt;Assumptions!$E$3,"Review margin",""))))</f>
        <v/>
      </c>
    </row>
    <row r="49" ht="19" customHeight="1">
      <c r="A49" s="10">
        <f>IF(Customers!A43="","",Customers!A43)</f>
        <v/>
      </c>
      <c r="B49" s="10">
        <f>IF($A49="","",Customers!B43)</f>
        <v/>
      </c>
      <c r="C49" s="10">
        <f>IF($A49="","",Customers!C43)</f>
        <v/>
      </c>
      <c r="D49" s="11">
        <f>IF($A49="","",COUNTIFS('Service Log'!$C$5:$C$104,$A49,'Service Log'!$O$5:$O$104,"Completed"))</f>
        <v/>
      </c>
      <c r="E49" s="12">
        <f>IF($A49="","",IF($D49=0,"",SUMIFS('Service Log'!$N$5:$N$104,'Service Log'!$C$5:$C$104,$A49,'Service Log'!$O$5:$O$104,"Completed")))</f>
        <v/>
      </c>
      <c r="F49" s="12">
        <f>IF($A49="","",IF($D49=0,"",SUMIFS('Service Log'!$S$5:$S$104,'Service Log'!$C$5:$C$104,$A49,'Service Log'!$O$5:$O$104,"Completed")))</f>
        <v/>
      </c>
      <c r="G49" s="12">
        <f>IF(OR($A49="",$D49=0),"",$E49-$F49)</f>
        <v/>
      </c>
      <c r="H49" s="13">
        <f>IF(OR($A49="",$D49=0),"",IFERROR($G49/$E49,""))</f>
        <v/>
      </c>
      <c r="I49" s="10">
        <f>IF($A49="","",IF($D49=0,"No completed jobs",IF($H49="","Review revenue",IF($H49&lt;Assumptions!$E$3,"Review margin",""))))</f>
        <v/>
      </c>
    </row>
    <row r="50" ht="19" customHeight="1">
      <c r="A50" s="14">
        <f>IF(Customers!A44="","",Customers!A44)</f>
        <v/>
      </c>
      <c r="B50" s="14">
        <f>IF($A50="","",Customers!B44)</f>
        <v/>
      </c>
      <c r="C50" s="14">
        <f>IF($A50="","",Customers!C44)</f>
        <v/>
      </c>
      <c r="D50" s="15">
        <f>IF($A50="","",COUNTIFS('Service Log'!$C$5:$C$104,$A50,'Service Log'!$O$5:$O$104,"Completed"))</f>
        <v/>
      </c>
      <c r="E50" s="16">
        <f>IF($A50="","",IF($D50=0,"",SUMIFS('Service Log'!$N$5:$N$104,'Service Log'!$C$5:$C$104,$A50,'Service Log'!$O$5:$O$104,"Completed")))</f>
        <v/>
      </c>
      <c r="F50" s="16">
        <f>IF($A50="","",IF($D50=0,"",SUMIFS('Service Log'!$S$5:$S$104,'Service Log'!$C$5:$C$104,$A50,'Service Log'!$O$5:$O$104,"Completed")))</f>
        <v/>
      </c>
      <c r="G50" s="16">
        <f>IF(OR($A50="",$D50=0),"",$E50-$F50)</f>
        <v/>
      </c>
      <c r="H50" s="17">
        <f>IF(OR($A50="",$D50=0),"",IFERROR($G50/$E50,""))</f>
        <v/>
      </c>
      <c r="I50" s="14">
        <f>IF($A50="","",IF($D50=0,"No completed jobs",IF($H50="","Review revenue",IF($H50&lt;Assumptions!$E$3,"Review margin",""))))</f>
        <v/>
      </c>
    </row>
    <row r="51" ht="19" customHeight="1">
      <c r="A51" s="10">
        <f>IF(Customers!A45="","",Customers!A45)</f>
        <v/>
      </c>
      <c r="B51" s="10">
        <f>IF($A51="","",Customers!B45)</f>
        <v/>
      </c>
      <c r="C51" s="10">
        <f>IF($A51="","",Customers!C45)</f>
        <v/>
      </c>
      <c r="D51" s="11">
        <f>IF($A51="","",COUNTIFS('Service Log'!$C$5:$C$104,$A51,'Service Log'!$O$5:$O$104,"Completed"))</f>
        <v/>
      </c>
      <c r="E51" s="12">
        <f>IF($A51="","",IF($D51=0,"",SUMIFS('Service Log'!$N$5:$N$104,'Service Log'!$C$5:$C$104,$A51,'Service Log'!$O$5:$O$104,"Completed")))</f>
        <v/>
      </c>
      <c r="F51" s="12">
        <f>IF($A51="","",IF($D51=0,"",SUMIFS('Service Log'!$S$5:$S$104,'Service Log'!$C$5:$C$104,$A51,'Service Log'!$O$5:$O$104,"Completed")))</f>
        <v/>
      </c>
      <c r="G51" s="12">
        <f>IF(OR($A51="",$D51=0),"",$E51-$F51)</f>
        <v/>
      </c>
      <c r="H51" s="13">
        <f>IF(OR($A51="",$D51=0),"",IFERROR($G51/$E51,""))</f>
        <v/>
      </c>
      <c r="I51" s="10">
        <f>IF($A51="","",IF($D51=0,"No completed jobs",IF($H51="","Review revenue",IF($H51&lt;Assumptions!$E$3,"Review margin",""))))</f>
        <v/>
      </c>
    </row>
    <row r="52" ht="19" customHeight="1">
      <c r="A52" s="14">
        <f>IF(Customers!A46="","",Customers!A46)</f>
        <v/>
      </c>
      <c r="B52" s="14">
        <f>IF($A52="","",Customers!B46)</f>
        <v/>
      </c>
      <c r="C52" s="14">
        <f>IF($A52="","",Customers!C46)</f>
        <v/>
      </c>
      <c r="D52" s="15">
        <f>IF($A52="","",COUNTIFS('Service Log'!$C$5:$C$104,$A52,'Service Log'!$O$5:$O$104,"Completed"))</f>
        <v/>
      </c>
      <c r="E52" s="16">
        <f>IF($A52="","",IF($D52=0,"",SUMIFS('Service Log'!$N$5:$N$104,'Service Log'!$C$5:$C$104,$A52,'Service Log'!$O$5:$O$104,"Completed")))</f>
        <v/>
      </c>
      <c r="F52" s="16">
        <f>IF($A52="","",IF($D52=0,"",SUMIFS('Service Log'!$S$5:$S$104,'Service Log'!$C$5:$C$104,$A52,'Service Log'!$O$5:$O$104,"Completed")))</f>
        <v/>
      </c>
      <c r="G52" s="16">
        <f>IF(OR($A52="",$D52=0),"",$E52-$F52)</f>
        <v/>
      </c>
      <c r="H52" s="17">
        <f>IF(OR($A52="",$D52=0),"",IFERROR($G52/$E52,""))</f>
        <v/>
      </c>
      <c r="I52" s="14">
        <f>IF($A52="","",IF($D52=0,"No completed jobs",IF($H52="","Review revenue",IF($H52&lt;Assumptions!$E$3,"Review margin",""))))</f>
        <v/>
      </c>
    </row>
    <row r="53" ht="19" customHeight="1">
      <c r="A53" s="10">
        <f>IF(Customers!A47="","",Customers!A47)</f>
        <v/>
      </c>
      <c r="B53" s="10">
        <f>IF($A53="","",Customers!B47)</f>
        <v/>
      </c>
      <c r="C53" s="10">
        <f>IF($A53="","",Customers!C47)</f>
        <v/>
      </c>
      <c r="D53" s="11">
        <f>IF($A53="","",COUNTIFS('Service Log'!$C$5:$C$104,$A53,'Service Log'!$O$5:$O$104,"Completed"))</f>
        <v/>
      </c>
      <c r="E53" s="12">
        <f>IF($A53="","",IF($D53=0,"",SUMIFS('Service Log'!$N$5:$N$104,'Service Log'!$C$5:$C$104,$A53,'Service Log'!$O$5:$O$104,"Completed")))</f>
        <v/>
      </c>
      <c r="F53" s="12">
        <f>IF($A53="","",IF($D53=0,"",SUMIFS('Service Log'!$S$5:$S$104,'Service Log'!$C$5:$C$104,$A53,'Service Log'!$O$5:$O$104,"Completed")))</f>
        <v/>
      </c>
      <c r="G53" s="12">
        <f>IF(OR($A53="",$D53=0),"",$E53-$F53)</f>
        <v/>
      </c>
      <c r="H53" s="13">
        <f>IF(OR($A53="",$D53=0),"",IFERROR($G53/$E53,""))</f>
        <v/>
      </c>
      <c r="I53" s="10">
        <f>IF($A53="","",IF($D53=0,"No completed jobs",IF($H53="","Review revenue",IF($H53&lt;Assumptions!$E$3,"Review margin",""))))</f>
        <v/>
      </c>
    </row>
    <row r="54" ht="19" customHeight="1">
      <c r="A54" s="14">
        <f>IF(Customers!A48="","",Customers!A48)</f>
        <v/>
      </c>
      <c r="B54" s="14">
        <f>IF($A54="","",Customers!B48)</f>
        <v/>
      </c>
      <c r="C54" s="14">
        <f>IF($A54="","",Customers!C48)</f>
        <v/>
      </c>
      <c r="D54" s="15">
        <f>IF($A54="","",COUNTIFS('Service Log'!$C$5:$C$104,$A54,'Service Log'!$O$5:$O$104,"Completed"))</f>
        <v/>
      </c>
      <c r="E54" s="16">
        <f>IF($A54="","",IF($D54=0,"",SUMIFS('Service Log'!$N$5:$N$104,'Service Log'!$C$5:$C$104,$A54,'Service Log'!$O$5:$O$104,"Completed")))</f>
        <v/>
      </c>
      <c r="F54" s="16">
        <f>IF($A54="","",IF($D54=0,"",SUMIFS('Service Log'!$S$5:$S$104,'Service Log'!$C$5:$C$104,$A54,'Service Log'!$O$5:$O$104,"Completed")))</f>
        <v/>
      </c>
      <c r="G54" s="16">
        <f>IF(OR($A54="",$D54=0),"",$E54-$F54)</f>
        <v/>
      </c>
      <c r="H54" s="17">
        <f>IF(OR($A54="",$D54=0),"",IFERROR($G54/$E54,""))</f>
        <v/>
      </c>
      <c r="I54" s="14">
        <f>IF($A54="","",IF($D54=0,"No completed jobs",IF($H54="","Review revenue",IF($H54&lt;Assumptions!$E$3,"Review margin",""))))</f>
        <v/>
      </c>
    </row>
    <row r="55" ht="19" customHeight="1">
      <c r="A55" s="10">
        <f>IF(Customers!A49="","",Customers!A49)</f>
        <v/>
      </c>
      <c r="B55" s="10">
        <f>IF($A55="","",Customers!B49)</f>
        <v/>
      </c>
      <c r="C55" s="10">
        <f>IF($A55="","",Customers!C49)</f>
        <v/>
      </c>
      <c r="D55" s="11">
        <f>IF($A55="","",COUNTIFS('Service Log'!$C$5:$C$104,$A55,'Service Log'!$O$5:$O$104,"Completed"))</f>
        <v/>
      </c>
      <c r="E55" s="12">
        <f>IF($A55="","",IF($D55=0,"",SUMIFS('Service Log'!$N$5:$N$104,'Service Log'!$C$5:$C$104,$A55,'Service Log'!$O$5:$O$104,"Completed")))</f>
        <v/>
      </c>
      <c r="F55" s="12">
        <f>IF($A55="","",IF($D55=0,"",SUMIFS('Service Log'!$S$5:$S$104,'Service Log'!$C$5:$C$104,$A55,'Service Log'!$O$5:$O$104,"Completed")))</f>
        <v/>
      </c>
      <c r="G55" s="12">
        <f>IF(OR($A55="",$D55=0),"",$E55-$F55)</f>
        <v/>
      </c>
      <c r="H55" s="13">
        <f>IF(OR($A55="",$D55=0),"",IFERROR($G55/$E55,""))</f>
        <v/>
      </c>
      <c r="I55" s="10">
        <f>IF($A55="","",IF($D55=0,"No completed jobs",IF($H55="","Review revenue",IF($H55&lt;Assumptions!$E$3,"Review margin",""))))</f>
        <v/>
      </c>
    </row>
    <row r="56" ht="19" customHeight="1">
      <c r="A56" s="14">
        <f>IF(Customers!A50="","",Customers!A50)</f>
        <v/>
      </c>
      <c r="B56" s="14">
        <f>IF($A56="","",Customers!B50)</f>
        <v/>
      </c>
      <c r="C56" s="14">
        <f>IF($A56="","",Customers!C50)</f>
        <v/>
      </c>
      <c r="D56" s="15">
        <f>IF($A56="","",COUNTIFS('Service Log'!$C$5:$C$104,$A56,'Service Log'!$O$5:$O$104,"Completed"))</f>
        <v/>
      </c>
      <c r="E56" s="16">
        <f>IF($A56="","",IF($D56=0,"",SUMIFS('Service Log'!$N$5:$N$104,'Service Log'!$C$5:$C$104,$A56,'Service Log'!$O$5:$O$104,"Completed")))</f>
        <v/>
      </c>
      <c r="F56" s="16">
        <f>IF($A56="","",IF($D56=0,"",SUMIFS('Service Log'!$S$5:$S$104,'Service Log'!$C$5:$C$104,$A56,'Service Log'!$O$5:$O$104,"Completed")))</f>
        <v/>
      </c>
      <c r="G56" s="16">
        <f>IF(OR($A56="",$D56=0),"",$E56-$F56)</f>
        <v/>
      </c>
      <c r="H56" s="17">
        <f>IF(OR($A56="",$D56=0),"",IFERROR($G56/$E56,""))</f>
        <v/>
      </c>
      <c r="I56" s="14">
        <f>IF($A56="","",IF($D56=0,"No completed jobs",IF($H56="","Review revenue",IF($H56&lt;Assumptions!$E$3,"Review margin",""))))</f>
        <v/>
      </c>
    </row>
    <row r="57" ht="19" customHeight="1">
      <c r="A57" s="10">
        <f>IF(Customers!A51="","",Customers!A51)</f>
        <v/>
      </c>
      <c r="B57" s="10">
        <f>IF($A57="","",Customers!B51)</f>
        <v/>
      </c>
      <c r="C57" s="10">
        <f>IF($A57="","",Customers!C51)</f>
        <v/>
      </c>
      <c r="D57" s="11">
        <f>IF($A57="","",COUNTIFS('Service Log'!$C$5:$C$104,$A57,'Service Log'!$O$5:$O$104,"Completed"))</f>
        <v/>
      </c>
      <c r="E57" s="12">
        <f>IF($A57="","",IF($D57=0,"",SUMIFS('Service Log'!$N$5:$N$104,'Service Log'!$C$5:$C$104,$A57,'Service Log'!$O$5:$O$104,"Completed")))</f>
        <v/>
      </c>
      <c r="F57" s="12">
        <f>IF($A57="","",IF($D57=0,"",SUMIFS('Service Log'!$S$5:$S$104,'Service Log'!$C$5:$C$104,$A57,'Service Log'!$O$5:$O$104,"Completed")))</f>
        <v/>
      </c>
      <c r="G57" s="12">
        <f>IF(OR($A57="",$D57=0),"",$E57-$F57)</f>
        <v/>
      </c>
      <c r="H57" s="13">
        <f>IF(OR($A57="",$D57=0),"",IFERROR($G57/$E57,""))</f>
        <v/>
      </c>
      <c r="I57" s="10">
        <f>IF($A57="","",IF($D57=0,"No completed jobs",IF($H57="","Review revenue",IF($H57&lt;Assumptions!$E$3,"Review margin",""))))</f>
        <v/>
      </c>
    </row>
    <row r="58" ht="19" customHeight="1">
      <c r="A58" s="14">
        <f>IF(Customers!A52="","",Customers!A52)</f>
        <v/>
      </c>
      <c r="B58" s="14">
        <f>IF($A58="","",Customers!B52)</f>
        <v/>
      </c>
      <c r="C58" s="14">
        <f>IF($A58="","",Customers!C52)</f>
        <v/>
      </c>
      <c r="D58" s="15">
        <f>IF($A58="","",COUNTIFS('Service Log'!$C$5:$C$104,$A58,'Service Log'!$O$5:$O$104,"Completed"))</f>
        <v/>
      </c>
      <c r="E58" s="16">
        <f>IF($A58="","",IF($D58=0,"",SUMIFS('Service Log'!$N$5:$N$104,'Service Log'!$C$5:$C$104,$A58,'Service Log'!$O$5:$O$104,"Completed")))</f>
        <v/>
      </c>
      <c r="F58" s="16">
        <f>IF($A58="","",IF($D58=0,"",SUMIFS('Service Log'!$S$5:$S$104,'Service Log'!$C$5:$C$104,$A58,'Service Log'!$O$5:$O$104,"Completed")))</f>
        <v/>
      </c>
      <c r="G58" s="16">
        <f>IF(OR($A58="",$D58=0),"",$E58-$F58)</f>
        <v/>
      </c>
      <c r="H58" s="17">
        <f>IF(OR($A58="",$D58=0),"",IFERROR($G58/$E58,""))</f>
        <v/>
      </c>
      <c r="I58" s="14">
        <f>IF($A58="","",IF($D58=0,"No completed jobs",IF($H58="","Review revenue",IF($H58&lt;Assumptions!$E$3,"Review margin",""))))</f>
        <v/>
      </c>
    </row>
    <row r="59" ht="19" customHeight="1">
      <c r="A59" s="10">
        <f>IF(Customers!A53="","",Customers!A53)</f>
        <v/>
      </c>
      <c r="B59" s="10">
        <f>IF($A59="","",Customers!B53)</f>
        <v/>
      </c>
      <c r="C59" s="10">
        <f>IF($A59="","",Customers!C53)</f>
        <v/>
      </c>
      <c r="D59" s="11">
        <f>IF($A59="","",COUNTIFS('Service Log'!$C$5:$C$104,$A59,'Service Log'!$O$5:$O$104,"Completed"))</f>
        <v/>
      </c>
      <c r="E59" s="12">
        <f>IF($A59="","",IF($D59=0,"",SUMIFS('Service Log'!$N$5:$N$104,'Service Log'!$C$5:$C$104,$A59,'Service Log'!$O$5:$O$104,"Completed")))</f>
        <v/>
      </c>
      <c r="F59" s="12">
        <f>IF($A59="","",IF($D59=0,"",SUMIFS('Service Log'!$S$5:$S$104,'Service Log'!$C$5:$C$104,$A59,'Service Log'!$O$5:$O$104,"Completed")))</f>
        <v/>
      </c>
      <c r="G59" s="12">
        <f>IF(OR($A59="",$D59=0),"",$E59-$F59)</f>
        <v/>
      </c>
      <c r="H59" s="13">
        <f>IF(OR($A59="",$D59=0),"",IFERROR($G59/$E59,""))</f>
        <v/>
      </c>
      <c r="I59" s="10">
        <f>IF($A59="","",IF($D59=0,"No completed jobs",IF($H59="","Review revenue",IF($H59&lt;Assumptions!$E$3,"Review margin",""))))</f>
        <v/>
      </c>
    </row>
    <row r="60" ht="19" customHeight="1">
      <c r="A60" s="14">
        <f>IF(Customers!A54="","",Customers!A54)</f>
        <v/>
      </c>
      <c r="B60" s="14">
        <f>IF($A60="","",Customers!B54)</f>
        <v/>
      </c>
      <c r="C60" s="14">
        <f>IF($A60="","",Customers!C54)</f>
        <v/>
      </c>
      <c r="D60" s="15">
        <f>IF($A60="","",COUNTIFS('Service Log'!$C$5:$C$104,$A60,'Service Log'!$O$5:$O$104,"Completed"))</f>
        <v/>
      </c>
      <c r="E60" s="16">
        <f>IF($A60="","",IF($D60=0,"",SUMIFS('Service Log'!$N$5:$N$104,'Service Log'!$C$5:$C$104,$A60,'Service Log'!$O$5:$O$104,"Completed")))</f>
        <v/>
      </c>
      <c r="F60" s="16">
        <f>IF($A60="","",IF($D60=0,"",SUMIFS('Service Log'!$S$5:$S$104,'Service Log'!$C$5:$C$104,$A60,'Service Log'!$O$5:$O$104,"Completed")))</f>
        <v/>
      </c>
      <c r="G60" s="16">
        <f>IF(OR($A60="",$D60=0),"",$E60-$F60)</f>
        <v/>
      </c>
      <c r="H60" s="17">
        <f>IF(OR($A60="",$D60=0),"",IFERROR($G60/$E60,""))</f>
        <v/>
      </c>
      <c r="I60" s="14">
        <f>IF($A60="","",IF($D60=0,"No completed jobs",IF($H60="","Review revenue",IF($H60&lt;Assumptions!$E$3,"Review margin",""))))</f>
        <v/>
      </c>
    </row>
    <row r="61" ht="19" customHeight="1">
      <c r="A61" s="10">
        <f>IF(Customers!A55="","",Customers!A55)</f>
        <v/>
      </c>
      <c r="B61" s="10">
        <f>IF($A61="","",Customers!B55)</f>
        <v/>
      </c>
      <c r="C61" s="10">
        <f>IF($A61="","",Customers!C55)</f>
        <v/>
      </c>
      <c r="D61" s="11">
        <f>IF($A61="","",COUNTIFS('Service Log'!$C$5:$C$104,$A61,'Service Log'!$O$5:$O$104,"Completed"))</f>
        <v/>
      </c>
      <c r="E61" s="12">
        <f>IF($A61="","",IF($D61=0,"",SUMIFS('Service Log'!$N$5:$N$104,'Service Log'!$C$5:$C$104,$A61,'Service Log'!$O$5:$O$104,"Completed")))</f>
        <v/>
      </c>
      <c r="F61" s="12">
        <f>IF($A61="","",IF($D61=0,"",SUMIFS('Service Log'!$S$5:$S$104,'Service Log'!$C$5:$C$104,$A61,'Service Log'!$O$5:$O$104,"Completed")))</f>
        <v/>
      </c>
      <c r="G61" s="12">
        <f>IF(OR($A61="",$D61=0),"",$E61-$F61)</f>
        <v/>
      </c>
      <c r="H61" s="13">
        <f>IF(OR($A61="",$D61=0),"",IFERROR($G61/$E61,""))</f>
        <v/>
      </c>
      <c r="I61" s="10">
        <f>IF($A61="","",IF($D61=0,"No completed jobs",IF($H61="","Review revenue",IF($H61&lt;Assumptions!$E$3,"Review margin",""))))</f>
        <v/>
      </c>
    </row>
    <row r="62" ht="19" customHeight="1">
      <c r="A62" s="14">
        <f>IF(Customers!A56="","",Customers!A56)</f>
        <v/>
      </c>
      <c r="B62" s="14">
        <f>IF($A62="","",Customers!B56)</f>
        <v/>
      </c>
      <c r="C62" s="14">
        <f>IF($A62="","",Customers!C56)</f>
        <v/>
      </c>
      <c r="D62" s="15">
        <f>IF($A62="","",COUNTIFS('Service Log'!$C$5:$C$104,$A62,'Service Log'!$O$5:$O$104,"Completed"))</f>
        <v/>
      </c>
      <c r="E62" s="16">
        <f>IF($A62="","",IF($D62=0,"",SUMIFS('Service Log'!$N$5:$N$104,'Service Log'!$C$5:$C$104,$A62,'Service Log'!$O$5:$O$104,"Completed")))</f>
        <v/>
      </c>
      <c r="F62" s="16">
        <f>IF($A62="","",IF($D62=0,"",SUMIFS('Service Log'!$S$5:$S$104,'Service Log'!$C$5:$C$104,$A62,'Service Log'!$O$5:$O$104,"Completed")))</f>
        <v/>
      </c>
      <c r="G62" s="16">
        <f>IF(OR($A62="",$D62=0),"",$E62-$F62)</f>
        <v/>
      </c>
      <c r="H62" s="17">
        <f>IF(OR($A62="",$D62=0),"",IFERROR($G62/$E62,""))</f>
        <v/>
      </c>
      <c r="I62" s="14">
        <f>IF($A62="","",IF($D62=0,"No completed jobs",IF($H62="","Review revenue",IF($H62&lt;Assumptions!$E$3,"Review margin",""))))</f>
        <v/>
      </c>
    </row>
    <row r="63" ht="19" customHeight="1">
      <c r="A63" s="10">
        <f>IF(Customers!A57="","",Customers!A57)</f>
        <v/>
      </c>
      <c r="B63" s="10">
        <f>IF($A63="","",Customers!B57)</f>
        <v/>
      </c>
      <c r="C63" s="10">
        <f>IF($A63="","",Customers!C57)</f>
        <v/>
      </c>
      <c r="D63" s="11">
        <f>IF($A63="","",COUNTIFS('Service Log'!$C$5:$C$104,$A63,'Service Log'!$O$5:$O$104,"Completed"))</f>
        <v/>
      </c>
      <c r="E63" s="12">
        <f>IF($A63="","",IF($D63=0,"",SUMIFS('Service Log'!$N$5:$N$104,'Service Log'!$C$5:$C$104,$A63,'Service Log'!$O$5:$O$104,"Completed")))</f>
        <v/>
      </c>
      <c r="F63" s="12">
        <f>IF($A63="","",IF($D63=0,"",SUMIFS('Service Log'!$S$5:$S$104,'Service Log'!$C$5:$C$104,$A63,'Service Log'!$O$5:$O$104,"Completed")))</f>
        <v/>
      </c>
      <c r="G63" s="12">
        <f>IF(OR($A63="",$D63=0),"",$E63-$F63)</f>
        <v/>
      </c>
      <c r="H63" s="13">
        <f>IF(OR($A63="",$D63=0),"",IFERROR($G63/$E63,""))</f>
        <v/>
      </c>
      <c r="I63" s="10">
        <f>IF($A63="","",IF($D63=0,"No completed jobs",IF($H63="","Review revenue",IF($H63&lt;Assumptions!$E$3,"Review margin",""))))</f>
        <v/>
      </c>
    </row>
    <row r="64" ht="19" customHeight="1">
      <c r="A64" s="14">
        <f>IF(Customers!A58="","",Customers!A58)</f>
        <v/>
      </c>
      <c r="B64" s="14">
        <f>IF($A64="","",Customers!B58)</f>
        <v/>
      </c>
      <c r="C64" s="14">
        <f>IF($A64="","",Customers!C58)</f>
        <v/>
      </c>
      <c r="D64" s="15">
        <f>IF($A64="","",COUNTIFS('Service Log'!$C$5:$C$104,$A64,'Service Log'!$O$5:$O$104,"Completed"))</f>
        <v/>
      </c>
      <c r="E64" s="16">
        <f>IF($A64="","",IF($D64=0,"",SUMIFS('Service Log'!$N$5:$N$104,'Service Log'!$C$5:$C$104,$A64,'Service Log'!$O$5:$O$104,"Completed")))</f>
        <v/>
      </c>
      <c r="F64" s="16">
        <f>IF($A64="","",IF($D64=0,"",SUMIFS('Service Log'!$S$5:$S$104,'Service Log'!$C$5:$C$104,$A64,'Service Log'!$O$5:$O$104,"Completed")))</f>
        <v/>
      </c>
      <c r="G64" s="16">
        <f>IF(OR($A64="",$D64=0),"",$E64-$F64)</f>
        <v/>
      </c>
      <c r="H64" s="17">
        <f>IF(OR($A64="",$D64=0),"",IFERROR($G64/$E64,""))</f>
        <v/>
      </c>
      <c r="I64" s="14">
        <f>IF($A64="","",IF($D64=0,"No completed jobs",IF($H64="","Review revenue",IF($H64&lt;Assumptions!$E$3,"Review margin",""))))</f>
        <v/>
      </c>
    </row>
    <row r="65" ht="19" customHeight="1">
      <c r="A65" s="10">
        <f>IF(Customers!A59="","",Customers!A59)</f>
        <v/>
      </c>
      <c r="B65" s="10">
        <f>IF($A65="","",Customers!B59)</f>
        <v/>
      </c>
      <c r="C65" s="10">
        <f>IF($A65="","",Customers!C59)</f>
        <v/>
      </c>
      <c r="D65" s="11">
        <f>IF($A65="","",COUNTIFS('Service Log'!$C$5:$C$104,$A65,'Service Log'!$O$5:$O$104,"Completed"))</f>
        <v/>
      </c>
      <c r="E65" s="12">
        <f>IF($A65="","",IF($D65=0,"",SUMIFS('Service Log'!$N$5:$N$104,'Service Log'!$C$5:$C$104,$A65,'Service Log'!$O$5:$O$104,"Completed")))</f>
        <v/>
      </c>
      <c r="F65" s="12">
        <f>IF($A65="","",IF($D65=0,"",SUMIFS('Service Log'!$S$5:$S$104,'Service Log'!$C$5:$C$104,$A65,'Service Log'!$O$5:$O$104,"Completed")))</f>
        <v/>
      </c>
      <c r="G65" s="12">
        <f>IF(OR($A65="",$D65=0),"",$E65-$F65)</f>
        <v/>
      </c>
      <c r="H65" s="13">
        <f>IF(OR($A65="",$D65=0),"",IFERROR($G65/$E65,""))</f>
        <v/>
      </c>
      <c r="I65" s="10">
        <f>IF($A65="","",IF($D65=0,"No completed jobs",IF($H65="","Review revenue",IF($H65&lt;Assumptions!$E$3,"Review margin",""))))</f>
        <v/>
      </c>
    </row>
    <row r="66" ht="19" customHeight="1">
      <c r="A66" s="14">
        <f>IF(Customers!A60="","",Customers!A60)</f>
        <v/>
      </c>
      <c r="B66" s="14">
        <f>IF($A66="","",Customers!B60)</f>
        <v/>
      </c>
      <c r="C66" s="14">
        <f>IF($A66="","",Customers!C60)</f>
        <v/>
      </c>
      <c r="D66" s="15">
        <f>IF($A66="","",COUNTIFS('Service Log'!$C$5:$C$104,$A66,'Service Log'!$O$5:$O$104,"Completed"))</f>
        <v/>
      </c>
      <c r="E66" s="16">
        <f>IF($A66="","",IF($D66=0,"",SUMIFS('Service Log'!$N$5:$N$104,'Service Log'!$C$5:$C$104,$A66,'Service Log'!$O$5:$O$104,"Completed")))</f>
        <v/>
      </c>
      <c r="F66" s="16">
        <f>IF($A66="","",IF($D66=0,"",SUMIFS('Service Log'!$S$5:$S$104,'Service Log'!$C$5:$C$104,$A66,'Service Log'!$O$5:$O$104,"Completed")))</f>
        <v/>
      </c>
      <c r="G66" s="16">
        <f>IF(OR($A66="",$D66=0),"",$E66-$F66)</f>
        <v/>
      </c>
      <c r="H66" s="17">
        <f>IF(OR($A66="",$D66=0),"",IFERROR($G66/$E66,""))</f>
        <v/>
      </c>
      <c r="I66" s="14">
        <f>IF($A66="","",IF($D66=0,"No completed jobs",IF($H66="","Review revenue",IF($H66&lt;Assumptions!$E$3,"Review margin",""))))</f>
        <v/>
      </c>
    </row>
    <row r="67" ht="19" customHeight="1">
      <c r="A67" s="10">
        <f>IF(Customers!A61="","",Customers!A61)</f>
        <v/>
      </c>
      <c r="B67" s="10">
        <f>IF($A67="","",Customers!B61)</f>
        <v/>
      </c>
      <c r="C67" s="10">
        <f>IF($A67="","",Customers!C61)</f>
        <v/>
      </c>
      <c r="D67" s="11">
        <f>IF($A67="","",COUNTIFS('Service Log'!$C$5:$C$104,$A67,'Service Log'!$O$5:$O$104,"Completed"))</f>
        <v/>
      </c>
      <c r="E67" s="12">
        <f>IF($A67="","",IF($D67=0,"",SUMIFS('Service Log'!$N$5:$N$104,'Service Log'!$C$5:$C$104,$A67,'Service Log'!$O$5:$O$104,"Completed")))</f>
        <v/>
      </c>
      <c r="F67" s="12">
        <f>IF($A67="","",IF($D67=0,"",SUMIFS('Service Log'!$S$5:$S$104,'Service Log'!$C$5:$C$104,$A67,'Service Log'!$O$5:$O$104,"Completed")))</f>
        <v/>
      </c>
      <c r="G67" s="12">
        <f>IF(OR($A67="",$D67=0),"",$E67-$F67)</f>
        <v/>
      </c>
      <c r="H67" s="13">
        <f>IF(OR($A67="",$D67=0),"",IFERROR($G67/$E67,""))</f>
        <v/>
      </c>
      <c r="I67" s="10">
        <f>IF($A67="","",IF($D67=0,"No completed jobs",IF($H67="","Review revenue",IF($H67&lt;Assumptions!$E$3,"Review margin",""))))</f>
        <v/>
      </c>
    </row>
    <row r="68" ht="19" customHeight="1">
      <c r="A68" s="14">
        <f>IF(Customers!A62="","",Customers!A62)</f>
        <v/>
      </c>
      <c r="B68" s="14">
        <f>IF($A68="","",Customers!B62)</f>
        <v/>
      </c>
      <c r="C68" s="14">
        <f>IF($A68="","",Customers!C62)</f>
        <v/>
      </c>
      <c r="D68" s="15">
        <f>IF($A68="","",COUNTIFS('Service Log'!$C$5:$C$104,$A68,'Service Log'!$O$5:$O$104,"Completed"))</f>
        <v/>
      </c>
      <c r="E68" s="16">
        <f>IF($A68="","",IF($D68=0,"",SUMIFS('Service Log'!$N$5:$N$104,'Service Log'!$C$5:$C$104,$A68,'Service Log'!$O$5:$O$104,"Completed")))</f>
        <v/>
      </c>
      <c r="F68" s="16">
        <f>IF($A68="","",IF($D68=0,"",SUMIFS('Service Log'!$S$5:$S$104,'Service Log'!$C$5:$C$104,$A68,'Service Log'!$O$5:$O$104,"Completed")))</f>
        <v/>
      </c>
      <c r="G68" s="16">
        <f>IF(OR($A68="",$D68=0),"",$E68-$F68)</f>
        <v/>
      </c>
      <c r="H68" s="17">
        <f>IF(OR($A68="",$D68=0),"",IFERROR($G68/$E68,""))</f>
        <v/>
      </c>
      <c r="I68" s="14">
        <f>IF($A68="","",IF($D68=0,"No completed jobs",IF($H68="","Review revenue",IF($H68&lt;Assumptions!$E$3,"Review margin",""))))</f>
        <v/>
      </c>
    </row>
    <row r="69" ht="19" customHeight="1">
      <c r="A69" s="10">
        <f>IF(Customers!A63="","",Customers!A63)</f>
        <v/>
      </c>
      <c r="B69" s="10">
        <f>IF($A69="","",Customers!B63)</f>
        <v/>
      </c>
      <c r="C69" s="10">
        <f>IF($A69="","",Customers!C63)</f>
        <v/>
      </c>
      <c r="D69" s="11">
        <f>IF($A69="","",COUNTIFS('Service Log'!$C$5:$C$104,$A69,'Service Log'!$O$5:$O$104,"Completed"))</f>
        <v/>
      </c>
      <c r="E69" s="12">
        <f>IF($A69="","",IF($D69=0,"",SUMIFS('Service Log'!$N$5:$N$104,'Service Log'!$C$5:$C$104,$A69,'Service Log'!$O$5:$O$104,"Completed")))</f>
        <v/>
      </c>
      <c r="F69" s="12">
        <f>IF($A69="","",IF($D69=0,"",SUMIFS('Service Log'!$S$5:$S$104,'Service Log'!$C$5:$C$104,$A69,'Service Log'!$O$5:$O$104,"Completed")))</f>
        <v/>
      </c>
      <c r="G69" s="12">
        <f>IF(OR($A69="",$D69=0),"",$E69-$F69)</f>
        <v/>
      </c>
      <c r="H69" s="13">
        <f>IF(OR($A69="",$D69=0),"",IFERROR($G69/$E69,""))</f>
        <v/>
      </c>
      <c r="I69" s="10">
        <f>IF($A69="","",IF($D69=0,"No completed jobs",IF($H69="","Review revenue",IF($H69&lt;Assumptions!$E$3,"Review margin",""))))</f>
        <v/>
      </c>
    </row>
    <row r="70" ht="19" customHeight="1">
      <c r="A70" s="14">
        <f>IF(Customers!A64="","",Customers!A64)</f>
        <v/>
      </c>
      <c r="B70" s="14">
        <f>IF($A70="","",Customers!B64)</f>
        <v/>
      </c>
      <c r="C70" s="14">
        <f>IF($A70="","",Customers!C64)</f>
        <v/>
      </c>
      <c r="D70" s="15">
        <f>IF($A70="","",COUNTIFS('Service Log'!$C$5:$C$104,$A70,'Service Log'!$O$5:$O$104,"Completed"))</f>
        <v/>
      </c>
      <c r="E70" s="16">
        <f>IF($A70="","",IF($D70=0,"",SUMIFS('Service Log'!$N$5:$N$104,'Service Log'!$C$5:$C$104,$A70,'Service Log'!$O$5:$O$104,"Completed")))</f>
        <v/>
      </c>
      <c r="F70" s="16">
        <f>IF($A70="","",IF($D70=0,"",SUMIFS('Service Log'!$S$5:$S$104,'Service Log'!$C$5:$C$104,$A70,'Service Log'!$O$5:$O$104,"Completed")))</f>
        <v/>
      </c>
      <c r="G70" s="16">
        <f>IF(OR($A70="",$D70=0),"",$E70-$F70)</f>
        <v/>
      </c>
      <c r="H70" s="17">
        <f>IF(OR($A70="",$D70=0),"",IFERROR($G70/$E70,""))</f>
        <v/>
      </c>
      <c r="I70" s="14">
        <f>IF($A70="","",IF($D70=0,"No completed jobs",IF($H70="","Review revenue",IF($H70&lt;Assumptions!$E$3,"Review margin",""))))</f>
        <v/>
      </c>
    </row>
    <row r="71" ht="19" customHeight="1">
      <c r="A71" s="10">
        <f>IF(Customers!A65="","",Customers!A65)</f>
        <v/>
      </c>
      <c r="B71" s="10">
        <f>IF($A71="","",Customers!B65)</f>
        <v/>
      </c>
      <c r="C71" s="10">
        <f>IF($A71="","",Customers!C65)</f>
        <v/>
      </c>
      <c r="D71" s="11">
        <f>IF($A71="","",COUNTIFS('Service Log'!$C$5:$C$104,$A71,'Service Log'!$O$5:$O$104,"Completed"))</f>
        <v/>
      </c>
      <c r="E71" s="12">
        <f>IF($A71="","",IF($D71=0,"",SUMIFS('Service Log'!$N$5:$N$104,'Service Log'!$C$5:$C$104,$A71,'Service Log'!$O$5:$O$104,"Completed")))</f>
        <v/>
      </c>
      <c r="F71" s="12">
        <f>IF($A71="","",IF($D71=0,"",SUMIFS('Service Log'!$S$5:$S$104,'Service Log'!$C$5:$C$104,$A71,'Service Log'!$O$5:$O$104,"Completed")))</f>
        <v/>
      </c>
      <c r="G71" s="12">
        <f>IF(OR($A71="",$D71=0),"",$E71-$F71)</f>
        <v/>
      </c>
      <c r="H71" s="13">
        <f>IF(OR($A71="",$D71=0),"",IFERROR($G71/$E71,""))</f>
        <v/>
      </c>
      <c r="I71" s="10">
        <f>IF($A71="","",IF($D71=0,"No completed jobs",IF($H71="","Review revenue",IF($H71&lt;Assumptions!$E$3,"Review margin",""))))</f>
        <v/>
      </c>
    </row>
    <row r="72" ht="19" customHeight="1">
      <c r="A72" s="14">
        <f>IF(Customers!A66="","",Customers!A66)</f>
        <v/>
      </c>
      <c r="B72" s="14">
        <f>IF($A72="","",Customers!B66)</f>
        <v/>
      </c>
      <c r="C72" s="14">
        <f>IF($A72="","",Customers!C66)</f>
        <v/>
      </c>
      <c r="D72" s="15">
        <f>IF($A72="","",COUNTIFS('Service Log'!$C$5:$C$104,$A72,'Service Log'!$O$5:$O$104,"Completed"))</f>
        <v/>
      </c>
      <c r="E72" s="16">
        <f>IF($A72="","",IF($D72=0,"",SUMIFS('Service Log'!$N$5:$N$104,'Service Log'!$C$5:$C$104,$A72,'Service Log'!$O$5:$O$104,"Completed")))</f>
        <v/>
      </c>
      <c r="F72" s="16">
        <f>IF($A72="","",IF($D72=0,"",SUMIFS('Service Log'!$S$5:$S$104,'Service Log'!$C$5:$C$104,$A72,'Service Log'!$O$5:$O$104,"Completed")))</f>
        <v/>
      </c>
      <c r="G72" s="16">
        <f>IF(OR($A72="",$D72=0),"",$E72-$F72)</f>
        <v/>
      </c>
      <c r="H72" s="17">
        <f>IF(OR($A72="",$D72=0),"",IFERROR($G72/$E72,""))</f>
        <v/>
      </c>
      <c r="I72" s="14">
        <f>IF($A72="","",IF($D72=0,"No completed jobs",IF($H72="","Review revenue",IF($H72&lt;Assumptions!$E$3,"Review margin",""))))</f>
        <v/>
      </c>
    </row>
    <row r="73" ht="19" customHeight="1">
      <c r="A73" s="10">
        <f>IF(Customers!A67="","",Customers!A67)</f>
        <v/>
      </c>
      <c r="B73" s="10">
        <f>IF($A73="","",Customers!B67)</f>
        <v/>
      </c>
      <c r="C73" s="10">
        <f>IF($A73="","",Customers!C67)</f>
        <v/>
      </c>
      <c r="D73" s="11">
        <f>IF($A73="","",COUNTIFS('Service Log'!$C$5:$C$104,$A73,'Service Log'!$O$5:$O$104,"Completed"))</f>
        <v/>
      </c>
      <c r="E73" s="12">
        <f>IF($A73="","",IF($D73=0,"",SUMIFS('Service Log'!$N$5:$N$104,'Service Log'!$C$5:$C$104,$A73,'Service Log'!$O$5:$O$104,"Completed")))</f>
        <v/>
      </c>
      <c r="F73" s="12">
        <f>IF($A73="","",IF($D73=0,"",SUMIFS('Service Log'!$S$5:$S$104,'Service Log'!$C$5:$C$104,$A73,'Service Log'!$O$5:$O$104,"Completed")))</f>
        <v/>
      </c>
      <c r="G73" s="12">
        <f>IF(OR($A73="",$D73=0),"",$E73-$F73)</f>
        <v/>
      </c>
      <c r="H73" s="13">
        <f>IF(OR($A73="",$D73=0),"",IFERROR($G73/$E73,""))</f>
        <v/>
      </c>
      <c r="I73" s="10">
        <f>IF($A73="","",IF($D73=0,"No completed jobs",IF($H73="","Review revenue",IF($H73&lt;Assumptions!$E$3,"Review margin",""))))</f>
        <v/>
      </c>
    </row>
    <row r="74" ht="19" customHeight="1">
      <c r="A74" s="14">
        <f>IF(Customers!A68="","",Customers!A68)</f>
        <v/>
      </c>
      <c r="B74" s="14">
        <f>IF($A74="","",Customers!B68)</f>
        <v/>
      </c>
      <c r="C74" s="14">
        <f>IF($A74="","",Customers!C68)</f>
        <v/>
      </c>
      <c r="D74" s="15">
        <f>IF($A74="","",COUNTIFS('Service Log'!$C$5:$C$104,$A74,'Service Log'!$O$5:$O$104,"Completed"))</f>
        <v/>
      </c>
      <c r="E74" s="16">
        <f>IF($A74="","",IF($D74=0,"",SUMIFS('Service Log'!$N$5:$N$104,'Service Log'!$C$5:$C$104,$A74,'Service Log'!$O$5:$O$104,"Completed")))</f>
        <v/>
      </c>
      <c r="F74" s="16">
        <f>IF($A74="","",IF($D74=0,"",SUMIFS('Service Log'!$S$5:$S$104,'Service Log'!$C$5:$C$104,$A74,'Service Log'!$O$5:$O$104,"Completed")))</f>
        <v/>
      </c>
      <c r="G74" s="16">
        <f>IF(OR($A74="",$D74=0),"",$E74-$F74)</f>
        <v/>
      </c>
      <c r="H74" s="17">
        <f>IF(OR($A74="",$D74=0),"",IFERROR($G74/$E74,""))</f>
        <v/>
      </c>
      <c r="I74" s="14">
        <f>IF($A74="","",IF($D74=0,"No completed jobs",IF($H74="","Review revenue",IF($H74&lt;Assumptions!$E$3,"Review margin",""))))</f>
        <v/>
      </c>
    </row>
    <row r="75" ht="19" customHeight="1">
      <c r="A75" s="10">
        <f>IF(Customers!A69="","",Customers!A69)</f>
        <v/>
      </c>
      <c r="B75" s="10">
        <f>IF($A75="","",Customers!B69)</f>
        <v/>
      </c>
      <c r="C75" s="10">
        <f>IF($A75="","",Customers!C69)</f>
        <v/>
      </c>
      <c r="D75" s="11">
        <f>IF($A75="","",COUNTIFS('Service Log'!$C$5:$C$104,$A75,'Service Log'!$O$5:$O$104,"Completed"))</f>
        <v/>
      </c>
      <c r="E75" s="12">
        <f>IF($A75="","",IF($D75=0,"",SUMIFS('Service Log'!$N$5:$N$104,'Service Log'!$C$5:$C$104,$A75,'Service Log'!$O$5:$O$104,"Completed")))</f>
        <v/>
      </c>
      <c r="F75" s="12">
        <f>IF($A75="","",IF($D75=0,"",SUMIFS('Service Log'!$S$5:$S$104,'Service Log'!$C$5:$C$104,$A75,'Service Log'!$O$5:$O$104,"Completed")))</f>
        <v/>
      </c>
      <c r="G75" s="12">
        <f>IF(OR($A75="",$D75=0),"",$E75-$F75)</f>
        <v/>
      </c>
      <c r="H75" s="13">
        <f>IF(OR($A75="",$D75=0),"",IFERROR($G75/$E75,""))</f>
        <v/>
      </c>
      <c r="I75" s="10">
        <f>IF($A75="","",IF($D75=0,"No completed jobs",IF($H75="","Review revenue",IF($H75&lt;Assumptions!$E$3,"Review margin",""))))</f>
        <v/>
      </c>
    </row>
    <row r="76" ht="19" customHeight="1">
      <c r="A76" s="14">
        <f>IF(Customers!A70="","",Customers!A70)</f>
        <v/>
      </c>
      <c r="B76" s="14">
        <f>IF($A76="","",Customers!B70)</f>
        <v/>
      </c>
      <c r="C76" s="14">
        <f>IF($A76="","",Customers!C70)</f>
        <v/>
      </c>
      <c r="D76" s="15">
        <f>IF($A76="","",COUNTIFS('Service Log'!$C$5:$C$104,$A76,'Service Log'!$O$5:$O$104,"Completed"))</f>
        <v/>
      </c>
      <c r="E76" s="16">
        <f>IF($A76="","",IF($D76=0,"",SUMIFS('Service Log'!$N$5:$N$104,'Service Log'!$C$5:$C$104,$A76,'Service Log'!$O$5:$O$104,"Completed")))</f>
        <v/>
      </c>
      <c r="F76" s="16">
        <f>IF($A76="","",IF($D76=0,"",SUMIFS('Service Log'!$S$5:$S$104,'Service Log'!$C$5:$C$104,$A76,'Service Log'!$O$5:$O$104,"Completed")))</f>
        <v/>
      </c>
      <c r="G76" s="16">
        <f>IF(OR($A76="",$D76=0),"",$E76-$F76)</f>
        <v/>
      </c>
      <c r="H76" s="17">
        <f>IF(OR($A76="",$D76=0),"",IFERROR($G76/$E76,""))</f>
        <v/>
      </c>
      <c r="I76" s="14">
        <f>IF($A76="","",IF($D76=0,"No completed jobs",IF($H76="","Review revenue",IF($H76&lt;Assumptions!$E$3,"Review margin",""))))</f>
        <v/>
      </c>
    </row>
    <row r="77" ht="19" customHeight="1">
      <c r="A77" s="10">
        <f>IF(Customers!A71="","",Customers!A71)</f>
        <v/>
      </c>
      <c r="B77" s="10">
        <f>IF($A77="","",Customers!B71)</f>
        <v/>
      </c>
      <c r="C77" s="10">
        <f>IF($A77="","",Customers!C71)</f>
        <v/>
      </c>
      <c r="D77" s="11">
        <f>IF($A77="","",COUNTIFS('Service Log'!$C$5:$C$104,$A77,'Service Log'!$O$5:$O$104,"Completed"))</f>
        <v/>
      </c>
      <c r="E77" s="12">
        <f>IF($A77="","",IF($D77=0,"",SUMIFS('Service Log'!$N$5:$N$104,'Service Log'!$C$5:$C$104,$A77,'Service Log'!$O$5:$O$104,"Completed")))</f>
        <v/>
      </c>
      <c r="F77" s="12">
        <f>IF($A77="","",IF($D77=0,"",SUMIFS('Service Log'!$S$5:$S$104,'Service Log'!$C$5:$C$104,$A77,'Service Log'!$O$5:$O$104,"Completed")))</f>
        <v/>
      </c>
      <c r="G77" s="12">
        <f>IF(OR($A77="",$D77=0),"",$E77-$F77)</f>
        <v/>
      </c>
      <c r="H77" s="13">
        <f>IF(OR($A77="",$D77=0),"",IFERROR($G77/$E77,""))</f>
        <v/>
      </c>
      <c r="I77" s="10">
        <f>IF($A77="","",IF($D77=0,"No completed jobs",IF($H77="","Review revenue",IF($H77&lt;Assumptions!$E$3,"Review margin",""))))</f>
        <v/>
      </c>
    </row>
    <row r="78" ht="19" customHeight="1">
      <c r="A78" s="14">
        <f>IF(Customers!A72="","",Customers!A72)</f>
        <v/>
      </c>
      <c r="B78" s="14">
        <f>IF($A78="","",Customers!B72)</f>
        <v/>
      </c>
      <c r="C78" s="14">
        <f>IF($A78="","",Customers!C72)</f>
        <v/>
      </c>
      <c r="D78" s="15">
        <f>IF($A78="","",COUNTIFS('Service Log'!$C$5:$C$104,$A78,'Service Log'!$O$5:$O$104,"Completed"))</f>
        <v/>
      </c>
      <c r="E78" s="16">
        <f>IF($A78="","",IF($D78=0,"",SUMIFS('Service Log'!$N$5:$N$104,'Service Log'!$C$5:$C$104,$A78,'Service Log'!$O$5:$O$104,"Completed")))</f>
        <v/>
      </c>
      <c r="F78" s="16">
        <f>IF($A78="","",IF($D78=0,"",SUMIFS('Service Log'!$S$5:$S$104,'Service Log'!$C$5:$C$104,$A78,'Service Log'!$O$5:$O$104,"Completed")))</f>
        <v/>
      </c>
      <c r="G78" s="16">
        <f>IF(OR($A78="",$D78=0),"",$E78-$F78)</f>
        <v/>
      </c>
      <c r="H78" s="17">
        <f>IF(OR($A78="",$D78=0),"",IFERROR($G78/$E78,""))</f>
        <v/>
      </c>
      <c r="I78" s="14">
        <f>IF($A78="","",IF($D78=0,"No completed jobs",IF($H78="","Review revenue",IF($H78&lt;Assumptions!$E$3,"Review margin",""))))</f>
        <v/>
      </c>
    </row>
    <row r="79" ht="19" customHeight="1">
      <c r="A79" s="10">
        <f>IF(Customers!A73="","",Customers!A73)</f>
        <v/>
      </c>
      <c r="B79" s="10">
        <f>IF($A79="","",Customers!B73)</f>
        <v/>
      </c>
      <c r="C79" s="10">
        <f>IF($A79="","",Customers!C73)</f>
        <v/>
      </c>
      <c r="D79" s="11">
        <f>IF($A79="","",COUNTIFS('Service Log'!$C$5:$C$104,$A79,'Service Log'!$O$5:$O$104,"Completed"))</f>
        <v/>
      </c>
      <c r="E79" s="12">
        <f>IF($A79="","",IF($D79=0,"",SUMIFS('Service Log'!$N$5:$N$104,'Service Log'!$C$5:$C$104,$A79,'Service Log'!$O$5:$O$104,"Completed")))</f>
        <v/>
      </c>
      <c r="F79" s="12">
        <f>IF($A79="","",IF($D79=0,"",SUMIFS('Service Log'!$S$5:$S$104,'Service Log'!$C$5:$C$104,$A79,'Service Log'!$O$5:$O$104,"Completed")))</f>
        <v/>
      </c>
      <c r="G79" s="12">
        <f>IF(OR($A79="",$D79=0),"",$E79-$F79)</f>
        <v/>
      </c>
      <c r="H79" s="13">
        <f>IF(OR($A79="",$D79=0),"",IFERROR($G79/$E79,""))</f>
        <v/>
      </c>
      <c r="I79" s="10">
        <f>IF($A79="","",IF($D79=0,"No completed jobs",IF($H79="","Review revenue",IF($H79&lt;Assumptions!$E$3,"Review margin",""))))</f>
        <v/>
      </c>
    </row>
    <row r="80" ht="19" customHeight="1">
      <c r="A80" s="14">
        <f>IF(Customers!A74="","",Customers!A74)</f>
        <v/>
      </c>
      <c r="B80" s="14">
        <f>IF($A80="","",Customers!B74)</f>
        <v/>
      </c>
      <c r="C80" s="14">
        <f>IF($A80="","",Customers!C74)</f>
        <v/>
      </c>
      <c r="D80" s="15">
        <f>IF($A80="","",COUNTIFS('Service Log'!$C$5:$C$104,$A80,'Service Log'!$O$5:$O$104,"Completed"))</f>
        <v/>
      </c>
      <c r="E80" s="16">
        <f>IF($A80="","",IF($D80=0,"",SUMIFS('Service Log'!$N$5:$N$104,'Service Log'!$C$5:$C$104,$A80,'Service Log'!$O$5:$O$104,"Completed")))</f>
        <v/>
      </c>
      <c r="F80" s="16">
        <f>IF($A80="","",IF($D80=0,"",SUMIFS('Service Log'!$S$5:$S$104,'Service Log'!$C$5:$C$104,$A80,'Service Log'!$O$5:$O$104,"Completed")))</f>
        <v/>
      </c>
      <c r="G80" s="16">
        <f>IF(OR($A80="",$D80=0),"",$E80-$F80)</f>
        <v/>
      </c>
      <c r="H80" s="17">
        <f>IF(OR($A80="",$D80=0),"",IFERROR($G80/$E80,""))</f>
        <v/>
      </c>
      <c r="I80" s="14">
        <f>IF($A80="","",IF($D80=0,"No completed jobs",IF($H80="","Review revenue",IF($H80&lt;Assumptions!$E$3,"Review margin",""))))</f>
        <v/>
      </c>
    </row>
    <row r="81" ht="19" customHeight="1">
      <c r="A81" s="10">
        <f>IF(Customers!A75="","",Customers!A75)</f>
        <v/>
      </c>
      <c r="B81" s="10">
        <f>IF($A81="","",Customers!B75)</f>
        <v/>
      </c>
      <c r="C81" s="10">
        <f>IF($A81="","",Customers!C75)</f>
        <v/>
      </c>
      <c r="D81" s="11">
        <f>IF($A81="","",COUNTIFS('Service Log'!$C$5:$C$104,$A81,'Service Log'!$O$5:$O$104,"Completed"))</f>
        <v/>
      </c>
      <c r="E81" s="12">
        <f>IF($A81="","",IF($D81=0,"",SUMIFS('Service Log'!$N$5:$N$104,'Service Log'!$C$5:$C$104,$A81,'Service Log'!$O$5:$O$104,"Completed")))</f>
        <v/>
      </c>
      <c r="F81" s="12">
        <f>IF($A81="","",IF($D81=0,"",SUMIFS('Service Log'!$S$5:$S$104,'Service Log'!$C$5:$C$104,$A81,'Service Log'!$O$5:$O$104,"Completed")))</f>
        <v/>
      </c>
      <c r="G81" s="12">
        <f>IF(OR($A81="",$D81=0),"",$E81-$F81)</f>
        <v/>
      </c>
      <c r="H81" s="13">
        <f>IF(OR($A81="",$D81=0),"",IFERROR($G81/$E81,""))</f>
        <v/>
      </c>
      <c r="I81" s="10">
        <f>IF($A81="","",IF($D81=0,"No completed jobs",IF($H81="","Review revenue",IF($H81&lt;Assumptions!$E$3,"Review margin",""))))</f>
        <v/>
      </c>
    </row>
    <row r="82" ht="19" customHeight="1">
      <c r="A82" s="14">
        <f>IF(Customers!A76="","",Customers!A76)</f>
        <v/>
      </c>
      <c r="B82" s="14">
        <f>IF($A82="","",Customers!B76)</f>
        <v/>
      </c>
      <c r="C82" s="14">
        <f>IF($A82="","",Customers!C76)</f>
        <v/>
      </c>
      <c r="D82" s="15">
        <f>IF($A82="","",COUNTIFS('Service Log'!$C$5:$C$104,$A82,'Service Log'!$O$5:$O$104,"Completed"))</f>
        <v/>
      </c>
      <c r="E82" s="16">
        <f>IF($A82="","",IF($D82=0,"",SUMIFS('Service Log'!$N$5:$N$104,'Service Log'!$C$5:$C$104,$A82,'Service Log'!$O$5:$O$104,"Completed")))</f>
        <v/>
      </c>
      <c r="F82" s="16">
        <f>IF($A82="","",IF($D82=0,"",SUMIFS('Service Log'!$S$5:$S$104,'Service Log'!$C$5:$C$104,$A82,'Service Log'!$O$5:$O$104,"Completed")))</f>
        <v/>
      </c>
      <c r="G82" s="16">
        <f>IF(OR($A82="",$D82=0),"",$E82-$F82)</f>
        <v/>
      </c>
      <c r="H82" s="17">
        <f>IF(OR($A82="",$D82=0),"",IFERROR($G82/$E82,""))</f>
        <v/>
      </c>
      <c r="I82" s="14">
        <f>IF($A82="","",IF($D82=0,"No completed jobs",IF($H82="","Review revenue",IF($H82&lt;Assumptions!$E$3,"Review margin",""))))</f>
        <v/>
      </c>
    </row>
    <row r="83" ht="19" customHeight="1">
      <c r="A83" s="10">
        <f>IF(Customers!A77="","",Customers!A77)</f>
        <v/>
      </c>
      <c r="B83" s="10">
        <f>IF($A83="","",Customers!B77)</f>
        <v/>
      </c>
      <c r="C83" s="10">
        <f>IF($A83="","",Customers!C77)</f>
        <v/>
      </c>
      <c r="D83" s="11">
        <f>IF($A83="","",COUNTIFS('Service Log'!$C$5:$C$104,$A83,'Service Log'!$O$5:$O$104,"Completed"))</f>
        <v/>
      </c>
      <c r="E83" s="12">
        <f>IF($A83="","",IF($D83=0,"",SUMIFS('Service Log'!$N$5:$N$104,'Service Log'!$C$5:$C$104,$A83,'Service Log'!$O$5:$O$104,"Completed")))</f>
        <v/>
      </c>
      <c r="F83" s="12">
        <f>IF($A83="","",IF($D83=0,"",SUMIFS('Service Log'!$S$5:$S$104,'Service Log'!$C$5:$C$104,$A83,'Service Log'!$O$5:$O$104,"Completed")))</f>
        <v/>
      </c>
      <c r="G83" s="12">
        <f>IF(OR($A83="",$D83=0),"",$E83-$F83)</f>
        <v/>
      </c>
      <c r="H83" s="13">
        <f>IF(OR($A83="",$D83=0),"",IFERROR($G83/$E83,""))</f>
        <v/>
      </c>
      <c r="I83" s="10">
        <f>IF($A83="","",IF($D83=0,"No completed jobs",IF($H83="","Review revenue",IF($H83&lt;Assumptions!$E$3,"Review margin",""))))</f>
        <v/>
      </c>
    </row>
    <row r="84" ht="19" customHeight="1">
      <c r="A84" s="14">
        <f>IF(Customers!A78="","",Customers!A78)</f>
        <v/>
      </c>
      <c r="B84" s="14">
        <f>IF($A84="","",Customers!B78)</f>
        <v/>
      </c>
      <c r="C84" s="14">
        <f>IF($A84="","",Customers!C78)</f>
        <v/>
      </c>
      <c r="D84" s="15">
        <f>IF($A84="","",COUNTIFS('Service Log'!$C$5:$C$104,$A84,'Service Log'!$O$5:$O$104,"Completed"))</f>
        <v/>
      </c>
      <c r="E84" s="16">
        <f>IF($A84="","",IF($D84=0,"",SUMIFS('Service Log'!$N$5:$N$104,'Service Log'!$C$5:$C$104,$A84,'Service Log'!$O$5:$O$104,"Completed")))</f>
        <v/>
      </c>
      <c r="F84" s="16">
        <f>IF($A84="","",IF($D84=0,"",SUMIFS('Service Log'!$S$5:$S$104,'Service Log'!$C$5:$C$104,$A84,'Service Log'!$O$5:$O$104,"Completed")))</f>
        <v/>
      </c>
      <c r="G84" s="16">
        <f>IF(OR($A84="",$D84=0),"",$E84-$F84)</f>
        <v/>
      </c>
      <c r="H84" s="17">
        <f>IF(OR($A84="",$D84=0),"",IFERROR($G84/$E84,""))</f>
        <v/>
      </c>
      <c r="I84" s="14">
        <f>IF($A84="","",IF($D84=0,"No completed jobs",IF($H84="","Review revenue",IF($H84&lt;Assumptions!$E$3,"Review margin",""))))</f>
        <v/>
      </c>
    </row>
    <row r="85" ht="19" customHeight="1">
      <c r="A85" s="10">
        <f>IF(Customers!A79="","",Customers!A79)</f>
        <v/>
      </c>
      <c r="B85" s="10">
        <f>IF($A85="","",Customers!B79)</f>
        <v/>
      </c>
      <c r="C85" s="10">
        <f>IF($A85="","",Customers!C79)</f>
        <v/>
      </c>
      <c r="D85" s="11">
        <f>IF($A85="","",COUNTIFS('Service Log'!$C$5:$C$104,$A85,'Service Log'!$O$5:$O$104,"Completed"))</f>
        <v/>
      </c>
      <c r="E85" s="12">
        <f>IF($A85="","",IF($D85=0,"",SUMIFS('Service Log'!$N$5:$N$104,'Service Log'!$C$5:$C$104,$A85,'Service Log'!$O$5:$O$104,"Completed")))</f>
        <v/>
      </c>
      <c r="F85" s="12">
        <f>IF($A85="","",IF($D85=0,"",SUMIFS('Service Log'!$S$5:$S$104,'Service Log'!$C$5:$C$104,$A85,'Service Log'!$O$5:$O$104,"Completed")))</f>
        <v/>
      </c>
      <c r="G85" s="12">
        <f>IF(OR($A85="",$D85=0),"",$E85-$F85)</f>
        <v/>
      </c>
      <c r="H85" s="13">
        <f>IF(OR($A85="",$D85=0),"",IFERROR($G85/$E85,""))</f>
        <v/>
      </c>
      <c r="I85" s="10">
        <f>IF($A85="","",IF($D85=0,"No completed jobs",IF($H85="","Review revenue",IF($H85&lt;Assumptions!$E$3,"Review margin",""))))</f>
        <v/>
      </c>
    </row>
    <row r="86" ht="19" customHeight="1">
      <c r="A86" s="14">
        <f>IF(Customers!A80="","",Customers!A80)</f>
        <v/>
      </c>
      <c r="B86" s="14">
        <f>IF($A86="","",Customers!B80)</f>
        <v/>
      </c>
      <c r="C86" s="14">
        <f>IF($A86="","",Customers!C80)</f>
        <v/>
      </c>
      <c r="D86" s="15">
        <f>IF($A86="","",COUNTIFS('Service Log'!$C$5:$C$104,$A86,'Service Log'!$O$5:$O$104,"Completed"))</f>
        <v/>
      </c>
      <c r="E86" s="16">
        <f>IF($A86="","",IF($D86=0,"",SUMIFS('Service Log'!$N$5:$N$104,'Service Log'!$C$5:$C$104,$A86,'Service Log'!$O$5:$O$104,"Completed")))</f>
        <v/>
      </c>
      <c r="F86" s="16">
        <f>IF($A86="","",IF($D86=0,"",SUMIFS('Service Log'!$S$5:$S$104,'Service Log'!$C$5:$C$104,$A86,'Service Log'!$O$5:$O$104,"Completed")))</f>
        <v/>
      </c>
      <c r="G86" s="16">
        <f>IF(OR($A86="",$D86=0),"",$E86-$F86)</f>
        <v/>
      </c>
      <c r="H86" s="17">
        <f>IF(OR($A86="",$D86=0),"",IFERROR($G86/$E86,""))</f>
        <v/>
      </c>
      <c r="I86" s="14">
        <f>IF($A86="","",IF($D86=0,"No completed jobs",IF($H86="","Review revenue",IF($H86&lt;Assumptions!$E$3,"Review margin",""))))</f>
        <v/>
      </c>
    </row>
    <row r="87" ht="19" customHeight="1">
      <c r="A87" s="10">
        <f>IF(Customers!A81="","",Customers!A81)</f>
        <v/>
      </c>
      <c r="B87" s="10">
        <f>IF($A87="","",Customers!B81)</f>
        <v/>
      </c>
      <c r="C87" s="10">
        <f>IF($A87="","",Customers!C81)</f>
        <v/>
      </c>
      <c r="D87" s="11">
        <f>IF($A87="","",COUNTIFS('Service Log'!$C$5:$C$104,$A87,'Service Log'!$O$5:$O$104,"Completed"))</f>
        <v/>
      </c>
      <c r="E87" s="12">
        <f>IF($A87="","",IF($D87=0,"",SUMIFS('Service Log'!$N$5:$N$104,'Service Log'!$C$5:$C$104,$A87,'Service Log'!$O$5:$O$104,"Completed")))</f>
        <v/>
      </c>
      <c r="F87" s="12">
        <f>IF($A87="","",IF($D87=0,"",SUMIFS('Service Log'!$S$5:$S$104,'Service Log'!$C$5:$C$104,$A87,'Service Log'!$O$5:$O$104,"Completed")))</f>
        <v/>
      </c>
      <c r="G87" s="12">
        <f>IF(OR($A87="",$D87=0),"",$E87-$F87)</f>
        <v/>
      </c>
      <c r="H87" s="13">
        <f>IF(OR($A87="",$D87=0),"",IFERROR($G87/$E87,""))</f>
        <v/>
      </c>
      <c r="I87" s="10">
        <f>IF($A87="","",IF($D87=0,"No completed jobs",IF($H87="","Review revenue",IF($H87&lt;Assumptions!$E$3,"Review margin",""))))</f>
        <v/>
      </c>
    </row>
    <row r="88" ht="19" customHeight="1">
      <c r="A88" s="14">
        <f>IF(Customers!A82="","",Customers!A82)</f>
        <v/>
      </c>
      <c r="B88" s="14">
        <f>IF($A88="","",Customers!B82)</f>
        <v/>
      </c>
      <c r="C88" s="14">
        <f>IF($A88="","",Customers!C82)</f>
        <v/>
      </c>
      <c r="D88" s="15">
        <f>IF($A88="","",COUNTIFS('Service Log'!$C$5:$C$104,$A88,'Service Log'!$O$5:$O$104,"Completed"))</f>
        <v/>
      </c>
      <c r="E88" s="16">
        <f>IF($A88="","",IF($D88=0,"",SUMIFS('Service Log'!$N$5:$N$104,'Service Log'!$C$5:$C$104,$A88,'Service Log'!$O$5:$O$104,"Completed")))</f>
        <v/>
      </c>
      <c r="F88" s="16">
        <f>IF($A88="","",IF($D88=0,"",SUMIFS('Service Log'!$S$5:$S$104,'Service Log'!$C$5:$C$104,$A88,'Service Log'!$O$5:$O$104,"Completed")))</f>
        <v/>
      </c>
      <c r="G88" s="16">
        <f>IF(OR($A88="",$D88=0),"",$E88-$F88)</f>
        <v/>
      </c>
      <c r="H88" s="17">
        <f>IF(OR($A88="",$D88=0),"",IFERROR($G88/$E88,""))</f>
        <v/>
      </c>
      <c r="I88" s="14">
        <f>IF($A88="","",IF($D88=0,"No completed jobs",IF($H88="","Review revenue",IF($H88&lt;Assumptions!$E$3,"Review margin",""))))</f>
        <v/>
      </c>
    </row>
    <row r="89" ht="19" customHeight="1">
      <c r="A89" s="10">
        <f>IF(Customers!A83="","",Customers!A83)</f>
        <v/>
      </c>
      <c r="B89" s="10">
        <f>IF($A89="","",Customers!B83)</f>
        <v/>
      </c>
      <c r="C89" s="10">
        <f>IF($A89="","",Customers!C83)</f>
        <v/>
      </c>
      <c r="D89" s="11">
        <f>IF($A89="","",COUNTIFS('Service Log'!$C$5:$C$104,$A89,'Service Log'!$O$5:$O$104,"Completed"))</f>
        <v/>
      </c>
      <c r="E89" s="12">
        <f>IF($A89="","",IF($D89=0,"",SUMIFS('Service Log'!$N$5:$N$104,'Service Log'!$C$5:$C$104,$A89,'Service Log'!$O$5:$O$104,"Completed")))</f>
        <v/>
      </c>
      <c r="F89" s="12">
        <f>IF($A89="","",IF($D89=0,"",SUMIFS('Service Log'!$S$5:$S$104,'Service Log'!$C$5:$C$104,$A89,'Service Log'!$O$5:$O$104,"Completed")))</f>
        <v/>
      </c>
      <c r="G89" s="12">
        <f>IF(OR($A89="",$D89=0),"",$E89-$F89)</f>
        <v/>
      </c>
      <c r="H89" s="13">
        <f>IF(OR($A89="",$D89=0),"",IFERROR($G89/$E89,""))</f>
        <v/>
      </c>
      <c r="I89" s="10">
        <f>IF($A89="","",IF($D89=0,"No completed jobs",IF($H89="","Review revenue",IF($H89&lt;Assumptions!$E$3,"Review margin",""))))</f>
        <v/>
      </c>
    </row>
    <row r="90" ht="19" customHeight="1">
      <c r="A90" s="14">
        <f>IF(Customers!A84="","",Customers!A84)</f>
        <v/>
      </c>
      <c r="B90" s="14">
        <f>IF($A90="","",Customers!B84)</f>
        <v/>
      </c>
      <c r="C90" s="14">
        <f>IF($A90="","",Customers!C84)</f>
        <v/>
      </c>
      <c r="D90" s="15">
        <f>IF($A90="","",COUNTIFS('Service Log'!$C$5:$C$104,$A90,'Service Log'!$O$5:$O$104,"Completed"))</f>
        <v/>
      </c>
      <c r="E90" s="16">
        <f>IF($A90="","",IF($D90=0,"",SUMIFS('Service Log'!$N$5:$N$104,'Service Log'!$C$5:$C$104,$A90,'Service Log'!$O$5:$O$104,"Completed")))</f>
        <v/>
      </c>
      <c r="F90" s="16">
        <f>IF($A90="","",IF($D90=0,"",SUMIFS('Service Log'!$S$5:$S$104,'Service Log'!$C$5:$C$104,$A90,'Service Log'!$O$5:$O$104,"Completed")))</f>
        <v/>
      </c>
      <c r="G90" s="16">
        <f>IF(OR($A90="",$D90=0),"",$E90-$F90)</f>
        <v/>
      </c>
      <c r="H90" s="17">
        <f>IF(OR($A90="",$D90=0),"",IFERROR($G90/$E90,""))</f>
        <v/>
      </c>
      <c r="I90" s="14">
        <f>IF($A90="","",IF($D90=0,"No completed jobs",IF($H90="","Review revenue",IF($H90&lt;Assumptions!$E$3,"Review margin",""))))</f>
        <v/>
      </c>
    </row>
    <row r="91" ht="19" customHeight="1">
      <c r="A91" s="10">
        <f>IF(Customers!A85="","",Customers!A85)</f>
        <v/>
      </c>
      <c r="B91" s="10">
        <f>IF($A91="","",Customers!B85)</f>
        <v/>
      </c>
      <c r="C91" s="10">
        <f>IF($A91="","",Customers!C85)</f>
        <v/>
      </c>
      <c r="D91" s="11">
        <f>IF($A91="","",COUNTIFS('Service Log'!$C$5:$C$104,$A91,'Service Log'!$O$5:$O$104,"Completed"))</f>
        <v/>
      </c>
      <c r="E91" s="12">
        <f>IF($A91="","",IF($D91=0,"",SUMIFS('Service Log'!$N$5:$N$104,'Service Log'!$C$5:$C$104,$A91,'Service Log'!$O$5:$O$104,"Completed")))</f>
        <v/>
      </c>
      <c r="F91" s="12">
        <f>IF($A91="","",IF($D91=0,"",SUMIFS('Service Log'!$S$5:$S$104,'Service Log'!$C$5:$C$104,$A91,'Service Log'!$O$5:$O$104,"Completed")))</f>
        <v/>
      </c>
      <c r="G91" s="12">
        <f>IF(OR($A91="",$D91=0),"",$E91-$F91)</f>
        <v/>
      </c>
      <c r="H91" s="13">
        <f>IF(OR($A91="",$D91=0),"",IFERROR($G91/$E91,""))</f>
        <v/>
      </c>
      <c r="I91" s="10">
        <f>IF($A91="","",IF($D91=0,"No completed jobs",IF($H91="","Review revenue",IF($H91&lt;Assumptions!$E$3,"Review margin",""))))</f>
        <v/>
      </c>
    </row>
    <row r="92" ht="19" customHeight="1">
      <c r="A92" s="14">
        <f>IF(Customers!A86="","",Customers!A86)</f>
        <v/>
      </c>
      <c r="B92" s="14">
        <f>IF($A92="","",Customers!B86)</f>
        <v/>
      </c>
      <c r="C92" s="14">
        <f>IF($A92="","",Customers!C86)</f>
        <v/>
      </c>
      <c r="D92" s="15">
        <f>IF($A92="","",COUNTIFS('Service Log'!$C$5:$C$104,$A92,'Service Log'!$O$5:$O$104,"Completed"))</f>
        <v/>
      </c>
      <c r="E92" s="16">
        <f>IF($A92="","",IF($D92=0,"",SUMIFS('Service Log'!$N$5:$N$104,'Service Log'!$C$5:$C$104,$A92,'Service Log'!$O$5:$O$104,"Completed")))</f>
        <v/>
      </c>
      <c r="F92" s="16">
        <f>IF($A92="","",IF($D92=0,"",SUMIFS('Service Log'!$S$5:$S$104,'Service Log'!$C$5:$C$104,$A92,'Service Log'!$O$5:$O$104,"Completed")))</f>
        <v/>
      </c>
      <c r="G92" s="16">
        <f>IF(OR($A92="",$D92=0),"",$E92-$F92)</f>
        <v/>
      </c>
      <c r="H92" s="17">
        <f>IF(OR($A92="",$D92=0),"",IFERROR($G92/$E92,""))</f>
        <v/>
      </c>
      <c r="I92" s="14">
        <f>IF($A92="","",IF($D92=0,"No completed jobs",IF($H92="","Review revenue",IF($H92&lt;Assumptions!$E$3,"Review margin",""))))</f>
        <v/>
      </c>
    </row>
    <row r="93" ht="19" customHeight="1">
      <c r="A93" s="10">
        <f>IF(Customers!A87="","",Customers!A87)</f>
        <v/>
      </c>
      <c r="B93" s="10">
        <f>IF($A93="","",Customers!B87)</f>
        <v/>
      </c>
      <c r="C93" s="10">
        <f>IF($A93="","",Customers!C87)</f>
        <v/>
      </c>
      <c r="D93" s="11">
        <f>IF($A93="","",COUNTIFS('Service Log'!$C$5:$C$104,$A93,'Service Log'!$O$5:$O$104,"Completed"))</f>
        <v/>
      </c>
      <c r="E93" s="12">
        <f>IF($A93="","",IF($D93=0,"",SUMIFS('Service Log'!$N$5:$N$104,'Service Log'!$C$5:$C$104,$A93,'Service Log'!$O$5:$O$104,"Completed")))</f>
        <v/>
      </c>
      <c r="F93" s="12">
        <f>IF($A93="","",IF($D93=0,"",SUMIFS('Service Log'!$S$5:$S$104,'Service Log'!$C$5:$C$104,$A93,'Service Log'!$O$5:$O$104,"Completed")))</f>
        <v/>
      </c>
      <c r="G93" s="12">
        <f>IF(OR($A93="",$D93=0),"",$E93-$F93)</f>
        <v/>
      </c>
      <c r="H93" s="13">
        <f>IF(OR($A93="",$D93=0),"",IFERROR($G93/$E93,""))</f>
        <v/>
      </c>
      <c r="I93" s="10">
        <f>IF($A93="","",IF($D93=0,"No completed jobs",IF($H93="","Review revenue",IF($H93&lt;Assumptions!$E$3,"Review margin",""))))</f>
        <v/>
      </c>
    </row>
    <row r="94" ht="19" customHeight="1">
      <c r="A94" s="14">
        <f>IF(Customers!A88="","",Customers!A88)</f>
        <v/>
      </c>
      <c r="B94" s="14">
        <f>IF($A94="","",Customers!B88)</f>
        <v/>
      </c>
      <c r="C94" s="14">
        <f>IF($A94="","",Customers!C88)</f>
        <v/>
      </c>
      <c r="D94" s="15">
        <f>IF($A94="","",COUNTIFS('Service Log'!$C$5:$C$104,$A94,'Service Log'!$O$5:$O$104,"Completed"))</f>
        <v/>
      </c>
      <c r="E94" s="16">
        <f>IF($A94="","",IF($D94=0,"",SUMIFS('Service Log'!$N$5:$N$104,'Service Log'!$C$5:$C$104,$A94,'Service Log'!$O$5:$O$104,"Completed")))</f>
        <v/>
      </c>
      <c r="F94" s="16">
        <f>IF($A94="","",IF($D94=0,"",SUMIFS('Service Log'!$S$5:$S$104,'Service Log'!$C$5:$C$104,$A94,'Service Log'!$O$5:$O$104,"Completed")))</f>
        <v/>
      </c>
      <c r="G94" s="16">
        <f>IF(OR($A94="",$D94=0),"",$E94-$F94)</f>
        <v/>
      </c>
      <c r="H94" s="17">
        <f>IF(OR($A94="",$D94=0),"",IFERROR($G94/$E94,""))</f>
        <v/>
      </c>
      <c r="I94" s="14">
        <f>IF($A94="","",IF($D94=0,"No completed jobs",IF($H94="","Review revenue",IF($H94&lt;Assumptions!$E$3,"Review margin",""))))</f>
        <v/>
      </c>
    </row>
    <row r="95" ht="19" customHeight="1">
      <c r="A95" s="10">
        <f>IF(Customers!A89="","",Customers!A89)</f>
        <v/>
      </c>
      <c r="B95" s="10">
        <f>IF($A95="","",Customers!B89)</f>
        <v/>
      </c>
      <c r="C95" s="10">
        <f>IF($A95="","",Customers!C89)</f>
        <v/>
      </c>
      <c r="D95" s="11">
        <f>IF($A95="","",COUNTIFS('Service Log'!$C$5:$C$104,$A95,'Service Log'!$O$5:$O$104,"Completed"))</f>
        <v/>
      </c>
      <c r="E95" s="12">
        <f>IF($A95="","",IF($D95=0,"",SUMIFS('Service Log'!$N$5:$N$104,'Service Log'!$C$5:$C$104,$A95,'Service Log'!$O$5:$O$104,"Completed")))</f>
        <v/>
      </c>
      <c r="F95" s="12">
        <f>IF($A95="","",IF($D95=0,"",SUMIFS('Service Log'!$S$5:$S$104,'Service Log'!$C$5:$C$104,$A95,'Service Log'!$O$5:$O$104,"Completed")))</f>
        <v/>
      </c>
      <c r="G95" s="12">
        <f>IF(OR($A95="",$D95=0),"",$E95-$F95)</f>
        <v/>
      </c>
      <c r="H95" s="13">
        <f>IF(OR($A95="",$D95=0),"",IFERROR($G95/$E95,""))</f>
        <v/>
      </c>
      <c r="I95" s="10">
        <f>IF($A95="","",IF($D95=0,"No completed jobs",IF($H95="","Review revenue",IF($H95&lt;Assumptions!$E$3,"Review margin",""))))</f>
        <v/>
      </c>
    </row>
    <row r="96" ht="19" customHeight="1">
      <c r="A96" s="14">
        <f>IF(Customers!A90="","",Customers!A90)</f>
        <v/>
      </c>
      <c r="B96" s="14">
        <f>IF($A96="","",Customers!B90)</f>
        <v/>
      </c>
      <c r="C96" s="14">
        <f>IF($A96="","",Customers!C90)</f>
        <v/>
      </c>
      <c r="D96" s="15">
        <f>IF($A96="","",COUNTIFS('Service Log'!$C$5:$C$104,$A96,'Service Log'!$O$5:$O$104,"Completed"))</f>
        <v/>
      </c>
      <c r="E96" s="16">
        <f>IF($A96="","",IF($D96=0,"",SUMIFS('Service Log'!$N$5:$N$104,'Service Log'!$C$5:$C$104,$A96,'Service Log'!$O$5:$O$104,"Completed")))</f>
        <v/>
      </c>
      <c r="F96" s="16">
        <f>IF($A96="","",IF($D96=0,"",SUMIFS('Service Log'!$S$5:$S$104,'Service Log'!$C$5:$C$104,$A96,'Service Log'!$O$5:$O$104,"Completed")))</f>
        <v/>
      </c>
      <c r="G96" s="16">
        <f>IF(OR($A96="",$D96=0),"",$E96-$F96)</f>
        <v/>
      </c>
      <c r="H96" s="17">
        <f>IF(OR($A96="",$D96=0),"",IFERROR($G96/$E96,""))</f>
        <v/>
      </c>
      <c r="I96" s="14">
        <f>IF($A96="","",IF($D96=0,"No completed jobs",IF($H96="","Review revenue",IF($H96&lt;Assumptions!$E$3,"Review margin",""))))</f>
        <v/>
      </c>
    </row>
    <row r="97" ht="19" customHeight="1">
      <c r="A97" s="10">
        <f>IF(Customers!A91="","",Customers!A91)</f>
        <v/>
      </c>
      <c r="B97" s="10">
        <f>IF($A97="","",Customers!B91)</f>
        <v/>
      </c>
      <c r="C97" s="10">
        <f>IF($A97="","",Customers!C91)</f>
        <v/>
      </c>
      <c r="D97" s="11">
        <f>IF($A97="","",COUNTIFS('Service Log'!$C$5:$C$104,$A97,'Service Log'!$O$5:$O$104,"Completed"))</f>
        <v/>
      </c>
      <c r="E97" s="12">
        <f>IF($A97="","",IF($D97=0,"",SUMIFS('Service Log'!$N$5:$N$104,'Service Log'!$C$5:$C$104,$A97,'Service Log'!$O$5:$O$104,"Completed")))</f>
        <v/>
      </c>
      <c r="F97" s="12">
        <f>IF($A97="","",IF($D97=0,"",SUMIFS('Service Log'!$S$5:$S$104,'Service Log'!$C$5:$C$104,$A97,'Service Log'!$O$5:$O$104,"Completed")))</f>
        <v/>
      </c>
      <c r="G97" s="12">
        <f>IF(OR($A97="",$D97=0),"",$E97-$F97)</f>
        <v/>
      </c>
      <c r="H97" s="13">
        <f>IF(OR($A97="",$D97=0),"",IFERROR($G97/$E97,""))</f>
        <v/>
      </c>
      <c r="I97" s="10">
        <f>IF($A97="","",IF($D97=0,"No completed jobs",IF($H97="","Review revenue",IF($H97&lt;Assumptions!$E$3,"Review margin",""))))</f>
        <v/>
      </c>
    </row>
    <row r="98" ht="19" customHeight="1">
      <c r="A98" s="14">
        <f>IF(Customers!A92="","",Customers!A92)</f>
        <v/>
      </c>
      <c r="B98" s="14">
        <f>IF($A98="","",Customers!B92)</f>
        <v/>
      </c>
      <c r="C98" s="14">
        <f>IF($A98="","",Customers!C92)</f>
        <v/>
      </c>
      <c r="D98" s="15">
        <f>IF($A98="","",COUNTIFS('Service Log'!$C$5:$C$104,$A98,'Service Log'!$O$5:$O$104,"Completed"))</f>
        <v/>
      </c>
      <c r="E98" s="16">
        <f>IF($A98="","",IF($D98=0,"",SUMIFS('Service Log'!$N$5:$N$104,'Service Log'!$C$5:$C$104,$A98,'Service Log'!$O$5:$O$104,"Completed")))</f>
        <v/>
      </c>
      <c r="F98" s="16">
        <f>IF($A98="","",IF($D98=0,"",SUMIFS('Service Log'!$S$5:$S$104,'Service Log'!$C$5:$C$104,$A98,'Service Log'!$O$5:$O$104,"Completed")))</f>
        <v/>
      </c>
      <c r="G98" s="16">
        <f>IF(OR($A98="",$D98=0),"",$E98-$F98)</f>
        <v/>
      </c>
      <c r="H98" s="17">
        <f>IF(OR($A98="",$D98=0),"",IFERROR($G98/$E98,""))</f>
        <v/>
      </c>
      <c r="I98" s="14">
        <f>IF($A98="","",IF($D98=0,"No completed jobs",IF($H98="","Review revenue",IF($H98&lt;Assumptions!$E$3,"Review margin",""))))</f>
        <v/>
      </c>
    </row>
    <row r="99" ht="19" customHeight="1">
      <c r="A99" s="10">
        <f>IF(Customers!A93="","",Customers!A93)</f>
        <v/>
      </c>
      <c r="B99" s="10">
        <f>IF($A99="","",Customers!B93)</f>
        <v/>
      </c>
      <c r="C99" s="10">
        <f>IF($A99="","",Customers!C93)</f>
        <v/>
      </c>
      <c r="D99" s="11">
        <f>IF($A99="","",COUNTIFS('Service Log'!$C$5:$C$104,$A99,'Service Log'!$O$5:$O$104,"Completed"))</f>
        <v/>
      </c>
      <c r="E99" s="12">
        <f>IF($A99="","",IF($D99=0,"",SUMIFS('Service Log'!$N$5:$N$104,'Service Log'!$C$5:$C$104,$A99,'Service Log'!$O$5:$O$104,"Completed")))</f>
        <v/>
      </c>
      <c r="F99" s="12">
        <f>IF($A99="","",IF($D99=0,"",SUMIFS('Service Log'!$S$5:$S$104,'Service Log'!$C$5:$C$104,$A99,'Service Log'!$O$5:$O$104,"Completed")))</f>
        <v/>
      </c>
      <c r="G99" s="12">
        <f>IF(OR($A99="",$D99=0),"",$E99-$F99)</f>
        <v/>
      </c>
      <c r="H99" s="13">
        <f>IF(OR($A99="",$D99=0),"",IFERROR($G99/$E99,""))</f>
        <v/>
      </c>
      <c r="I99" s="10">
        <f>IF($A99="","",IF($D99=0,"No completed jobs",IF($H99="","Review revenue",IF($H99&lt;Assumptions!$E$3,"Review margin",""))))</f>
        <v/>
      </c>
    </row>
    <row r="100" ht="19" customHeight="1">
      <c r="A100" s="14">
        <f>IF(Customers!A94="","",Customers!A94)</f>
        <v/>
      </c>
      <c r="B100" s="14">
        <f>IF($A100="","",Customers!B94)</f>
        <v/>
      </c>
      <c r="C100" s="14">
        <f>IF($A100="","",Customers!C94)</f>
        <v/>
      </c>
      <c r="D100" s="15">
        <f>IF($A100="","",COUNTIFS('Service Log'!$C$5:$C$104,$A100,'Service Log'!$O$5:$O$104,"Completed"))</f>
        <v/>
      </c>
      <c r="E100" s="16">
        <f>IF($A100="","",IF($D100=0,"",SUMIFS('Service Log'!$N$5:$N$104,'Service Log'!$C$5:$C$104,$A100,'Service Log'!$O$5:$O$104,"Completed")))</f>
        <v/>
      </c>
      <c r="F100" s="16">
        <f>IF($A100="","",IF($D100=0,"",SUMIFS('Service Log'!$S$5:$S$104,'Service Log'!$C$5:$C$104,$A100,'Service Log'!$O$5:$O$104,"Completed")))</f>
        <v/>
      </c>
      <c r="G100" s="16">
        <f>IF(OR($A100="",$D100=0),"",$E100-$F100)</f>
        <v/>
      </c>
      <c r="H100" s="17">
        <f>IF(OR($A100="",$D100=0),"",IFERROR($G100/$E100,""))</f>
        <v/>
      </c>
      <c r="I100" s="14">
        <f>IF($A100="","",IF($D100=0,"No completed jobs",IF($H100="","Review revenue",IF($H100&lt;Assumptions!$E$3,"Review margin",""))))</f>
        <v/>
      </c>
    </row>
    <row r="101" ht="19" customHeight="1">
      <c r="A101" s="10">
        <f>IF(Customers!A95="","",Customers!A95)</f>
        <v/>
      </c>
      <c r="B101" s="10">
        <f>IF($A101="","",Customers!B95)</f>
        <v/>
      </c>
      <c r="C101" s="10">
        <f>IF($A101="","",Customers!C95)</f>
        <v/>
      </c>
      <c r="D101" s="11">
        <f>IF($A101="","",COUNTIFS('Service Log'!$C$5:$C$104,$A101,'Service Log'!$O$5:$O$104,"Completed"))</f>
        <v/>
      </c>
      <c r="E101" s="12">
        <f>IF($A101="","",IF($D101=0,"",SUMIFS('Service Log'!$N$5:$N$104,'Service Log'!$C$5:$C$104,$A101,'Service Log'!$O$5:$O$104,"Completed")))</f>
        <v/>
      </c>
      <c r="F101" s="12">
        <f>IF($A101="","",IF($D101=0,"",SUMIFS('Service Log'!$S$5:$S$104,'Service Log'!$C$5:$C$104,$A101,'Service Log'!$O$5:$O$104,"Completed")))</f>
        <v/>
      </c>
      <c r="G101" s="12">
        <f>IF(OR($A101="",$D101=0),"",$E101-$F101)</f>
        <v/>
      </c>
      <c r="H101" s="13">
        <f>IF(OR($A101="",$D101=0),"",IFERROR($G101/$E101,""))</f>
        <v/>
      </c>
      <c r="I101" s="10">
        <f>IF($A101="","",IF($D101=0,"No completed jobs",IF($H101="","Review revenue",IF($H101&lt;Assumptions!$E$3,"Review margin",""))))</f>
        <v/>
      </c>
    </row>
    <row r="102" ht="19" customHeight="1">
      <c r="A102" s="14">
        <f>IF(Customers!A96="","",Customers!A96)</f>
        <v/>
      </c>
      <c r="B102" s="14">
        <f>IF($A102="","",Customers!B96)</f>
        <v/>
      </c>
      <c r="C102" s="14">
        <f>IF($A102="","",Customers!C96)</f>
        <v/>
      </c>
      <c r="D102" s="15">
        <f>IF($A102="","",COUNTIFS('Service Log'!$C$5:$C$104,$A102,'Service Log'!$O$5:$O$104,"Completed"))</f>
        <v/>
      </c>
      <c r="E102" s="16">
        <f>IF($A102="","",IF($D102=0,"",SUMIFS('Service Log'!$N$5:$N$104,'Service Log'!$C$5:$C$104,$A102,'Service Log'!$O$5:$O$104,"Completed")))</f>
        <v/>
      </c>
      <c r="F102" s="16">
        <f>IF($A102="","",IF($D102=0,"",SUMIFS('Service Log'!$S$5:$S$104,'Service Log'!$C$5:$C$104,$A102,'Service Log'!$O$5:$O$104,"Completed")))</f>
        <v/>
      </c>
      <c r="G102" s="16">
        <f>IF(OR($A102="",$D102=0),"",$E102-$F102)</f>
        <v/>
      </c>
      <c r="H102" s="17">
        <f>IF(OR($A102="",$D102=0),"",IFERROR($G102/$E102,""))</f>
        <v/>
      </c>
      <c r="I102" s="14">
        <f>IF($A102="","",IF($D102=0,"No completed jobs",IF($H102="","Review revenue",IF($H102&lt;Assumptions!$E$3,"Review margin",""))))</f>
        <v/>
      </c>
    </row>
    <row r="103" ht="19" customHeight="1">
      <c r="A103" s="10">
        <f>IF(Customers!A97="","",Customers!A97)</f>
        <v/>
      </c>
      <c r="B103" s="10">
        <f>IF($A103="","",Customers!B97)</f>
        <v/>
      </c>
      <c r="C103" s="10">
        <f>IF($A103="","",Customers!C97)</f>
        <v/>
      </c>
      <c r="D103" s="11">
        <f>IF($A103="","",COUNTIFS('Service Log'!$C$5:$C$104,$A103,'Service Log'!$O$5:$O$104,"Completed"))</f>
        <v/>
      </c>
      <c r="E103" s="12">
        <f>IF($A103="","",IF($D103=0,"",SUMIFS('Service Log'!$N$5:$N$104,'Service Log'!$C$5:$C$104,$A103,'Service Log'!$O$5:$O$104,"Completed")))</f>
        <v/>
      </c>
      <c r="F103" s="12">
        <f>IF($A103="","",IF($D103=0,"",SUMIFS('Service Log'!$S$5:$S$104,'Service Log'!$C$5:$C$104,$A103,'Service Log'!$O$5:$O$104,"Completed")))</f>
        <v/>
      </c>
      <c r="G103" s="12">
        <f>IF(OR($A103="",$D103=0),"",$E103-$F103)</f>
        <v/>
      </c>
      <c r="H103" s="13">
        <f>IF(OR($A103="",$D103=0),"",IFERROR($G103/$E103,""))</f>
        <v/>
      </c>
      <c r="I103" s="10">
        <f>IF($A103="","",IF($D103=0,"No completed jobs",IF($H103="","Review revenue",IF($H103&lt;Assumptions!$E$3,"Review margin",""))))</f>
        <v/>
      </c>
    </row>
    <row r="104" ht="19" customHeight="1">
      <c r="A104" s="14">
        <f>IF(Customers!A98="","",Customers!A98)</f>
        <v/>
      </c>
      <c r="B104" s="14">
        <f>IF($A104="","",Customers!B98)</f>
        <v/>
      </c>
      <c r="C104" s="14">
        <f>IF($A104="","",Customers!C98)</f>
        <v/>
      </c>
      <c r="D104" s="15">
        <f>IF($A104="","",COUNTIFS('Service Log'!$C$5:$C$104,$A104,'Service Log'!$O$5:$O$104,"Completed"))</f>
        <v/>
      </c>
      <c r="E104" s="16">
        <f>IF($A104="","",IF($D104=0,"",SUMIFS('Service Log'!$N$5:$N$104,'Service Log'!$C$5:$C$104,$A104,'Service Log'!$O$5:$O$104,"Completed")))</f>
        <v/>
      </c>
      <c r="F104" s="16">
        <f>IF($A104="","",IF($D104=0,"",SUMIFS('Service Log'!$S$5:$S$104,'Service Log'!$C$5:$C$104,$A104,'Service Log'!$O$5:$O$104,"Completed")))</f>
        <v/>
      </c>
      <c r="G104" s="16">
        <f>IF(OR($A104="",$D104=0),"",$E104-$F104)</f>
        <v/>
      </c>
      <c r="H104" s="17">
        <f>IF(OR($A104="",$D104=0),"",IFERROR($G104/$E104,""))</f>
        <v/>
      </c>
      <c r="I104" s="14">
        <f>IF($A104="","",IF($D104=0,"No completed jobs",IF($H104="","Review revenue",IF($H104&lt;Assumptions!$E$3,"Review margin",""))))</f>
        <v/>
      </c>
    </row>
    <row r="105" ht="19" customHeight="1">
      <c r="A105" s="10">
        <f>IF(Customers!A99="","",Customers!A99)</f>
        <v/>
      </c>
      <c r="B105" s="10">
        <f>IF($A105="","",Customers!B99)</f>
        <v/>
      </c>
      <c r="C105" s="10">
        <f>IF($A105="","",Customers!C99)</f>
        <v/>
      </c>
      <c r="D105" s="11">
        <f>IF($A105="","",COUNTIFS('Service Log'!$C$5:$C$104,$A105,'Service Log'!$O$5:$O$104,"Completed"))</f>
        <v/>
      </c>
      <c r="E105" s="12">
        <f>IF($A105="","",IF($D105=0,"",SUMIFS('Service Log'!$N$5:$N$104,'Service Log'!$C$5:$C$104,$A105,'Service Log'!$O$5:$O$104,"Completed")))</f>
        <v/>
      </c>
      <c r="F105" s="12">
        <f>IF($A105="","",IF($D105=0,"",SUMIFS('Service Log'!$S$5:$S$104,'Service Log'!$C$5:$C$104,$A105,'Service Log'!$O$5:$O$104,"Completed")))</f>
        <v/>
      </c>
      <c r="G105" s="12">
        <f>IF(OR($A105="",$D105=0),"",$E105-$F105)</f>
        <v/>
      </c>
      <c r="H105" s="13">
        <f>IF(OR($A105="",$D105=0),"",IFERROR($G105/$E105,""))</f>
        <v/>
      </c>
      <c r="I105" s="10">
        <f>IF($A105="","",IF($D105=0,"No completed jobs",IF($H105="","Review revenue",IF($H105&lt;Assumptions!$E$3,"Review margin",""))))</f>
        <v/>
      </c>
    </row>
    <row r="106" ht="19" customHeight="1">
      <c r="A106" s="14">
        <f>IF(Customers!A100="","",Customers!A100)</f>
        <v/>
      </c>
      <c r="B106" s="14">
        <f>IF($A106="","",Customers!B100)</f>
        <v/>
      </c>
      <c r="C106" s="14">
        <f>IF($A106="","",Customers!C100)</f>
        <v/>
      </c>
      <c r="D106" s="15">
        <f>IF($A106="","",COUNTIFS('Service Log'!$C$5:$C$104,$A106,'Service Log'!$O$5:$O$104,"Completed"))</f>
        <v/>
      </c>
      <c r="E106" s="16">
        <f>IF($A106="","",IF($D106=0,"",SUMIFS('Service Log'!$N$5:$N$104,'Service Log'!$C$5:$C$104,$A106,'Service Log'!$O$5:$O$104,"Completed")))</f>
        <v/>
      </c>
      <c r="F106" s="16">
        <f>IF($A106="","",IF($D106=0,"",SUMIFS('Service Log'!$S$5:$S$104,'Service Log'!$C$5:$C$104,$A106,'Service Log'!$O$5:$O$104,"Completed")))</f>
        <v/>
      </c>
      <c r="G106" s="16">
        <f>IF(OR($A106="",$D106=0),"",$E106-$F106)</f>
        <v/>
      </c>
      <c r="H106" s="17">
        <f>IF(OR($A106="",$D106=0),"",IFERROR($G106/$E106,""))</f>
        <v/>
      </c>
      <c r="I106" s="14">
        <f>IF($A106="","",IF($D106=0,"No completed jobs",IF($H106="","Review revenue",IF($H106&lt;Assumptions!$E$3,"Review margin",""))))</f>
        <v/>
      </c>
    </row>
    <row r="107" ht="19" customHeight="1">
      <c r="A107" s="10">
        <f>IF(Customers!A101="","",Customers!A101)</f>
        <v/>
      </c>
      <c r="B107" s="10">
        <f>IF($A107="","",Customers!B101)</f>
        <v/>
      </c>
      <c r="C107" s="10">
        <f>IF($A107="","",Customers!C101)</f>
        <v/>
      </c>
      <c r="D107" s="11">
        <f>IF($A107="","",COUNTIFS('Service Log'!$C$5:$C$104,$A107,'Service Log'!$O$5:$O$104,"Completed"))</f>
        <v/>
      </c>
      <c r="E107" s="12">
        <f>IF($A107="","",IF($D107=0,"",SUMIFS('Service Log'!$N$5:$N$104,'Service Log'!$C$5:$C$104,$A107,'Service Log'!$O$5:$O$104,"Completed")))</f>
        <v/>
      </c>
      <c r="F107" s="12">
        <f>IF($A107="","",IF($D107=0,"",SUMIFS('Service Log'!$S$5:$S$104,'Service Log'!$C$5:$C$104,$A107,'Service Log'!$O$5:$O$104,"Completed")))</f>
        <v/>
      </c>
      <c r="G107" s="12">
        <f>IF(OR($A107="",$D107=0),"",$E107-$F107)</f>
        <v/>
      </c>
      <c r="H107" s="13">
        <f>IF(OR($A107="",$D107=0),"",IFERROR($G107/$E107,""))</f>
        <v/>
      </c>
      <c r="I107" s="10">
        <f>IF($A107="","",IF($D107=0,"No completed jobs",IF($H107="","Review revenue",IF($H107&lt;Assumptions!$E$3,"Review margin",""))))</f>
        <v/>
      </c>
    </row>
    <row r="108" ht="19" customHeight="1">
      <c r="A108" s="14">
        <f>IF(Customers!A102="","",Customers!A102)</f>
        <v/>
      </c>
      <c r="B108" s="14">
        <f>IF($A108="","",Customers!B102)</f>
        <v/>
      </c>
      <c r="C108" s="14">
        <f>IF($A108="","",Customers!C102)</f>
        <v/>
      </c>
      <c r="D108" s="15">
        <f>IF($A108="","",COUNTIFS('Service Log'!$C$5:$C$104,$A108,'Service Log'!$O$5:$O$104,"Completed"))</f>
        <v/>
      </c>
      <c r="E108" s="16">
        <f>IF($A108="","",IF($D108=0,"",SUMIFS('Service Log'!$N$5:$N$104,'Service Log'!$C$5:$C$104,$A108,'Service Log'!$O$5:$O$104,"Completed")))</f>
        <v/>
      </c>
      <c r="F108" s="16">
        <f>IF($A108="","",IF($D108=0,"",SUMIFS('Service Log'!$S$5:$S$104,'Service Log'!$C$5:$C$104,$A108,'Service Log'!$O$5:$O$104,"Completed")))</f>
        <v/>
      </c>
      <c r="G108" s="16">
        <f>IF(OR($A108="",$D108=0),"",$E108-$F108)</f>
        <v/>
      </c>
      <c r="H108" s="17">
        <f>IF(OR($A108="",$D108=0),"",IFERROR($G108/$E108,""))</f>
        <v/>
      </c>
      <c r="I108" s="14">
        <f>IF($A108="","",IF($D108=0,"No completed jobs",IF($H108="","Review revenue",IF($H108&lt;Assumptions!$E$3,"Review margin",""))))</f>
        <v/>
      </c>
    </row>
    <row r="109" ht="19" customHeight="1">
      <c r="A109" s="10">
        <f>IF(Customers!A103="","",Customers!A103)</f>
        <v/>
      </c>
      <c r="B109" s="10">
        <f>IF($A109="","",Customers!B103)</f>
        <v/>
      </c>
      <c r="C109" s="10">
        <f>IF($A109="","",Customers!C103)</f>
        <v/>
      </c>
      <c r="D109" s="11">
        <f>IF($A109="","",COUNTIFS('Service Log'!$C$5:$C$104,$A109,'Service Log'!$O$5:$O$104,"Completed"))</f>
        <v/>
      </c>
      <c r="E109" s="12">
        <f>IF($A109="","",IF($D109=0,"",SUMIFS('Service Log'!$N$5:$N$104,'Service Log'!$C$5:$C$104,$A109,'Service Log'!$O$5:$O$104,"Completed")))</f>
        <v/>
      </c>
      <c r="F109" s="12">
        <f>IF($A109="","",IF($D109=0,"",SUMIFS('Service Log'!$S$5:$S$104,'Service Log'!$C$5:$C$104,$A109,'Service Log'!$O$5:$O$104,"Completed")))</f>
        <v/>
      </c>
      <c r="G109" s="12">
        <f>IF(OR($A109="",$D109=0),"",$E109-$F109)</f>
        <v/>
      </c>
      <c r="H109" s="13">
        <f>IF(OR($A109="",$D109=0),"",IFERROR($G109/$E109,""))</f>
        <v/>
      </c>
      <c r="I109" s="10">
        <f>IF($A109="","",IF($D109=0,"No completed jobs",IF($H109="","Review revenue",IF($H109&lt;Assumptions!$E$3,"Review margin",""))))</f>
        <v/>
      </c>
    </row>
    <row r="110" ht="19" customHeight="1">
      <c r="A110" s="14">
        <f>IF(Customers!A104="","",Customers!A104)</f>
        <v/>
      </c>
      <c r="B110" s="14">
        <f>IF($A110="","",Customers!B104)</f>
        <v/>
      </c>
      <c r="C110" s="14">
        <f>IF($A110="","",Customers!C104)</f>
        <v/>
      </c>
      <c r="D110" s="15">
        <f>IF($A110="","",COUNTIFS('Service Log'!$C$5:$C$104,$A110,'Service Log'!$O$5:$O$104,"Completed"))</f>
        <v/>
      </c>
      <c r="E110" s="16">
        <f>IF($A110="","",IF($D110=0,"",SUMIFS('Service Log'!$N$5:$N$104,'Service Log'!$C$5:$C$104,$A110,'Service Log'!$O$5:$O$104,"Completed")))</f>
        <v/>
      </c>
      <c r="F110" s="16">
        <f>IF($A110="","",IF($D110=0,"",SUMIFS('Service Log'!$S$5:$S$104,'Service Log'!$C$5:$C$104,$A110,'Service Log'!$O$5:$O$104,"Completed")))</f>
        <v/>
      </c>
      <c r="G110" s="16">
        <f>IF(OR($A110="",$D110=0),"",$E110-$F110)</f>
        <v/>
      </c>
      <c r="H110" s="17">
        <f>IF(OR($A110="",$D110=0),"",IFERROR($G110/$E110,""))</f>
        <v/>
      </c>
      <c r="I110" s="14">
        <f>IF($A110="","",IF($D110=0,"No completed jobs",IF($H110="","Review revenue",IF($H110&lt;Assumptions!$E$3,"Review margin",""))))</f>
        <v/>
      </c>
    </row>
  </sheetData>
  <autoFilter ref="A10:I110"/>
  <mergeCells count="1">
    <mergeCell ref="A1:I1"/>
  </mergeCells>
  <conditionalFormatting sqref="G11:G110">
    <cfRule type="expression" priority="1" dxfId="0" stopIfTrue="1">
      <formula>AND(ISNUMBER($G11),$G11&lt;0)</formula>
    </cfRule>
    <cfRule type="expression" priority="2" dxfId="1">
      <formula>AND(ISNUMBER($G11),$G11&gt;0)</formula>
    </cfRule>
  </conditionalFormatting>
  <conditionalFormatting sqref="H11:H110">
    <cfRule type="expression" priority="3" dxfId="0">
      <formula>AND(ISNUMBER($H11),$H11&lt;Assumptions!$E$3)</formula>
    </cfRule>
  </conditionalFormatting>
  <conditionalFormatting sqref="I11:I110">
    <cfRule type="expression" priority="4" dxfId="0">
      <formula>LEFT($I11,6)="Review"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V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26" customWidth="1" min="4" max="4"/>
    <col width="20" customWidth="1" min="5" max="5"/>
    <col width="19" customWidth="1" min="6" max="6"/>
    <col width="12" customWidth="1" min="7" max="7"/>
    <col width="15" customWidth="1" min="8" max="8"/>
    <col width="14" customWidth="1" min="9" max="9"/>
    <col width="16" customWidth="1" min="10" max="10"/>
    <col width="15" customWidth="1" min="11" max="11"/>
    <col width="13" customWidth="1" min="12" max="12"/>
    <col width="17" customWidth="1" min="13" max="13"/>
    <col width="14" customWidth="1" min="14" max="14"/>
    <col width="13" customWidth="1" min="15" max="15"/>
    <col width="14" customWidth="1" min="16" max="16"/>
    <col width="16" customWidth="1" min="17" max="17"/>
    <col width="14" customWidth="1" min="18" max="18"/>
    <col width="18" customWidth="1" min="19" max="19"/>
    <col width="14" customWidth="1" min="20" max="20"/>
    <col width="12" customWidth="1" min="21" max="21"/>
    <col width="18" customWidth="1" min="22" max="22"/>
  </cols>
  <sheetData>
    <row r="1" ht="27" customHeight="1">
      <c r="A1" s="1" t="inlineStr">
        <is>
          <t>Landscaping Service Profitability Log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1" t="n"/>
    </row>
    <row r="2" ht="20" customHeight="1">
      <c r="A2" s="3" t="inlineStr">
        <is>
          <t>Enter job facts in yellow cells; completed jobs drive the profitability calculations.</t>
        </is>
      </c>
    </row>
    <row r="3"/>
    <row r="4" ht="31" customHeight="1">
      <c r="A4" s="9" t="inlineStr">
        <is>
          <t>Service Date</t>
        </is>
      </c>
      <c r="B4" s="9" t="inlineStr">
        <is>
          <t>Job ID</t>
        </is>
      </c>
      <c r="C4" s="9" t="inlineStr">
        <is>
          <t>Customer ID</t>
        </is>
      </c>
      <c r="D4" s="9" t="inlineStr">
        <is>
          <t>Service Type</t>
        </is>
      </c>
      <c r="E4" s="9" t="inlineStr">
        <is>
          <t>Crew</t>
        </is>
      </c>
      <c r="F4" s="9" t="inlineStr">
        <is>
          <t>Equipment</t>
        </is>
      </c>
      <c r="G4" s="9" t="inlineStr">
        <is>
          <t>Quantity</t>
        </is>
      </c>
      <c r="H4" s="9" t="inlineStr">
        <is>
          <t>Unit</t>
        </is>
      </c>
      <c r="I4" s="9" t="inlineStr">
        <is>
          <t>Labor Hours</t>
        </is>
      </c>
      <c r="J4" s="9" t="inlineStr">
        <is>
          <t>Equipment Hours</t>
        </is>
      </c>
      <c r="K4" s="9" t="inlineStr">
        <is>
          <t>Material Cost</t>
        </is>
      </c>
      <c r="L4" s="9" t="inlineStr">
        <is>
          <t>Travel Miles</t>
        </is>
      </c>
      <c r="M4" s="9" t="inlineStr">
        <is>
          <t>Other Direct Cost</t>
        </is>
      </c>
      <c r="N4" s="9" t="inlineStr">
        <is>
          <t>Revenue</t>
        </is>
      </c>
      <c r="O4" s="9" t="inlineStr">
        <is>
          <t>Status</t>
        </is>
      </c>
      <c r="P4" s="9" t="inlineStr">
        <is>
          <t>Labor Cost</t>
        </is>
      </c>
      <c r="Q4" s="9" t="inlineStr">
        <is>
          <t>Equipment Cost</t>
        </is>
      </c>
      <c r="R4" s="9" t="inlineStr">
        <is>
          <t>Travel Cost</t>
        </is>
      </c>
      <c r="S4" s="9" t="inlineStr">
        <is>
          <t>Total Service Cost</t>
        </is>
      </c>
      <c r="T4" s="9" t="inlineStr">
        <is>
          <t>Profit</t>
        </is>
      </c>
      <c r="U4" s="9" t="inlineStr">
        <is>
          <t>Margin</t>
        </is>
      </c>
      <c r="V4" s="9" t="inlineStr">
        <is>
          <t>Review</t>
        </is>
      </c>
    </row>
    <row r="5" ht="19" customHeight="1">
      <c r="A5" s="32" t="n">
        <v>46211</v>
      </c>
      <c r="B5" s="19" t="inlineStr">
        <is>
          <t>JOB-26-001</t>
        </is>
      </c>
      <c r="C5" s="19" t="inlineStr">
        <is>
          <t>CUST-001</t>
        </is>
      </c>
      <c r="D5" s="20" t="inlineStr">
        <is>
          <t>Mulch Installation</t>
        </is>
      </c>
      <c r="E5" s="19" t="inlineStr">
        <is>
          <t>Juniper Crew</t>
        </is>
      </c>
      <c r="F5" s="20" t="inlineStr">
        <is>
          <t>Compact loader</t>
        </is>
      </c>
      <c r="G5" s="21" t="n">
        <v>8</v>
      </c>
      <c r="H5" s="19" t="inlineStr">
        <is>
          <t>cubic yards</t>
        </is>
      </c>
      <c r="I5" s="21" t="n">
        <v>12</v>
      </c>
      <c r="J5" s="21" t="n">
        <v>3</v>
      </c>
      <c r="K5" s="22" t="n">
        <v>520</v>
      </c>
      <c r="L5" s="33" t="n">
        <v>14</v>
      </c>
      <c r="M5" s="22" t="n">
        <v>25</v>
      </c>
      <c r="N5" s="22" t="n">
        <v>1450</v>
      </c>
      <c r="O5" s="19" t="inlineStr">
        <is>
          <t>Completed</t>
        </is>
      </c>
      <c r="P5" s="12">
        <f>IF(OR($B5="",$E5="",$I5=""),"",IFERROR($I5*VLOOKUP($E5,Assumptions!$D$6:$E$105,2,FALSE),""))</f>
        <v/>
      </c>
      <c r="Q5" s="12">
        <f>IF(OR($B5="",$F5="",$J5=""),"",IFERROR($J5*VLOOKUP($F5,Assumptions!$G$6:$H$105,2,FALSE),""))</f>
        <v/>
      </c>
      <c r="R5" s="12">
        <f>IF(OR($B5="",$L5=""),"",IFERROR($L5*Assumptions!$B$3,""))</f>
        <v/>
      </c>
      <c r="S5" s="12">
        <f>IF($B5="","",IF(OR($P5="",$Q5="",$R5="",$K5="",$M5=""),"",SUM($P5:$R5,$K5,$M5)))</f>
        <v/>
      </c>
      <c r="T5" s="12">
        <f>IF(OR($B5="",$O5&lt;&gt;"Completed",$N5="",$S5=""),"",IFERROR($N5-$S5,""))</f>
        <v/>
      </c>
      <c r="U5" s="13">
        <f>IF(OR($B5="",$O5&lt;&gt;"Completed",$T5="",$N5=""),"",IFERROR($T5/$N5,""))</f>
        <v/>
      </c>
      <c r="V5" s="24">
        <f>IF($B5="","",IF($O5="Completed",IF(OR($N5="",$S5=""),"Review inputs",IF($U5="","Review revenue",IF($U5&lt;Assumptions!$E$3,"Review margin",""))),""))</f>
        <v/>
      </c>
    </row>
    <row r="6" ht="19" customHeight="1">
      <c r="A6" s="32" t="n">
        <v>46218</v>
      </c>
      <c r="B6" s="19" t="inlineStr">
        <is>
          <t>JOB-26-002</t>
        </is>
      </c>
      <c r="C6" s="19" t="inlineStr">
        <is>
          <t>CUST-002</t>
        </is>
      </c>
      <c r="D6" s="20" t="inlineStr">
        <is>
          <t>Mowing</t>
        </is>
      </c>
      <c r="E6" s="19" t="inlineStr">
        <is>
          <t>Blue Heron Crew</t>
        </is>
      </c>
      <c r="F6" s="20" t="inlineStr">
        <is>
          <t>52-inch mower</t>
        </is>
      </c>
      <c r="G6" s="21" t="n">
        <v>1.2</v>
      </c>
      <c r="H6" s="19" t="inlineStr">
        <is>
          <t>acres</t>
        </is>
      </c>
      <c r="I6" s="21" t="n">
        <v>2.4</v>
      </c>
      <c r="J6" s="21" t="n">
        <v>1.5</v>
      </c>
      <c r="K6" s="22" t="n">
        <v>0</v>
      </c>
      <c r="L6" s="33" t="n">
        <v>9</v>
      </c>
      <c r="M6" s="22" t="n">
        <v>0</v>
      </c>
      <c r="N6" s="22" t="n">
        <v>210</v>
      </c>
      <c r="O6" s="19" t="inlineStr">
        <is>
          <t>Completed</t>
        </is>
      </c>
      <c r="P6" s="16">
        <f>IF(OR($B6="",$E6="",$I6=""),"",IFERROR($I6*VLOOKUP($E6,Assumptions!$D$6:$E$105,2,FALSE),""))</f>
        <v/>
      </c>
      <c r="Q6" s="16">
        <f>IF(OR($B6="",$F6="",$J6=""),"",IFERROR($J6*VLOOKUP($F6,Assumptions!$G$6:$H$105,2,FALSE),""))</f>
        <v/>
      </c>
      <c r="R6" s="16">
        <f>IF(OR($B6="",$L6=""),"",IFERROR($L6*Assumptions!$B$3,""))</f>
        <v/>
      </c>
      <c r="S6" s="16">
        <f>IF($B6="","",IF(OR($P6="",$Q6="",$R6="",$K6="",$M6=""),"",SUM($P6:$R6,$K6,$M6)))</f>
        <v/>
      </c>
      <c r="T6" s="16">
        <f>IF(OR($B6="",$O6&lt;&gt;"Completed",$N6="",$S6=""),"",IFERROR($N6-$S6,""))</f>
        <v/>
      </c>
      <c r="U6" s="17">
        <f>IF(OR($B6="",$O6&lt;&gt;"Completed",$T6="",$N6=""),"",IFERROR($T6/$N6,""))</f>
        <v/>
      </c>
      <c r="V6" s="25">
        <f>IF($B6="","",IF($O6="Completed",IF(OR($N6="",$S6=""),"Review inputs",IF($U6="","Review revenue",IF($U6&lt;Assumptions!$E$3,"Review margin",""))),""))</f>
        <v/>
      </c>
    </row>
    <row r="7" ht="19" customHeight="1">
      <c r="A7" s="32" t="n">
        <v>46226</v>
      </c>
      <c r="B7" s="19" t="inlineStr">
        <is>
          <t>JOB-26-003</t>
        </is>
      </c>
      <c r="C7" s="19" t="inlineStr">
        <is>
          <t>CUST-003</t>
        </is>
      </c>
      <c r="D7" s="20" t="inlineStr">
        <is>
          <t>Shrub Pruning</t>
        </is>
      </c>
      <c r="E7" s="19" t="inlineStr">
        <is>
          <t>Cedar Lantern Crew</t>
        </is>
      </c>
      <c r="F7" s="20" t="inlineStr">
        <is>
          <t>Hedge trimmer</t>
        </is>
      </c>
      <c r="G7" s="21" t="n">
        <v>24</v>
      </c>
      <c r="H7" s="19" t="inlineStr">
        <is>
          <t>each</t>
        </is>
      </c>
      <c r="I7" s="21" t="n">
        <v>5</v>
      </c>
      <c r="J7" s="21" t="n">
        <v>3.5</v>
      </c>
      <c r="K7" s="22" t="n">
        <v>18</v>
      </c>
      <c r="L7" s="33" t="n">
        <v>11</v>
      </c>
      <c r="M7" s="22" t="n">
        <v>0</v>
      </c>
      <c r="N7" s="22" t="n">
        <v>480</v>
      </c>
      <c r="O7" s="19" t="inlineStr">
        <is>
          <t>Completed</t>
        </is>
      </c>
      <c r="P7" s="12">
        <f>IF(OR($B7="",$E7="",$I7=""),"",IFERROR($I7*VLOOKUP($E7,Assumptions!$D$6:$E$105,2,FALSE),""))</f>
        <v/>
      </c>
      <c r="Q7" s="12">
        <f>IF(OR($B7="",$F7="",$J7=""),"",IFERROR($J7*VLOOKUP($F7,Assumptions!$G$6:$H$105,2,FALSE),""))</f>
        <v/>
      </c>
      <c r="R7" s="12">
        <f>IF(OR($B7="",$L7=""),"",IFERROR($L7*Assumptions!$B$3,""))</f>
        <v/>
      </c>
      <c r="S7" s="12">
        <f>IF($B7="","",IF(OR($P7="",$Q7="",$R7="",$K7="",$M7=""),"",SUM($P7:$R7,$K7,$M7)))</f>
        <v/>
      </c>
      <c r="T7" s="12">
        <f>IF(OR($B7="",$O7&lt;&gt;"Completed",$N7="",$S7=""),"",IFERROR($N7-$S7,""))</f>
        <v/>
      </c>
      <c r="U7" s="13">
        <f>IF(OR($B7="",$O7&lt;&gt;"Completed",$T7="",$N7=""),"",IFERROR($T7/$N7,""))</f>
        <v/>
      </c>
      <c r="V7" s="24">
        <f>IF($B7="","",IF($O7="Completed",IF(OR($N7="",$S7=""),"Review inputs",IF($U7="","Review revenue",IF($U7&lt;Assumptions!$E$3,"Review margin",""))),""))</f>
        <v/>
      </c>
    </row>
    <row r="8" ht="19" customHeight="1">
      <c r="A8" s="32" t="n">
        <v>46233</v>
      </c>
      <c r="B8" s="19" t="inlineStr">
        <is>
          <t>JOB-26-004</t>
        </is>
      </c>
      <c r="C8" s="19" t="inlineStr">
        <is>
          <t>CUST-004</t>
        </is>
      </c>
      <c r="D8" s="20" t="inlineStr">
        <is>
          <t>Leaf Cleanup</t>
        </is>
      </c>
      <c r="E8" s="19" t="inlineStr">
        <is>
          <t>Stonepath Crew</t>
        </is>
      </c>
      <c r="F8" s="20" t="inlineStr">
        <is>
          <t>52-inch mower</t>
        </is>
      </c>
      <c r="G8" s="21" t="n">
        <v>0.8</v>
      </c>
      <c r="H8" s="19" t="inlineStr">
        <is>
          <t>acres</t>
        </is>
      </c>
      <c r="I8" s="21" t="n">
        <v>6.5</v>
      </c>
      <c r="J8" s="21" t="n">
        <v>4</v>
      </c>
      <c r="K8" s="22" t="n">
        <v>22</v>
      </c>
      <c r="L8" s="33" t="n">
        <v>7</v>
      </c>
      <c r="M8" s="22" t="n">
        <v>15</v>
      </c>
      <c r="N8" s="22" t="n">
        <v>390</v>
      </c>
      <c r="O8" s="19" t="inlineStr">
        <is>
          <t>Completed</t>
        </is>
      </c>
      <c r="P8" s="16">
        <f>IF(OR($B8="",$E8="",$I8=""),"",IFERROR($I8*VLOOKUP($E8,Assumptions!$D$6:$E$105,2,FALSE),""))</f>
        <v/>
      </c>
      <c r="Q8" s="16">
        <f>IF(OR($B8="",$F8="",$J8=""),"",IFERROR($J8*VLOOKUP($F8,Assumptions!$G$6:$H$105,2,FALSE),""))</f>
        <v/>
      </c>
      <c r="R8" s="16">
        <f>IF(OR($B8="",$L8=""),"",IFERROR($L8*Assumptions!$B$3,""))</f>
        <v/>
      </c>
      <c r="S8" s="16">
        <f>IF($B8="","",IF(OR($P8="",$Q8="",$R8="",$K8="",$M8=""),"",SUM($P8:$R8,$K8,$M8)))</f>
        <v/>
      </c>
      <c r="T8" s="16">
        <f>IF(OR($B8="",$O8&lt;&gt;"Completed",$N8="",$S8=""),"",IFERROR($N8-$S8,""))</f>
        <v/>
      </c>
      <c r="U8" s="17">
        <f>IF(OR($B8="",$O8&lt;&gt;"Completed",$T8="",$N8=""),"",IFERROR($T8/$N8,""))</f>
        <v/>
      </c>
      <c r="V8" s="25">
        <f>IF($B8="","",IF($O8="Completed",IF(OR($N8="",$S8=""),"Review inputs",IF($U8="","Review revenue",IF($U8&lt;Assumptions!$E$3,"Review margin",""))),""))</f>
        <v/>
      </c>
    </row>
    <row r="9" ht="19" customHeight="1">
      <c r="A9" s="32" t="n">
        <v>46241</v>
      </c>
      <c r="B9" s="19" t="inlineStr">
        <is>
          <t>JOB-26-005</t>
        </is>
      </c>
      <c r="C9" s="19" t="inlineStr">
        <is>
          <t>CUST-005</t>
        </is>
      </c>
      <c r="D9" s="20" t="inlineStr">
        <is>
          <t>Seasonal Color Installation</t>
        </is>
      </c>
      <c r="E9" s="19" t="inlineStr">
        <is>
          <t>Juniper Crew</t>
        </is>
      </c>
      <c r="F9" s="20" t="inlineStr">
        <is>
          <t>None</t>
        </is>
      </c>
      <c r="G9" s="21" t="n">
        <v>300</v>
      </c>
      <c r="H9" s="19" t="inlineStr">
        <is>
          <t>square feet</t>
        </is>
      </c>
      <c r="I9" s="21" t="n">
        <v>9</v>
      </c>
      <c r="J9" s="21" t="n">
        <v>0</v>
      </c>
      <c r="K9" s="22" t="n">
        <v>390</v>
      </c>
      <c r="L9" s="33" t="n">
        <v>13</v>
      </c>
      <c r="M9" s="22" t="n">
        <v>20</v>
      </c>
      <c r="N9" s="22" t="n">
        <v>1120</v>
      </c>
      <c r="O9" s="19" t="inlineStr">
        <is>
          <t>Completed</t>
        </is>
      </c>
      <c r="P9" s="12">
        <f>IF(OR($B9="",$E9="",$I9=""),"",IFERROR($I9*VLOOKUP($E9,Assumptions!$D$6:$E$105,2,FALSE),""))</f>
        <v/>
      </c>
      <c r="Q9" s="12">
        <f>IF(OR($B9="",$F9="",$J9=""),"",IFERROR($J9*VLOOKUP($F9,Assumptions!$G$6:$H$105,2,FALSE),""))</f>
        <v/>
      </c>
      <c r="R9" s="12">
        <f>IF(OR($B9="",$L9=""),"",IFERROR($L9*Assumptions!$B$3,""))</f>
        <v/>
      </c>
      <c r="S9" s="12">
        <f>IF($B9="","",IF(OR($P9="",$Q9="",$R9="",$K9="",$M9=""),"",SUM($P9:$R9,$K9,$M9)))</f>
        <v/>
      </c>
      <c r="T9" s="12">
        <f>IF(OR($B9="",$O9&lt;&gt;"Completed",$N9="",$S9=""),"",IFERROR($N9-$S9,""))</f>
        <v/>
      </c>
      <c r="U9" s="13">
        <f>IF(OR($B9="",$O9&lt;&gt;"Completed",$T9="",$N9=""),"",IFERROR($T9/$N9,""))</f>
        <v/>
      </c>
      <c r="V9" s="24">
        <f>IF($B9="","",IF($O9="Completed",IF(OR($N9="",$S9=""),"Review inputs",IF($U9="","Review revenue",IF($U9&lt;Assumptions!$E$3,"Review margin",""))),""))</f>
        <v/>
      </c>
    </row>
    <row r="10" ht="19" customHeight="1">
      <c r="A10" s="32" t="n">
        <v>46249</v>
      </c>
      <c r="B10" s="19" t="inlineStr">
        <is>
          <t>JOB-26-006</t>
        </is>
      </c>
      <c r="C10" s="19" t="inlineStr">
        <is>
          <t>CUST-006</t>
        </is>
      </c>
      <c r="D10" s="20" t="inlineStr">
        <is>
          <t>Edging and Trimming</t>
        </is>
      </c>
      <c r="E10" s="19" t="inlineStr">
        <is>
          <t>Blue Heron Crew</t>
        </is>
      </c>
      <c r="F10" s="20" t="inlineStr">
        <is>
          <t>String trimmer</t>
        </is>
      </c>
      <c r="G10" s="21" t="n">
        <v>1900</v>
      </c>
      <c r="H10" s="19" t="inlineStr">
        <is>
          <t>linear feet</t>
        </is>
      </c>
      <c r="I10" s="21" t="n">
        <v>4.5</v>
      </c>
      <c r="J10" s="21" t="n">
        <v>3.5</v>
      </c>
      <c r="K10" s="22" t="n">
        <v>8</v>
      </c>
      <c r="L10" s="33" t="n">
        <v>16</v>
      </c>
      <c r="M10" s="22" t="n">
        <v>0</v>
      </c>
      <c r="N10" s="22" t="n">
        <v>390</v>
      </c>
      <c r="O10" s="19" t="inlineStr">
        <is>
          <t>Completed</t>
        </is>
      </c>
      <c r="P10" s="16">
        <f>IF(OR($B10="",$E10="",$I10=""),"",IFERROR($I10*VLOOKUP($E10,Assumptions!$D$6:$E$105,2,FALSE),""))</f>
        <v/>
      </c>
      <c r="Q10" s="16">
        <f>IF(OR($B10="",$F10="",$J10=""),"",IFERROR($J10*VLOOKUP($F10,Assumptions!$G$6:$H$105,2,FALSE),""))</f>
        <v/>
      </c>
      <c r="R10" s="16">
        <f>IF(OR($B10="",$L10=""),"",IFERROR($L10*Assumptions!$B$3,""))</f>
        <v/>
      </c>
      <c r="S10" s="16">
        <f>IF($B10="","",IF(OR($P10="",$Q10="",$R10="",$K10="",$M10=""),"",SUM($P10:$R10,$K10,$M10)))</f>
        <v/>
      </c>
      <c r="T10" s="16">
        <f>IF(OR($B10="",$O10&lt;&gt;"Completed",$N10="",$S10=""),"",IFERROR($N10-$S10,""))</f>
        <v/>
      </c>
      <c r="U10" s="17">
        <f>IF(OR($B10="",$O10&lt;&gt;"Completed",$T10="",$N10=""),"",IFERROR($T10/$N10,""))</f>
        <v/>
      </c>
      <c r="V10" s="25">
        <f>IF($B10="","",IF($O10="Completed",IF(OR($N10="",$S10=""),"Review inputs",IF($U10="","Review revenue",IF($U10&lt;Assumptions!$E$3,"Review margin",""))),""))</f>
        <v/>
      </c>
    </row>
    <row r="11" ht="19" customHeight="1">
      <c r="A11" s="32" t="n">
        <v>46257</v>
      </c>
      <c r="B11" s="19" t="inlineStr">
        <is>
          <t>JOB-26-007</t>
        </is>
      </c>
      <c r="C11" s="19" t="inlineStr">
        <is>
          <t>CUST-007</t>
        </is>
      </c>
      <c r="D11" s="20" t="inlineStr">
        <is>
          <t>Irrigation Check</t>
        </is>
      </c>
      <c r="E11" s="19" t="inlineStr">
        <is>
          <t>Cedar Lantern Crew</t>
        </is>
      </c>
      <c r="F11" s="20" t="inlineStr">
        <is>
          <t>None</t>
        </is>
      </c>
      <c r="G11" s="21" t="n">
        <v>1</v>
      </c>
      <c r="H11" s="19" t="inlineStr">
        <is>
          <t>each</t>
        </is>
      </c>
      <c r="I11" s="21" t="n">
        <v>2</v>
      </c>
      <c r="J11" s="21" t="n">
        <v>0</v>
      </c>
      <c r="K11" s="22" t="n">
        <v>12</v>
      </c>
      <c r="L11" s="33" t="n">
        <v>6</v>
      </c>
      <c r="M11" s="22" t="n">
        <v>0</v>
      </c>
      <c r="N11" s="22" t="n">
        <v>175</v>
      </c>
      <c r="O11" s="19" t="inlineStr">
        <is>
          <t>Completed</t>
        </is>
      </c>
      <c r="P11" s="12">
        <f>IF(OR($B11="",$E11="",$I11=""),"",IFERROR($I11*VLOOKUP($E11,Assumptions!$D$6:$E$105,2,FALSE),""))</f>
        <v/>
      </c>
      <c r="Q11" s="12">
        <f>IF(OR($B11="",$F11="",$J11=""),"",IFERROR($J11*VLOOKUP($F11,Assumptions!$G$6:$H$105,2,FALSE),""))</f>
        <v/>
      </c>
      <c r="R11" s="12">
        <f>IF(OR($B11="",$L11=""),"",IFERROR($L11*Assumptions!$B$3,""))</f>
        <v/>
      </c>
      <c r="S11" s="12">
        <f>IF($B11="","",IF(OR($P11="",$Q11="",$R11="",$K11="",$M11=""),"",SUM($P11:$R11,$K11,$M11)))</f>
        <v/>
      </c>
      <c r="T11" s="12">
        <f>IF(OR($B11="",$O11&lt;&gt;"Completed",$N11="",$S11=""),"",IFERROR($N11-$S11,""))</f>
        <v/>
      </c>
      <c r="U11" s="13">
        <f>IF(OR($B11="",$O11&lt;&gt;"Completed",$T11="",$N11=""),"",IFERROR($T11/$N11,""))</f>
        <v/>
      </c>
      <c r="V11" s="24">
        <f>IF($B11="","",IF($O11="Completed",IF(OR($N11="",$S11=""),"Review inputs",IF($U11="","Review revenue",IF($U11&lt;Assumptions!$E$3,"Review margin",""))),""))</f>
        <v/>
      </c>
    </row>
    <row r="12" ht="19" customHeight="1">
      <c r="A12" s="32" t="n">
        <v>46265</v>
      </c>
      <c r="B12" s="19" t="inlineStr">
        <is>
          <t>JOB-26-008</t>
        </is>
      </c>
      <c r="C12" s="19" t="inlineStr">
        <is>
          <t>CUST-008</t>
        </is>
      </c>
      <c r="D12" s="20" t="inlineStr">
        <is>
          <t>Bed Weeding</t>
        </is>
      </c>
      <c r="E12" s="19" t="inlineStr">
        <is>
          <t>Stonepath Crew</t>
        </is>
      </c>
      <c r="F12" s="20" t="inlineStr">
        <is>
          <t>None</t>
        </is>
      </c>
      <c r="G12" s="21" t="n">
        <v>3.5</v>
      </c>
      <c r="H12" s="19" t="inlineStr">
        <is>
          <t>hours</t>
        </is>
      </c>
      <c r="I12" s="21" t="n">
        <v>3.5</v>
      </c>
      <c r="J12" s="21" t="n">
        <v>0</v>
      </c>
      <c r="K12" s="22" t="n">
        <v>0</v>
      </c>
      <c r="L12" s="33" t="n">
        <v>10</v>
      </c>
      <c r="M12" s="22" t="n">
        <v>0</v>
      </c>
      <c r="N12" s="22" t="n">
        <v>0</v>
      </c>
      <c r="O12" s="19" t="inlineStr">
        <is>
          <t>Completed</t>
        </is>
      </c>
      <c r="P12" s="16">
        <f>IF(OR($B12="",$E12="",$I12=""),"",IFERROR($I12*VLOOKUP($E12,Assumptions!$D$6:$E$105,2,FALSE),""))</f>
        <v/>
      </c>
      <c r="Q12" s="16">
        <f>IF(OR($B12="",$F12="",$J12=""),"",IFERROR($J12*VLOOKUP($F12,Assumptions!$G$6:$H$105,2,FALSE),""))</f>
        <v/>
      </c>
      <c r="R12" s="16">
        <f>IF(OR($B12="",$L12=""),"",IFERROR($L12*Assumptions!$B$3,""))</f>
        <v/>
      </c>
      <c r="S12" s="16">
        <f>IF($B12="","",IF(OR($P12="",$Q12="",$R12="",$K12="",$M12=""),"",SUM($P12:$R12,$K12,$M12)))</f>
        <v/>
      </c>
      <c r="T12" s="16">
        <f>IF(OR($B12="",$O12&lt;&gt;"Completed",$N12="",$S12=""),"",IFERROR($N12-$S12,""))</f>
        <v/>
      </c>
      <c r="U12" s="17">
        <f>IF(OR($B12="",$O12&lt;&gt;"Completed",$T12="",$N12=""),"",IFERROR($T12/$N12,""))</f>
        <v/>
      </c>
      <c r="V12" s="25">
        <f>IF($B12="","",IF($O12="Completed",IF(OR($N12="",$S12=""),"Review inputs",IF($U12="","Review revenue",IF($U12&lt;Assumptions!$E$3,"Review margin",""))),""))</f>
        <v/>
      </c>
    </row>
    <row r="13" ht="19" customHeight="1">
      <c r="A13" s="32" t="n">
        <v>46283</v>
      </c>
      <c r="B13" s="19" t="inlineStr">
        <is>
          <t>JOB-26-009</t>
        </is>
      </c>
      <c r="C13" s="19" t="inlineStr">
        <is>
          <t>CUST-002</t>
        </is>
      </c>
      <c r="D13" s="20" t="inlineStr">
        <is>
          <t>Mowing</t>
        </is>
      </c>
      <c r="E13" s="19" t="inlineStr">
        <is>
          <t>Blue Heron Crew</t>
        </is>
      </c>
      <c r="F13" s="20" t="inlineStr">
        <is>
          <t>52-inch mower</t>
        </is>
      </c>
      <c r="G13" s="21" t="n">
        <v>1.2</v>
      </c>
      <c r="H13" s="19" t="inlineStr">
        <is>
          <t>acres</t>
        </is>
      </c>
      <c r="I13" s="21" t="n">
        <v>2.5</v>
      </c>
      <c r="J13" s="21" t="n">
        <v>1.5</v>
      </c>
      <c r="K13" s="22" t="n">
        <v>0</v>
      </c>
      <c r="L13" s="33" t="n">
        <v>9</v>
      </c>
      <c r="M13" s="22" t="n">
        <v>0</v>
      </c>
      <c r="N13" s="22" t="n">
        <v>220</v>
      </c>
      <c r="O13" s="19" t="inlineStr">
        <is>
          <t>Scheduled</t>
        </is>
      </c>
      <c r="P13" s="12">
        <f>IF(OR($B13="",$E13="",$I13=""),"",IFERROR($I13*VLOOKUP($E13,Assumptions!$D$6:$E$105,2,FALSE),""))</f>
        <v/>
      </c>
      <c r="Q13" s="12">
        <f>IF(OR($B13="",$F13="",$J13=""),"",IFERROR($J13*VLOOKUP($F13,Assumptions!$G$6:$H$105,2,FALSE),""))</f>
        <v/>
      </c>
      <c r="R13" s="12">
        <f>IF(OR($B13="",$L13=""),"",IFERROR($L13*Assumptions!$B$3,""))</f>
        <v/>
      </c>
      <c r="S13" s="12">
        <f>IF($B13="","",IF(OR($P13="",$Q13="",$R13="",$K13="",$M13=""),"",SUM($P13:$R13,$K13,$M13)))</f>
        <v/>
      </c>
      <c r="T13" s="12">
        <f>IF(OR($B13="",$O13&lt;&gt;"Completed",$N13="",$S13=""),"",IFERROR($N13-$S13,""))</f>
        <v/>
      </c>
      <c r="U13" s="13">
        <f>IF(OR($B13="",$O13&lt;&gt;"Completed",$T13="",$N13=""),"",IFERROR($T13/$N13,""))</f>
        <v/>
      </c>
      <c r="V13" s="24">
        <f>IF($B13="","",IF($O13="Completed",IF(OR($N13="",$S13=""),"Review inputs",IF($U13="","Review revenue",IF($U13&lt;Assumptions!$E$3,"Review margin",""))),""))</f>
        <v/>
      </c>
    </row>
    <row r="14" ht="19" customHeight="1">
      <c r="A14" s="32" t="n">
        <v>46290</v>
      </c>
      <c r="B14" s="19" t="inlineStr">
        <is>
          <t>JOB-26-010</t>
        </is>
      </c>
      <c r="C14" s="19" t="inlineStr">
        <is>
          <t>CUST-001</t>
        </is>
      </c>
      <c r="D14" s="20" t="inlineStr">
        <is>
          <t>Shrub Pruning</t>
        </is>
      </c>
      <c r="E14" s="19" t="inlineStr">
        <is>
          <t>Juniper Crew</t>
        </is>
      </c>
      <c r="F14" s="20" t="inlineStr">
        <is>
          <t>Hedge trimmer</t>
        </is>
      </c>
      <c r="G14" s="21" t="n">
        <v>28</v>
      </c>
      <c r="H14" s="19" t="inlineStr">
        <is>
          <t>each</t>
        </is>
      </c>
      <c r="I14" s="21" t="n">
        <v>6</v>
      </c>
      <c r="J14" s="21" t="n">
        <v>4</v>
      </c>
      <c r="K14" s="22" t="n">
        <v>20</v>
      </c>
      <c r="L14" s="33" t="n">
        <v>14</v>
      </c>
      <c r="M14" s="22" t="n">
        <v>0</v>
      </c>
      <c r="N14" s="22" t="n">
        <v>560</v>
      </c>
      <c r="O14" s="19" t="inlineStr">
        <is>
          <t>Draft</t>
        </is>
      </c>
      <c r="P14" s="16">
        <f>IF(OR($B14="",$E14="",$I14=""),"",IFERROR($I14*VLOOKUP($E14,Assumptions!$D$6:$E$105,2,FALSE),""))</f>
        <v/>
      </c>
      <c r="Q14" s="16">
        <f>IF(OR($B14="",$F14="",$J14=""),"",IFERROR($J14*VLOOKUP($F14,Assumptions!$G$6:$H$105,2,FALSE),""))</f>
        <v/>
      </c>
      <c r="R14" s="16">
        <f>IF(OR($B14="",$L14=""),"",IFERROR($L14*Assumptions!$B$3,""))</f>
        <v/>
      </c>
      <c r="S14" s="16">
        <f>IF($B14="","",IF(OR($P14="",$Q14="",$R14="",$K14="",$M14=""),"",SUM($P14:$R14,$K14,$M14)))</f>
        <v/>
      </c>
      <c r="T14" s="16">
        <f>IF(OR($B14="",$O14&lt;&gt;"Completed",$N14="",$S14=""),"",IFERROR($N14-$S14,""))</f>
        <v/>
      </c>
      <c r="U14" s="17">
        <f>IF(OR($B14="",$O14&lt;&gt;"Completed",$T14="",$N14=""),"",IFERROR($T14/$N14,""))</f>
        <v/>
      </c>
      <c r="V14" s="25">
        <f>IF($B14="","",IF($O14="Completed",IF(OR($N14="",$S14=""),"Review inputs",IF($U14="","Review revenue",IF($U14&lt;Assumptions!$E$3,"Review margin",""))),""))</f>
        <v/>
      </c>
    </row>
    <row r="15" ht="19" customHeight="1">
      <c r="A15" s="32" t="n"/>
      <c r="B15" s="19" t="n"/>
      <c r="C15" s="19" t="n"/>
      <c r="D15" s="20" t="n"/>
      <c r="E15" s="19" t="n"/>
      <c r="F15" s="20" t="n"/>
      <c r="G15" s="21" t="n"/>
      <c r="H15" s="19" t="n"/>
      <c r="I15" s="21" t="n"/>
      <c r="J15" s="21" t="n"/>
      <c r="K15" s="22" t="n"/>
      <c r="L15" s="33" t="n"/>
      <c r="M15" s="22" t="n"/>
      <c r="N15" s="22" t="n"/>
      <c r="O15" s="19" t="n"/>
      <c r="P15" s="12">
        <f>IF(OR($B15="",$E15="",$I15=""),"",IFERROR($I15*VLOOKUP($E15,Assumptions!$D$6:$E$105,2,FALSE),""))</f>
        <v/>
      </c>
      <c r="Q15" s="12">
        <f>IF(OR($B15="",$F15="",$J15=""),"",IFERROR($J15*VLOOKUP($F15,Assumptions!$G$6:$H$105,2,FALSE),""))</f>
        <v/>
      </c>
      <c r="R15" s="12">
        <f>IF(OR($B15="",$L15=""),"",IFERROR($L15*Assumptions!$B$3,""))</f>
        <v/>
      </c>
      <c r="S15" s="12">
        <f>IF($B15="","",IF(OR($P15="",$Q15="",$R15="",$K15="",$M15=""),"",SUM($P15:$R15,$K15,$M15)))</f>
        <v/>
      </c>
      <c r="T15" s="12">
        <f>IF(OR($B15="",$O15&lt;&gt;"Completed",$N15="",$S15=""),"",IFERROR($N15-$S15,""))</f>
        <v/>
      </c>
      <c r="U15" s="13">
        <f>IF(OR($B15="",$O15&lt;&gt;"Completed",$T15="",$N15=""),"",IFERROR($T15/$N15,""))</f>
        <v/>
      </c>
      <c r="V15" s="24">
        <f>IF($B15="","",IF($O15="Completed",IF(OR($N15="",$S15=""),"Review inputs",IF($U15="","Review revenue",IF($U15&lt;Assumptions!$E$3,"Review margin",""))),""))</f>
        <v/>
      </c>
    </row>
    <row r="16" ht="19" customHeight="1">
      <c r="A16" s="32" t="n"/>
      <c r="B16" s="19" t="n"/>
      <c r="C16" s="19" t="n"/>
      <c r="D16" s="20" t="n"/>
      <c r="E16" s="19" t="n"/>
      <c r="F16" s="20" t="n"/>
      <c r="G16" s="21" t="n"/>
      <c r="H16" s="19" t="n"/>
      <c r="I16" s="21" t="n"/>
      <c r="J16" s="21" t="n"/>
      <c r="K16" s="22" t="n"/>
      <c r="L16" s="33" t="n"/>
      <c r="M16" s="22" t="n"/>
      <c r="N16" s="22" t="n"/>
      <c r="O16" s="19" t="n"/>
      <c r="P16" s="16">
        <f>IF(OR($B16="",$E16="",$I16=""),"",IFERROR($I16*VLOOKUP($E16,Assumptions!$D$6:$E$105,2,FALSE),""))</f>
        <v/>
      </c>
      <c r="Q16" s="16">
        <f>IF(OR($B16="",$F16="",$J16=""),"",IFERROR($J16*VLOOKUP($F16,Assumptions!$G$6:$H$105,2,FALSE),""))</f>
        <v/>
      </c>
      <c r="R16" s="16">
        <f>IF(OR($B16="",$L16=""),"",IFERROR($L16*Assumptions!$B$3,""))</f>
        <v/>
      </c>
      <c r="S16" s="16">
        <f>IF($B16="","",IF(OR($P16="",$Q16="",$R16="",$K16="",$M16=""),"",SUM($P16:$R16,$K16,$M16)))</f>
        <v/>
      </c>
      <c r="T16" s="16">
        <f>IF(OR($B16="",$O16&lt;&gt;"Completed",$N16="",$S16=""),"",IFERROR($N16-$S16,""))</f>
        <v/>
      </c>
      <c r="U16" s="17">
        <f>IF(OR($B16="",$O16&lt;&gt;"Completed",$T16="",$N16=""),"",IFERROR($T16/$N16,""))</f>
        <v/>
      </c>
      <c r="V16" s="25">
        <f>IF($B16="","",IF($O16="Completed",IF(OR($N16="",$S16=""),"Review inputs",IF($U16="","Review revenue",IF($U16&lt;Assumptions!$E$3,"Review margin",""))),""))</f>
        <v/>
      </c>
    </row>
    <row r="17" ht="19" customHeight="1">
      <c r="A17" s="32" t="n"/>
      <c r="B17" s="19" t="n"/>
      <c r="C17" s="19" t="n"/>
      <c r="D17" s="20" t="n"/>
      <c r="E17" s="19" t="n"/>
      <c r="F17" s="20" t="n"/>
      <c r="G17" s="21" t="n"/>
      <c r="H17" s="19" t="n"/>
      <c r="I17" s="21" t="n"/>
      <c r="J17" s="21" t="n"/>
      <c r="K17" s="22" t="n"/>
      <c r="L17" s="33" t="n"/>
      <c r="M17" s="22" t="n"/>
      <c r="N17" s="22" t="n"/>
      <c r="O17" s="19" t="n"/>
      <c r="P17" s="12">
        <f>IF(OR($B17="",$E17="",$I17=""),"",IFERROR($I17*VLOOKUP($E17,Assumptions!$D$6:$E$105,2,FALSE),""))</f>
        <v/>
      </c>
      <c r="Q17" s="12">
        <f>IF(OR($B17="",$F17="",$J17=""),"",IFERROR($J17*VLOOKUP($F17,Assumptions!$G$6:$H$105,2,FALSE),""))</f>
        <v/>
      </c>
      <c r="R17" s="12">
        <f>IF(OR($B17="",$L17=""),"",IFERROR($L17*Assumptions!$B$3,""))</f>
        <v/>
      </c>
      <c r="S17" s="12">
        <f>IF($B17="","",IF(OR($P17="",$Q17="",$R17="",$K17="",$M17=""),"",SUM($P17:$R17,$K17,$M17)))</f>
        <v/>
      </c>
      <c r="T17" s="12">
        <f>IF(OR($B17="",$O17&lt;&gt;"Completed",$N17="",$S17=""),"",IFERROR($N17-$S17,""))</f>
        <v/>
      </c>
      <c r="U17" s="13">
        <f>IF(OR($B17="",$O17&lt;&gt;"Completed",$T17="",$N17=""),"",IFERROR($T17/$N17,""))</f>
        <v/>
      </c>
      <c r="V17" s="24">
        <f>IF($B17="","",IF($O17="Completed",IF(OR($N17="",$S17=""),"Review inputs",IF($U17="","Review revenue",IF($U17&lt;Assumptions!$E$3,"Review margin",""))),""))</f>
        <v/>
      </c>
    </row>
    <row r="18" ht="19" customHeight="1">
      <c r="A18" s="32" t="n"/>
      <c r="B18" s="19" t="n"/>
      <c r="C18" s="19" t="n"/>
      <c r="D18" s="20" t="n"/>
      <c r="E18" s="19" t="n"/>
      <c r="F18" s="20" t="n"/>
      <c r="G18" s="21" t="n"/>
      <c r="H18" s="19" t="n"/>
      <c r="I18" s="21" t="n"/>
      <c r="J18" s="21" t="n"/>
      <c r="K18" s="22" t="n"/>
      <c r="L18" s="33" t="n"/>
      <c r="M18" s="22" t="n"/>
      <c r="N18" s="22" t="n"/>
      <c r="O18" s="19" t="n"/>
      <c r="P18" s="16">
        <f>IF(OR($B18="",$E18="",$I18=""),"",IFERROR($I18*VLOOKUP($E18,Assumptions!$D$6:$E$105,2,FALSE),""))</f>
        <v/>
      </c>
      <c r="Q18" s="16">
        <f>IF(OR($B18="",$F18="",$J18=""),"",IFERROR($J18*VLOOKUP($F18,Assumptions!$G$6:$H$105,2,FALSE),""))</f>
        <v/>
      </c>
      <c r="R18" s="16">
        <f>IF(OR($B18="",$L18=""),"",IFERROR($L18*Assumptions!$B$3,""))</f>
        <v/>
      </c>
      <c r="S18" s="16">
        <f>IF($B18="","",IF(OR($P18="",$Q18="",$R18="",$K18="",$M18=""),"",SUM($P18:$R18,$K18,$M18)))</f>
        <v/>
      </c>
      <c r="T18" s="16">
        <f>IF(OR($B18="",$O18&lt;&gt;"Completed",$N18="",$S18=""),"",IFERROR($N18-$S18,""))</f>
        <v/>
      </c>
      <c r="U18" s="17">
        <f>IF(OR($B18="",$O18&lt;&gt;"Completed",$T18="",$N18=""),"",IFERROR($T18/$N18,""))</f>
        <v/>
      </c>
      <c r="V18" s="25">
        <f>IF($B18="","",IF($O18="Completed",IF(OR($N18="",$S18=""),"Review inputs",IF($U18="","Review revenue",IF($U18&lt;Assumptions!$E$3,"Review margin",""))),""))</f>
        <v/>
      </c>
    </row>
    <row r="19" ht="19" customHeight="1">
      <c r="A19" s="32" t="n"/>
      <c r="B19" s="19" t="n"/>
      <c r="C19" s="19" t="n"/>
      <c r="D19" s="20" t="n"/>
      <c r="E19" s="19" t="n"/>
      <c r="F19" s="20" t="n"/>
      <c r="G19" s="21" t="n"/>
      <c r="H19" s="19" t="n"/>
      <c r="I19" s="21" t="n"/>
      <c r="J19" s="21" t="n"/>
      <c r="K19" s="22" t="n"/>
      <c r="L19" s="33" t="n"/>
      <c r="M19" s="22" t="n"/>
      <c r="N19" s="22" t="n"/>
      <c r="O19" s="19" t="n"/>
      <c r="P19" s="12">
        <f>IF(OR($B19="",$E19="",$I19=""),"",IFERROR($I19*VLOOKUP($E19,Assumptions!$D$6:$E$105,2,FALSE),""))</f>
        <v/>
      </c>
      <c r="Q19" s="12">
        <f>IF(OR($B19="",$F19="",$J19=""),"",IFERROR($J19*VLOOKUP($F19,Assumptions!$G$6:$H$105,2,FALSE),""))</f>
        <v/>
      </c>
      <c r="R19" s="12">
        <f>IF(OR($B19="",$L19=""),"",IFERROR($L19*Assumptions!$B$3,""))</f>
        <v/>
      </c>
      <c r="S19" s="12">
        <f>IF($B19="","",IF(OR($P19="",$Q19="",$R19="",$K19="",$M19=""),"",SUM($P19:$R19,$K19,$M19)))</f>
        <v/>
      </c>
      <c r="T19" s="12">
        <f>IF(OR($B19="",$O19&lt;&gt;"Completed",$N19="",$S19=""),"",IFERROR($N19-$S19,""))</f>
        <v/>
      </c>
      <c r="U19" s="13">
        <f>IF(OR($B19="",$O19&lt;&gt;"Completed",$T19="",$N19=""),"",IFERROR($T19/$N19,""))</f>
        <v/>
      </c>
      <c r="V19" s="24">
        <f>IF($B19="","",IF($O19="Completed",IF(OR($N19="",$S19=""),"Review inputs",IF($U19="","Review revenue",IF($U19&lt;Assumptions!$E$3,"Review margin",""))),""))</f>
        <v/>
      </c>
    </row>
    <row r="20" ht="19" customHeight="1">
      <c r="A20" s="32" t="n"/>
      <c r="B20" s="19" t="n"/>
      <c r="C20" s="19" t="n"/>
      <c r="D20" s="20" t="n"/>
      <c r="E20" s="19" t="n"/>
      <c r="F20" s="20" t="n"/>
      <c r="G20" s="21" t="n"/>
      <c r="H20" s="19" t="n"/>
      <c r="I20" s="21" t="n"/>
      <c r="J20" s="21" t="n"/>
      <c r="K20" s="22" t="n"/>
      <c r="L20" s="33" t="n"/>
      <c r="M20" s="22" t="n"/>
      <c r="N20" s="22" t="n"/>
      <c r="O20" s="19" t="n"/>
      <c r="P20" s="16">
        <f>IF(OR($B20="",$E20="",$I20=""),"",IFERROR($I20*VLOOKUP($E20,Assumptions!$D$6:$E$105,2,FALSE),""))</f>
        <v/>
      </c>
      <c r="Q20" s="16">
        <f>IF(OR($B20="",$F20="",$J20=""),"",IFERROR($J20*VLOOKUP($F20,Assumptions!$G$6:$H$105,2,FALSE),""))</f>
        <v/>
      </c>
      <c r="R20" s="16">
        <f>IF(OR($B20="",$L20=""),"",IFERROR($L20*Assumptions!$B$3,""))</f>
        <v/>
      </c>
      <c r="S20" s="16">
        <f>IF($B20="","",IF(OR($P20="",$Q20="",$R20="",$K20="",$M20=""),"",SUM($P20:$R20,$K20,$M20)))</f>
        <v/>
      </c>
      <c r="T20" s="16">
        <f>IF(OR($B20="",$O20&lt;&gt;"Completed",$N20="",$S20=""),"",IFERROR($N20-$S20,""))</f>
        <v/>
      </c>
      <c r="U20" s="17">
        <f>IF(OR($B20="",$O20&lt;&gt;"Completed",$T20="",$N20=""),"",IFERROR($T20/$N20,""))</f>
        <v/>
      </c>
      <c r="V20" s="25">
        <f>IF($B20="","",IF($O20="Completed",IF(OR($N20="",$S20=""),"Review inputs",IF($U20="","Review revenue",IF($U20&lt;Assumptions!$E$3,"Review margin",""))),""))</f>
        <v/>
      </c>
    </row>
    <row r="21" ht="19" customHeight="1">
      <c r="A21" s="32" t="n"/>
      <c r="B21" s="19" t="n"/>
      <c r="C21" s="19" t="n"/>
      <c r="D21" s="20" t="n"/>
      <c r="E21" s="19" t="n"/>
      <c r="F21" s="20" t="n"/>
      <c r="G21" s="21" t="n"/>
      <c r="H21" s="19" t="n"/>
      <c r="I21" s="21" t="n"/>
      <c r="J21" s="21" t="n"/>
      <c r="K21" s="22" t="n"/>
      <c r="L21" s="33" t="n"/>
      <c r="M21" s="22" t="n"/>
      <c r="N21" s="22" t="n"/>
      <c r="O21" s="19" t="n"/>
      <c r="P21" s="12">
        <f>IF(OR($B21="",$E21="",$I21=""),"",IFERROR($I21*VLOOKUP($E21,Assumptions!$D$6:$E$105,2,FALSE),""))</f>
        <v/>
      </c>
      <c r="Q21" s="12">
        <f>IF(OR($B21="",$F21="",$J21=""),"",IFERROR($J21*VLOOKUP($F21,Assumptions!$G$6:$H$105,2,FALSE),""))</f>
        <v/>
      </c>
      <c r="R21" s="12">
        <f>IF(OR($B21="",$L21=""),"",IFERROR($L21*Assumptions!$B$3,""))</f>
        <v/>
      </c>
      <c r="S21" s="12">
        <f>IF($B21="","",IF(OR($P21="",$Q21="",$R21="",$K21="",$M21=""),"",SUM($P21:$R21,$K21,$M21)))</f>
        <v/>
      </c>
      <c r="T21" s="12">
        <f>IF(OR($B21="",$O21&lt;&gt;"Completed",$N21="",$S21=""),"",IFERROR($N21-$S21,""))</f>
        <v/>
      </c>
      <c r="U21" s="13">
        <f>IF(OR($B21="",$O21&lt;&gt;"Completed",$T21="",$N21=""),"",IFERROR($T21/$N21,""))</f>
        <v/>
      </c>
      <c r="V21" s="24">
        <f>IF($B21="","",IF($O21="Completed",IF(OR($N21="",$S21=""),"Review inputs",IF($U21="","Review revenue",IF($U21&lt;Assumptions!$E$3,"Review margin",""))),""))</f>
        <v/>
      </c>
    </row>
    <row r="22" ht="19" customHeight="1">
      <c r="A22" s="32" t="n"/>
      <c r="B22" s="19" t="n"/>
      <c r="C22" s="19" t="n"/>
      <c r="D22" s="20" t="n"/>
      <c r="E22" s="19" t="n"/>
      <c r="F22" s="20" t="n"/>
      <c r="G22" s="21" t="n"/>
      <c r="H22" s="19" t="n"/>
      <c r="I22" s="21" t="n"/>
      <c r="J22" s="21" t="n"/>
      <c r="K22" s="22" t="n"/>
      <c r="L22" s="33" t="n"/>
      <c r="M22" s="22" t="n"/>
      <c r="N22" s="22" t="n"/>
      <c r="O22" s="19" t="n"/>
      <c r="P22" s="16">
        <f>IF(OR($B22="",$E22="",$I22=""),"",IFERROR($I22*VLOOKUP($E22,Assumptions!$D$6:$E$105,2,FALSE),""))</f>
        <v/>
      </c>
      <c r="Q22" s="16">
        <f>IF(OR($B22="",$F22="",$J22=""),"",IFERROR($J22*VLOOKUP($F22,Assumptions!$G$6:$H$105,2,FALSE),""))</f>
        <v/>
      </c>
      <c r="R22" s="16">
        <f>IF(OR($B22="",$L22=""),"",IFERROR($L22*Assumptions!$B$3,""))</f>
        <v/>
      </c>
      <c r="S22" s="16">
        <f>IF($B22="","",IF(OR($P22="",$Q22="",$R22="",$K22="",$M22=""),"",SUM($P22:$R22,$K22,$M22)))</f>
        <v/>
      </c>
      <c r="T22" s="16">
        <f>IF(OR($B22="",$O22&lt;&gt;"Completed",$N22="",$S22=""),"",IFERROR($N22-$S22,""))</f>
        <v/>
      </c>
      <c r="U22" s="17">
        <f>IF(OR($B22="",$O22&lt;&gt;"Completed",$T22="",$N22=""),"",IFERROR($T22/$N22,""))</f>
        <v/>
      </c>
      <c r="V22" s="25">
        <f>IF($B22="","",IF($O22="Completed",IF(OR($N22="",$S22=""),"Review inputs",IF($U22="","Review revenue",IF($U22&lt;Assumptions!$E$3,"Review margin",""))),""))</f>
        <v/>
      </c>
    </row>
    <row r="23" ht="19" customHeight="1">
      <c r="A23" s="32" t="n"/>
      <c r="B23" s="19" t="n"/>
      <c r="C23" s="19" t="n"/>
      <c r="D23" s="20" t="n"/>
      <c r="E23" s="19" t="n"/>
      <c r="F23" s="20" t="n"/>
      <c r="G23" s="21" t="n"/>
      <c r="H23" s="19" t="n"/>
      <c r="I23" s="21" t="n"/>
      <c r="J23" s="21" t="n"/>
      <c r="K23" s="22" t="n"/>
      <c r="L23" s="33" t="n"/>
      <c r="M23" s="22" t="n"/>
      <c r="N23" s="22" t="n"/>
      <c r="O23" s="19" t="n"/>
      <c r="P23" s="12">
        <f>IF(OR($B23="",$E23="",$I23=""),"",IFERROR($I23*VLOOKUP($E23,Assumptions!$D$6:$E$105,2,FALSE),""))</f>
        <v/>
      </c>
      <c r="Q23" s="12">
        <f>IF(OR($B23="",$F23="",$J23=""),"",IFERROR($J23*VLOOKUP($F23,Assumptions!$G$6:$H$105,2,FALSE),""))</f>
        <v/>
      </c>
      <c r="R23" s="12">
        <f>IF(OR($B23="",$L23=""),"",IFERROR($L23*Assumptions!$B$3,""))</f>
        <v/>
      </c>
      <c r="S23" s="12">
        <f>IF($B23="","",IF(OR($P23="",$Q23="",$R23="",$K23="",$M23=""),"",SUM($P23:$R23,$K23,$M23)))</f>
        <v/>
      </c>
      <c r="T23" s="12">
        <f>IF(OR($B23="",$O23&lt;&gt;"Completed",$N23="",$S23=""),"",IFERROR($N23-$S23,""))</f>
        <v/>
      </c>
      <c r="U23" s="13">
        <f>IF(OR($B23="",$O23&lt;&gt;"Completed",$T23="",$N23=""),"",IFERROR($T23/$N23,""))</f>
        <v/>
      </c>
      <c r="V23" s="24">
        <f>IF($B23="","",IF($O23="Completed",IF(OR($N23="",$S23=""),"Review inputs",IF($U23="","Review revenue",IF($U23&lt;Assumptions!$E$3,"Review margin",""))),""))</f>
        <v/>
      </c>
    </row>
    <row r="24" ht="19" customHeight="1">
      <c r="A24" s="32" t="n"/>
      <c r="B24" s="19" t="n"/>
      <c r="C24" s="19" t="n"/>
      <c r="D24" s="20" t="n"/>
      <c r="E24" s="19" t="n"/>
      <c r="F24" s="20" t="n"/>
      <c r="G24" s="21" t="n"/>
      <c r="H24" s="19" t="n"/>
      <c r="I24" s="21" t="n"/>
      <c r="J24" s="21" t="n"/>
      <c r="K24" s="22" t="n"/>
      <c r="L24" s="33" t="n"/>
      <c r="M24" s="22" t="n"/>
      <c r="N24" s="22" t="n"/>
      <c r="O24" s="19" t="n"/>
      <c r="P24" s="16">
        <f>IF(OR($B24="",$E24="",$I24=""),"",IFERROR($I24*VLOOKUP($E24,Assumptions!$D$6:$E$105,2,FALSE),""))</f>
        <v/>
      </c>
      <c r="Q24" s="16">
        <f>IF(OR($B24="",$F24="",$J24=""),"",IFERROR($J24*VLOOKUP($F24,Assumptions!$G$6:$H$105,2,FALSE),""))</f>
        <v/>
      </c>
      <c r="R24" s="16">
        <f>IF(OR($B24="",$L24=""),"",IFERROR($L24*Assumptions!$B$3,""))</f>
        <v/>
      </c>
      <c r="S24" s="16">
        <f>IF($B24="","",IF(OR($P24="",$Q24="",$R24="",$K24="",$M24=""),"",SUM($P24:$R24,$K24,$M24)))</f>
        <v/>
      </c>
      <c r="T24" s="16">
        <f>IF(OR($B24="",$O24&lt;&gt;"Completed",$N24="",$S24=""),"",IFERROR($N24-$S24,""))</f>
        <v/>
      </c>
      <c r="U24" s="17">
        <f>IF(OR($B24="",$O24&lt;&gt;"Completed",$T24="",$N24=""),"",IFERROR($T24/$N24,""))</f>
        <v/>
      </c>
      <c r="V24" s="25">
        <f>IF($B24="","",IF($O24="Completed",IF(OR($N24="",$S24=""),"Review inputs",IF($U24="","Review revenue",IF($U24&lt;Assumptions!$E$3,"Review margin",""))),""))</f>
        <v/>
      </c>
    </row>
    <row r="25" ht="19" customHeight="1">
      <c r="A25" s="32" t="n"/>
      <c r="B25" s="19" t="n"/>
      <c r="C25" s="19" t="n"/>
      <c r="D25" s="20" t="n"/>
      <c r="E25" s="19" t="n"/>
      <c r="F25" s="20" t="n"/>
      <c r="G25" s="21" t="n"/>
      <c r="H25" s="19" t="n"/>
      <c r="I25" s="21" t="n"/>
      <c r="J25" s="21" t="n"/>
      <c r="K25" s="22" t="n"/>
      <c r="L25" s="33" t="n"/>
      <c r="M25" s="22" t="n"/>
      <c r="N25" s="22" t="n"/>
      <c r="O25" s="19" t="n"/>
      <c r="P25" s="12">
        <f>IF(OR($B25="",$E25="",$I25=""),"",IFERROR($I25*VLOOKUP($E25,Assumptions!$D$6:$E$105,2,FALSE),""))</f>
        <v/>
      </c>
      <c r="Q25" s="12">
        <f>IF(OR($B25="",$F25="",$J25=""),"",IFERROR($J25*VLOOKUP($F25,Assumptions!$G$6:$H$105,2,FALSE),""))</f>
        <v/>
      </c>
      <c r="R25" s="12">
        <f>IF(OR($B25="",$L25=""),"",IFERROR($L25*Assumptions!$B$3,""))</f>
        <v/>
      </c>
      <c r="S25" s="12">
        <f>IF($B25="","",IF(OR($P25="",$Q25="",$R25="",$K25="",$M25=""),"",SUM($P25:$R25,$K25,$M25)))</f>
        <v/>
      </c>
      <c r="T25" s="12">
        <f>IF(OR($B25="",$O25&lt;&gt;"Completed",$N25="",$S25=""),"",IFERROR($N25-$S25,""))</f>
        <v/>
      </c>
      <c r="U25" s="13">
        <f>IF(OR($B25="",$O25&lt;&gt;"Completed",$T25="",$N25=""),"",IFERROR($T25/$N25,""))</f>
        <v/>
      </c>
      <c r="V25" s="24">
        <f>IF($B25="","",IF($O25="Completed",IF(OR($N25="",$S25=""),"Review inputs",IF($U25="","Review revenue",IF($U25&lt;Assumptions!$E$3,"Review margin",""))),""))</f>
        <v/>
      </c>
    </row>
    <row r="26" ht="19" customHeight="1">
      <c r="A26" s="32" t="n"/>
      <c r="B26" s="19" t="n"/>
      <c r="C26" s="19" t="n"/>
      <c r="D26" s="20" t="n"/>
      <c r="E26" s="19" t="n"/>
      <c r="F26" s="20" t="n"/>
      <c r="G26" s="21" t="n"/>
      <c r="H26" s="19" t="n"/>
      <c r="I26" s="21" t="n"/>
      <c r="J26" s="21" t="n"/>
      <c r="K26" s="22" t="n"/>
      <c r="L26" s="33" t="n"/>
      <c r="M26" s="22" t="n"/>
      <c r="N26" s="22" t="n"/>
      <c r="O26" s="19" t="n"/>
      <c r="P26" s="16">
        <f>IF(OR($B26="",$E26="",$I26=""),"",IFERROR($I26*VLOOKUP($E26,Assumptions!$D$6:$E$105,2,FALSE),""))</f>
        <v/>
      </c>
      <c r="Q26" s="16">
        <f>IF(OR($B26="",$F26="",$J26=""),"",IFERROR($J26*VLOOKUP($F26,Assumptions!$G$6:$H$105,2,FALSE),""))</f>
        <v/>
      </c>
      <c r="R26" s="16">
        <f>IF(OR($B26="",$L26=""),"",IFERROR($L26*Assumptions!$B$3,""))</f>
        <v/>
      </c>
      <c r="S26" s="16">
        <f>IF($B26="","",IF(OR($P26="",$Q26="",$R26="",$K26="",$M26=""),"",SUM($P26:$R26,$K26,$M26)))</f>
        <v/>
      </c>
      <c r="T26" s="16">
        <f>IF(OR($B26="",$O26&lt;&gt;"Completed",$N26="",$S26=""),"",IFERROR($N26-$S26,""))</f>
        <v/>
      </c>
      <c r="U26" s="17">
        <f>IF(OR($B26="",$O26&lt;&gt;"Completed",$T26="",$N26=""),"",IFERROR($T26/$N26,""))</f>
        <v/>
      </c>
      <c r="V26" s="25">
        <f>IF($B26="","",IF($O26="Completed",IF(OR($N26="",$S26=""),"Review inputs",IF($U26="","Review revenue",IF($U26&lt;Assumptions!$E$3,"Review margin",""))),""))</f>
        <v/>
      </c>
    </row>
    <row r="27" ht="19" customHeight="1">
      <c r="A27" s="32" t="n"/>
      <c r="B27" s="19" t="n"/>
      <c r="C27" s="19" t="n"/>
      <c r="D27" s="20" t="n"/>
      <c r="E27" s="19" t="n"/>
      <c r="F27" s="20" t="n"/>
      <c r="G27" s="21" t="n"/>
      <c r="H27" s="19" t="n"/>
      <c r="I27" s="21" t="n"/>
      <c r="J27" s="21" t="n"/>
      <c r="K27" s="22" t="n"/>
      <c r="L27" s="33" t="n"/>
      <c r="M27" s="22" t="n"/>
      <c r="N27" s="22" t="n"/>
      <c r="O27" s="19" t="n"/>
      <c r="P27" s="12">
        <f>IF(OR($B27="",$E27="",$I27=""),"",IFERROR($I27*VLOOKUP($E27,Assumptions!$D$6:$E$105,2,FALSE),""))</f>
        <v/>
      </c>
      <c r="Q27" s="12">
        <f>IF(OR($B27="",$F27="",$J27=""),"",IFERROR($J27*VLOOKUP($F27,Assumptions!$G$6:$H$105,2,FALSE),""))</f>
        <v/>
      </c>
      <c r="R27" s="12">
        <f>IF(OR($B27="",$L27=""),"",IFERROR($L27*Assumptions!$B$3,""))</f>
        <v/>
      </c>
      <c r="S27" s="12">
        <f>IF($B27="","",IF(OR($P27="",$Q27="",$R27="",$K27="",$M27=""),"",SUM($P27:$R27,$K27,$M27)))</f>
        <v/>
      </c>
      <c r="T27" s="12">
        <f>IF(OR($B27="",$O27&lt;&gt;"Completed",$N27="",$S27=""),"",IFERROR($N27-$S27,""))</f>
        <v/>
      </c>
      <c r="U27" s="13">
        <f>IF(OR($B27="",$O27&lt;&gt;"Completed",$T27="",$N27=""),"",IFERROR($T27/$N27,""))</f>
        <v/>
      </c>
      <c r="V27" s="24">
        <f>IF($B27="","",IF($O27="Completed",IF(OR($N27="",$S27=""),"Review inputs",IF($U27="","Review revenue",IF($U27&lt;Assumptions!$E$3,"Review margin",""))),""))</f>
        <v/>
      </c>
    </row>
    <row r="28" ht="19" customHeight="1">
      <c r="A28" s="32" t="n"/>
      <c r="B28" s="19" t="n"/>
      <c r="C28" s="19" t="n"/>
      <c r="D28" s="20" t="n"/>
      <c r="E28" s="19" t="n"/>
      <c r="F28" s="20" t="n"/>
      <c r="G28" s="21" t="n"/>
      <c r="H28" s="19" t="n"/>
      <c r="I28" s="21" t="n"/>
      <c r="J28" s="21" t="n"/>
      <c r="K28" s="22" t="n"/>
      <c r="L28" s="33" t="n"/>
      <c r="M28" s="22" t="n"/>
      <c r="N28" s="22" t="n"/>
      <c r="O28" s="19" t="n"/>
      <c r="P28" s="16">
        <f>IF(OR($B28="",$E28="",$I28=""),"",IFERROR($I28*VLOOKUP($E28,Assumptions!$D$6:$E$105,2,FALSE),""))</f>
        <v/>
      </c>
      <c r="Q28" s="16">
        <f>IF(OR($B28="",$F28="",$J28=""),"",IFERROR($J28*VLOOKUP($F28,Assumptions!$G$6:$H$105,2,FALSE),""))</f>
        <v/>
      </c>
      <c r="R28" s="16">
        <f>IF(OR($B28="",$L28=""),"",IFERROR($L28*Assumptions!$B$3,""))</f>
        <v/>
      </c>
      <c r="S28" s="16">
        <f>IF($B28="","",IF(OR($P28="",$Q28="",$R28="",$K28="",$M28=""),"",SUM($P28:$R28,$K28,$M28)))</f>
        <v/>
      </c>
      <c r="T28" s="16">
        <f>IF(OR($B28="",$O28&lt;&gt;"Completed",$N28="",$S28=""),"",IFERROR($N28-$S28,""))</f>
        <v/>
      </c>
      <c r="U28" s="17">
        <f>IF(OR($B28="",$O28&lt;&gt;"Completed",$T28="",$N28=""),"",IFERROR($T28/$N28,""))</f>
        <v/>
      </c>
      <c r="V28" s="25">
        <f>IF($B28="","",IF($O28="Completed",IF(OR($N28="",$S28=""),"Review inputs",IF($U28="","Review revenue",IF($U28&lt;Assumptions!$E$3,"Review margin",""))),""))</f>
        <v/>
      </c>
    </row>
    <row r="29" ht="19" customHeight="1">
      <c r="A29" s="32" t="n"/>
      <c r="B29" s="19" t="n"/>
      <c r="C29" s="19" t="n"/>
      <c r="D29" s="20" t="n"/>
      <c r="E29" s="19" t="n"/>
      <c r="F29" s="20" t="n"/>
      <c r="G29" s="21" t="n"/>
      <c r="H29" s="19" t="n"/>
      <c r="I29" s="21" t="n"/>
      <c r="J29" s="21" t="n"/>
      <c r="K29" s="22" t="n"/>
      <c r="L29" s="33" t="n"/>
      <c r="M29" s="22" t="n"/>
      <c r="N29" s="22" t="n"/>
      <c r="O29" s="19" t="n"/>
      <c r="P29" s="12">
        <f>IF(OR($B29="",$E29="",$I29=""),"",IFERROR($I29*VLOOKUP($E29,Assumptions!$D$6:$E$105,2,FALSE),""))</f>
        <v/>
      </c>
      <c r="Q29" s="12">
        <f>IF(OR($B29="",$F29="",$J29=""),"",IFERROR($J29*VLOOKUP($F29,Assumptions!$G$6:$H$105,2,FALSE),""))</f>
        <v/>
      </c>
      <c r="R29" s="12">
        <f>IF(OR($B29="",$L29=""),"",IFERROR($L29*Assumptions!$B$3,""))</f>
        <v/>
      </c>
      <c r="S29" s="12">
        <f>IF($B29="","",IF(OR($P29="",$Q29="",$R29="",$K29="",$M29=""),"",SUM($P29:$R29,$K29,$M29)))</f>
        <v/>
      </c>
      <c r="T29" s="12">
        <f>IF(OR($B29="",$O29&lt;&gt;"Completed",$N29="",$S29=""),"",IFERROR($N29-$S29,""))</f>
        <v/>
      </c>
      <c r="U29" s="13">
        <f>IF(OR($B29="",$O29&lt;&gt;"Completed",$T29="",$N29=""),"",IFERROR($T29/$N29,""))</f>
        <v/>
      </c>
      <c r="V29" s="24">
        <f>IF($B29="","",IF($O29="Completed",IF(OR($N29="",$S29=""),"Review inputs",IF($U29="","Review revenue",IF($U29&lt;Assumptions!$E$3,"Review margin",""))),""))</f>
        <v/>
      </c>
    </row>
    <row r="30" ht="19" customHeight="1">
      <c r="A30" s="32" t="n"/>
      <c r="B30" s="19" t="n"/>
      <c r="C30" s="19" t="n"/>
      <c r="D30" s="20" t="n"/>
      <c r="E30" s="19" t="n"/>
      <c r="F30" s="20" t="n"/>
      <c r="G30" s="21" t="n"/>
      <c r="H30" s="19" t="n"/>
      <c r="I30" s="21" t="n"/>
      <c r="J30" s="21" t="n"/>
      <c r="K30" s="22" t="n"/>
      <c r="L30" s="33" t="n"/>
      <c r="M30" s="22" t="n"/>
      <c r="N30" s="22" t="n"/>
      <c r="O30" s="19" t="n"/>
      <c r="P30" s="16">
        <f>IF(OR($B30="",$E30="",$I30=""),"",IFERROR($I30*VLOOKUP($E30,Assumptions!$D$6:$E$105,2,FALSE),""))</f>
        <v/>
      </c>
      <c r="Q30" s="16">
        <f>IF(OR($B30="",$F30="",$J30=""),"",IFERROR($J30*VLOOKUP($F30,Assumptions!$G$6:$H$105,2,FALSE),""))</f>
        <v/>
      </c>
      <c r="R30" s="16">
        <f>IF(OR($B30="",$L30=""),"",IFERROR($L30*Assumptions!$B$3,""))</f>
        <v/>
      </c>
      <c r="S30" s="16">
        <f>IF($B30="","",IF(OR($P30="",$Q30="",$R30="",$K30="",$M30=""),"",SUM($P30:$R30,$K30,$M30)))</f>
        <v/>
      </c>
      <c r="T30" s="16">
        <f>IF(OR($B30="",$O30&lt;&gt;"Completed",$N30="",$S30=""),"",IFERROR($N30-$S30,""))</f>
        <v/>
      </c>
      <c r="U30" s="17">
        <f>IF(OR($B30="",$O30&lt;&gt;"Completed",$T30="",$N30=""),"",IFERROR($T30/$N30,""))</f>
        <v/>
      </c>
      <c r="V30" s="25">
        <f>IF($B30="","",IF($O30="Completed",IF(OR($N30="",$S30=""),"Review inputs",IF($U30="","Review revenue",IF($U30&lt;Assumptions!$E$3,"Review margin",""))),""))</f>
        <v/>
      </c>
    </row>
    <row r="31" ht="19" customHeight="1">
      <c r="A31" s="32" t="n"/>
      <c r="B31" s="19" t="n"/>
      <c r="C31" s="19" t="n"/>
      <c r="D31" s="20" t="n"/>
      <c r="E31" s="19" t="n"/>
      <c r="F31" s="20" t="n"/>
      <c r="G31" s="21" t="n"/>
      <c r="H31" s="19" t="n"/>
      <c r="I31" s="21" t="n"/>
      <c r="J31" s="21" t="n"/>
      <c r="K31" s="22" t="n"/>
      <c r="L31" s="33" t="n"/>
      <c r="M31" s="22" t="n"/>
      <c r="N31" s="22" t="n"/>
      <c r="O31" s="19" t="n"/>
      <c r="P31" s="12">
        <f>IF(OR($B31="",$E31="",$I31=""),"",IFERROR($I31*VLOOKUP($E31,Assumptions!$D$6:$E$105,2,FALSE),""))</f>
        <v/>
      </c>
      <c r="Q31" s="12">
        <f>IF(OR($B31="",$F31="",$J31=""),"",IFERROR($J31*VLOOKUP($F31,Assumptions!$G$6:$H$105,2,FALSE),""))</f>
        <v/>
      </c>
      <c r="R31" s="12">
        <f>IF(OR($B31="",$L31=""),"",IFERROR($L31*Assumptions!$B$3,""))</f>
        <v/>
      </c>
      <c r="S31" s="12">
        <f>IF($B31="","",IF(OR($P31="",$Q31="",$R31="",$K31="",$M31=""),"",SUM($P31:$R31,$K31,$M31)))</f>
        <v/>
      </c>
      <c r="T31" s="12">
        <f>IF(OR($B31="",$O31&lt;&gt;"Completed",$N31="",$S31=""),"",IFERROR($N31-$S31,""))</f>
        <v/>
      </c>
      <c r="U31" s="13">
        <f>IF(OR($B31="",$O31&lt;&gt;"Completed",$T31="",$N31=""),"",IFERROR($T31/$N31,""))</f>
        <v/>
      </c>
      <c r="V31" s="24">
        <f>IF($B31="","",IF($O31="Completed",IF(OR($N31="",$S31=""),"Review inputs",IF($U31="","Review revenue",IF($U31&lt;Assumptions!$E$3,"Review margin",""))),""))</f>
        <v/>
      </c>
    </row>
    <row r="32" ht="19" customHeight="1">
      <c r="A32" s="32" t="n"/>
      <c r="B32" s="19" t="n"/>
      <c r="C32" s="19" t="n"/>
      <c r="D32" s="20" t="n"/>
      <c r="E32" s="19" t="n"/>
      <c r="F32" s="20" t="n"/>
      <c r="G32" s="21" t="n"/>
      <c r="H32" s="19" t="n"/>
      <c r="I32" s="21" t="n"/>
      <c r="J32" s="21" t="n"/>
      <c r="K32" s="22" t="n"/>
      <c r="L32" s="33" t="n"/>
      <c r="M32" s="22" t="n"/>
      <c r="N32" s="22" t="n"/>
      <c r="O32" s="19" t="n"/>
      <c r="P32" s="16">
        <f>IF(OR($B32="",$E32="",$I32=""),"",IFERROR($I32*VLOOKUP($E32,Assumptions!$D$6:$E$105,2,FALSE),""))</f>
        <v/>
      </c>
      <c r="Q32" s="16">
        <f>IF(OR($B32="",$F32="",$J32=""),"",IFERROR($J32*VLOOKUP($F32,Assumptions!$G$6:$H$105,2,FALSE),""))</f>
        <v/>
      </c>
      <c r="R32" s="16">
        <f>IF(OR($B32="",$L32=""),"",IFERROR($L32*Assumptions!$B$3,""))</f>
        <v/>
      </c>
      <c r="S32" s="16">
        <f>IF($B32="","",IF(OR($P32="",$Q32="",$R32="",$K32="",$M32=""),"",SUM($P32:$R32,$K32,$M32)))</f>
        <v/>
      </c>
      <c r="T32" s="16">
        <f>IF(OR($B32="",$O32&lt;&gt;"Completed",$N32="",$S32=""),"",IFERROR($N32-$S32,""))</f>
        <v/>
      </c>
      <c r="U32" s="17">
        <f>IF(OR($B32="",$O32&lt;&gt;"Completed",$T32="",$N32=""),"",IFERROR($T32/$N32,""))</f>
        <v/>
      </c>
      <c r="V32" s="25">
        <f>IF($B32="","",IF($O32="Completed",IF(OR($N32="",$S32=""),"Review inputs",IF($U32="","Review revenue",IF($U32&lt;Assumptions!$E$3,"Review margin",""))),""))</f>
        <v/>
      </c>
    </row>
    <row r="33" ht="19" customHeight="1">
      <c r="A33" s="32" t="n"/>
      <c r="B33" s="19" t="n"/>
      <c r="C33" s="19" t="n"/>
      <c r="D33" s="20" t="n"/>
      <c r="E33" s="19" t="n"/>
      <c r="F33" s="20" t="n"/>
      <c r="G33" s="21" t="n"/>
      <c r="H33" s="19" t="n"/>
      <c r="I33" s="21" t="n"/>
      <c r="J33" s="21" t="n"/>
      <c r="K33" s="22" t="n"/>
      <c r="L33" s="33" t="n"/>
      <c r="M33" s="22" t="n"/>
      <c r="N33" s="22" t="n"/>
      <c r="O33" s="19" t="n"/>
      <c r="P33" s="12">
        <f>IF(OR($B33="",$E33="",$I33=""),"",IFERROR($I33*VLOOKUP($E33,Assumptions!$D$6:$E$105,2,FALSE),""))</f>
        <v/>
      </c>
      <c r="Q33" s="12">
        <f>IF(OR($B33="",$F33="",$J33=""),"",IFERROR($J33*VLOOKUP($F33,Assumptions!$G$6:$H$105,2,FALSE),""))</f>
        <v/>
      </c>
      <c r="R33" s="12">
        <f>IF(OR($B33="",$L33=""),"",IFERROR($L33*Assumptions!$B$3,""))</f>
        <v/>
      </c>
      <c r="S33" s="12">
        <f>IF($B33="","",IF(OR($P33="",$Q33="",$R33="",$K33="",$M33=""),"",SUM($P33:$R33,$K33,$M33)))</f>
        <v/>
      </c>
      <c r="T33" s="12">
        <f>IF(OR($B33="",$O33&lt;&gt;"Completed",$N33="",$S33=""),"",IFERROR($N33-$S33,""))</f>
        <v/>
      </c>
      <c r="U33" s="13">
        <f>IF(OR($B33="",$O33&lt;&gt;"Completed",$T33="",$N33=""),"",IFERROR($T33/$N33,""))</f>
        <v/>
      </c>
      <c r="V33" s="24">
        <f>IF($B33="","",IF($O33="Completed",IF(OR($N33="",$S33=""),"Review inputs",IF($U33="","Review revenue",IF($U33&lt;Assumptions!$E$3,"Review margin",""))),""))</f>
        <v/>
      </c>
    </row>
    <row r="34" ht="19" customHeight="1">
      <c r="A34" s="32" t="n"/>
      <c r="B34" s="19" t="n"/>
      <c r="C34" s="19" t="n"/>
      <c r="D34" s="20" t="n"/>
      <c r="E34" s="19" t="n"/>
      <c r="F34" s="20" t="n"/>
      <c r="G34" s="21" t="n"/>
      <c r="H34" s="19" t="n"/>
      <c r="I34" s="21" t="n"/>
      <c r="J34" s="21" t="n"/>
      <c r="K34" s="22" t="n"/>
      <c r="L34" s="33" t="n"/>
      <c r="M34" s="22" t="n"/>
      <c r="N34" s="22" t="n"/>
      <c r="O34" s="19" t="n"/>
      <c r="P34" s="16">
        <f>IF(OR($B34="",$E34="",$I34=""),"",IFERROR($I34*VLOOKUP($E34,Assumptions!$D$6:$E$105,2,FALSE),""))</f>
        <v/>
      </c>
      <c r="Q34" s="16">
        <f>IF(OR($B34="",$F34="",$J34=""),"",IFERROR($J34*VLOOKUP($F34,Assumptions!$G$6:$H$105,2,FALSE),""))</f>
        <v/>
      </c>
      <c r="R34" s="16">
        <f>IF(OR($B34="",$L34=""),"",IFERROR($L34*Assumptions!$B$3,""))</f>
        <v/>
      </c>
      <c r="S34" s="16">
        <f>IF($B34="","",IF(OR($P34="",$Q34="",$R34="",$K34="",$M34=""),"",SUM($P34:$R34,$K34,$M34)))</f>
        <v/>
      </c>
      <c r="T34" s="16">
        <f>IF(OR($B34="",$O34&lt;&gt;"Completed",$N34="",$S34=""),"",IFERROR($N34-$S34,""))</f>
        <v/>
      </c>
      <c r="U34" s="17">
        <f>IF(OR($B34="",$O34&lt;&gt;"Completed",$T34="",$N34=""),"",IFERROR($T34/$N34,""))</f>
        <v/>
      </c>
      <c r="V34" s="25">
        <f>IF($B34="","",IF($O34="Completed",IF(OR($N34="",$S34=""),"Review inputs",IF($U34="","Review revenue",IF($U34&lt;Assumptions!$E$3,"Review margin",""))),""))</f>
        <v/>
      </c>
    </row>
    <row r="35" ht="19" customHeight="1">
      <c r="A35" s="32" t="n"/>
      <c r="B35" s="19" t="n"/>
      <c r="C35" s="19" t="n"/>
      <c r="D35" s="20" t="n"/>
      <c r="E35" s="19" t="n"/>
      <c r="F35" s="20" t="n"/>
      <c r="G35" s="21" t="n"/>
      <c r="H35" s="19" t="n"/>
      <c r="I35" s="21" t="n"/>
      <c r="J35" s="21" t="n"/>
      <c r="K35" s="22" t="n"/>
      <c r="L35" s="33" t="n"/>
      <c r="M35" s="22" t="n"/>
      <c r="N35" s="22" t="n"/>
      <c r="O35" s="19" t="n"/>
      <c r="P35" s="12">
        <f>IF(OR($B35="",$E35="",$I35=""),"",IFERROR($I35*VLOOKUP($E35,Assumptions!$D$6:$E$105,2,FALSE),""))</f>
        <v/>
      </c>
      <c r="Q35" s="12">
        <f>IF(OR($B35="",$F35="",$J35=""),"",IFERROR($J35*VLOOKUP($F35,Assumptions!$G$6:$H$105,2,FALSE),""))</f>
        <v/>
      </c>
      <c r="R35" s="12">
        <f>IF(OR($B35="",$L35=""),"",IFERROR($L35*Assumptions!$B$3,""))</f>
        <v/>
      </c>
      <c r="S35" s="12">
        <f>IF($B35="","",IF(OR($P35="",$Q35="",$R35="",$K35="",$M35=""),"",SUM($P35:$R35,$K35,$M35)))</f>
        <v/>
      </c>
      <c r="T35" s="12">
        <f>IF(OR($B35="",$O35&lt;&gt;"Completed",$N35="",$S35=""),"",IFERROR($N35-$S35,""))</f>
        <v/>
      </c>
      <c r="U35" s="13">
        <f>IF(OR($B35="",$O35&lt;&gt;"Completed",$T35="",$N35=""),"",IFERROR($T35/$N35,""))</f>
        <v/>
      </c>
      <c r="V35" s="24">
        <f>IF($B35="","",IF($O35="Completed",IF(OR($N35="",$S35=""),"Review inputs",IF($U35="","Review revenue",IF($U35&lt;Assumptions!$E$3,"Review margin",""))),""))</f>
        <v/>
      </c>
    </row>
    <row r="36" ht="19" customHeight="1">
      <c r="A36" s="32" t="n"/>
      <c r="B36" s="19" t="n"/>
      <c r="C36" s="19" t="n"/>
      <c r="D36" s="20" t="n"/>
      <c r="E36" s="19" t="n"/>
      <c r="F36" s="20" t="n"/>
      <c r="G36" s="21" t="n"/>
      <c r="H36" s="19" t="n"/>
      <c r="I36" s="21" t="n"/>
      <c r="J36" s="21" t="n"/>
      <c r="K36" s="22" t="n"/>
      <c r="L36" s="33" t="n"/>
      <c r="M36" s="22" t="n"/>
      <c r="N36" s="22" t="n"/>
      <c r="O36" s="19" t="n"/>
      <c r="P36" s="16">
        <f>IF(OR($B36="",$E36="",$I36=""),"",IFERROR($I36*VLOOKUP($E36,Assumptions!$D$6:$E$105,2,FALSE),""))</f>
        <v/>
      </c>
      <c r="Q36" s="16">
        <f>IF(OR($B36="",$F36="",$J36=""),"",IFERROR($J36*VLOOKUP($F36,Assumptions!$G$6:$H$105,2,FALSE),""))</f>
        <v/>
      </c>
      <c r="R36" s="16">
        <f>IF(OR($B36="",$L36=""),"",IFERROR($L36*Assumptions!$B$3,""))</f>
        <v/>
      </c>
      <c r="S36" s="16">
        <f>IF($B36="","",IF(OR($P36="",$Q36="",$R36="",$K36="",$M36=""),"",SUM($P36:$R36,$K36,$M36)))</f>
        <v/>
      </c>
      <c r="T36" s="16">
        <f>IF(OR($B36="",$O36&lt;&gt;"Completed",$N36="",$S36=""),"",IFERROR($N36-$S36,""))</f>
        <v/>
      </c>
      <c r="U36" s="17">
        <f>IF(OR($B36="",$O36&lt;&gt;"Completed",$T36="",$N36=""),"",IFERROR($T36/$N36,""))</f>
        <v/>
      </c>
      <c r="V36" s="25">
        <f>IF($B36="","",IF($O36="Completed",IF(OR($N36="",$S36=""),"Review inputs",IF($U36="","Review revenue",IF($U36&lt;Assumptions!$E$3,"Review margin",""))),""))</f>
        <v/>
      </c>
    </row>
    <row r="37" ht="19" customHeight="1">
      <c r="A37" s="32" t="n"/>
      <c r="B37" s="19" t="n"/>
      <c r="C37" s="19" t="n"/>
      <c r="D37" s="20" t="n"/>
      <c r="E37" s="19" t="n"/>
      <c r="F37" s="20" t="n"/>
      <c r="G37" s="21" t="n"/>
      <c r="H37" s="19" t="n"/>
      <c r="I37" s="21" t="n"/>
      <c r="J37" s="21" t="n"/>
      <c r="K37" s="22" t="n"/>
      <c r="L37" s="33" t="n"/>
      <c r="M37" s="22" t="n"/>
      <c r="N37" s="22" t="n"/>
      <c r="O37" s="19" t="n"/>
      <c r="P37" s="12">
        <f>IF(OR($B37="",$E37="",$I37=""),"",IFERROR($I37*VLOOKUP($E37,Assumptions!$D$6:$E$105,2,FALSE),""))</f>
        <v/>
      </c>
      <c r="Q37" s="12">
        <f>IF(OR($B37="",$F37="",$J37=""),"",IFERROR($J37*VLOOKUP($F37,Assumptions!$G$6:$H$105,2,FALSE),""))</f>
        <v/>
      </c>
      <c r="R37" s="12">
        <f>IF(OR($B37="",$L37=""),"",IFERROR($L37*Assumptions!$B$3,""))</f>
        <v/>
      </c>
      <c r="S37" s="12">
        <f>IF($B37="","",IF(OR($P37="",$Q37="",$R37="",$K37="",$M37=""),"",SUM($P37:$R37,$K37,$M37)))</f>
        <v/>
      </c>
      <c r="T37" s="12">
        <f>IF(OR($B37="",$O37&lt;&gt;"Completed",$N37="",$S37=""),"",IFERROR($N37-$S37,""))</f>
        <v/>
      </c>
      <c r="U37" s="13">
        <f>IF(OR($B37="",$O37&lt;&gt;"Completed",$T37="",$N37=""),"",IFERROR($T37/$N37,""))</f>
        <v/>
      </c>
      <c r="V37" s="24">
        <f>IF($B37="","",IF($O37="Completed",IF(OR($N37="",$S37=""),"Review inputs",IF($U37="","Review revenue",IF($U37&lt;Assumptions!$E$3,"Review margin",""))),""))</f>
        <v/>
      </c>
    </row>
    <row r="38" ht="19" customHeight="1">
      <c r="A38" s="32" t="n"/>
      <c r="B38" s="19" t="n"/>
      <c r="C38" s="19" t="n"/>
      <c r="D38" s="20" t="n"/>
      <c r="E38" s="19" t="n"/>
      <c r="F38" s="20" t="n"/>
      <c r="G38" s="21" t="n"/>
      <c r="H38" s="19" t="n"/>
      <c r="I38" s="21" t="n"/>
      <c r="J38" s="21" t="n"/>
      <c r="K38" s="22" t="n"/>
      <c r="L38" s="33" t="n"/>
      <c r="M38" s="22" t="n"/>
      <c r="N38" s="22" t="n"/>
      <c r="O38" s="19" t="n"/>
      <c r="P38" s="16">
        <f>IF(OR($B38="",$E38="",$I38=""),"",IFERROR($I38*VLOOKUP($E38,Assumptions!$D$6:$E$105,2,FALSE),""))</f>
        <v/>
      </c>
      <c r="Q38" s="16">
        <f>IF(OR($B38="",$F38="",$J38=""),"",IFERROR($J38*VLOOKUP($F38,Assumptions!$G$6:$H$105,2,FALSE),""))</f>
        <v/>
      </c>
      <c r="R38" s="16">
        <f>IF(OR($B38="",$L38=""),"",IFERROR($L38*Assumptions!$B$3,""))</f>
        <v/>
      </c>
      <c r="S38" s="16">
        <f>IF($B38="","",IF(OR($P38="",$Q38="",$R38="",$K38="",$M38=""),"",SUM($P38:$R38,$K38,$M38)))</f>
        <v/>
      </c>
      <c r="T38" s="16">
        <f>IF(OR($B38="",$O38&lt;&gt;"Completed",$N38="",$S38=""),"",IFERROR($N38-$S38,""))</f>
        <v/>
      </c>
      <c r="U38" s="17">
        <f>IF(OR($B38="",$O38&lt;&gt;"Completed",$T38="",$N38=""),"",IFERROR($T38/$N38,""))</f>
        <v/>
      </c>
      <c r="V38" s="25">
        <f>IF($B38="","",IF($O38="Completed",IF(OR($N38="",$S38=""),"Review inputs",IF($U38="","Review revenue",IF($U38&lt;Assumptions!$E$3,"Review margin",""))),""))</f>
        <v/>
      </c>
    </row>
    <row r="39" ht="19" customHeight="1">
      <c r="A39" s="32" t="n"/>
      <c r="B39" s="19" t="n"/>
      <c r="C39" s="19" t="n"/>
      <c r="D39" s="20" t="n"/>
      <c r="E39" s="19" t="n"/>
      <c r="F39" s="20" t="n"/>
      <c r="G39" s="21" t="n"/>
      <c r="H39" s="19" t="n"/>
      <c r="I39" s="21" t="n"/>
      <c r="J39" s="21" t="n"/>
      <c r="K39" s="22" t="n"/>
      <c r="L39" s="33" t="n"/>
      <c r="M39" s="22" t="n"/>
      <c r="N39" s="22" t="n"/>
      <c r="O39" s="19" t="n"/>
      <c r="P39" s="12">
        <f>IF(OR($B39="",$E39="",$I39=""),"",IFERROR($I39*VLOOKUP($E39,Assumptions!$D$6:$E$105,2,FALSE),""))</f>
        <v/>
      </c>
      <c r="Q39" s="12">
        <f>IF(OR($B39="",$F39="",$J39=""),"",IFERROR($J39*VLOOKUP($F39,Assumptions!$G$6:$H$105,2,FALSE),""))</f>
        <v/>
      </c>
      <c r="R39" s="12">
        <f>IF(OR($B39="",$L39=""),"",IFERROR($L39*Assumptions!$B$3,""))</f>
        <v/>
      </c>
      <c r="S39" s="12">
        <f>IF($B39="","",IF(OR($P39="",$Q39="",$R39="",$K39="",$M39=""),"",SUM($P39:$R39,$K39,$M39)))</f>
        <v/>
      </c>
      <c r="T39" s="12">
        <f>IF(OR($B39="",$O39&lt;&gt;"Completed",$N39="",$S39=""),"",IFERROR($N39-$S39,""))</f>
        <v/>
      </c>
      <c r="U39" s="13">
        <f>IF(OR($B39="",$O39&lt;&gt;"Completed",$T39="",$N39=""),"",IFERROR($T39/$N39,""))</f>
        <v/>
      </c>
      <c r="V39" s="24">
        <f>IF($B39="","",IF($O39="Completed",IF(OR($N39="",$S39=""),"Review inputs",IF($U39="","Review revenue",IF($U39&lt;Assumptions!$E$3,"Review margin",""))),""))</f>
        <v/>
      </c>
    </row>
    <row r="40" ht="19" customHeight="1">
      <c r="A40" s="32" t="n"/>
      <c r="B40" s="19" t="n"/>
      <c r="C40" s="19" t="n"/>
      <c r="D40" s="20" t="n"/>
      <c r="E40" s="19" t="n"/>
      <c r="F40" s="20" t="n"/>
      <c r="G40" s="21" t="n"/>
      <c r="H40" s="19" t="n"/>
      <c r="I40" s="21" t="n"/>
      <c r="J40" s="21" t="n"/>
      <c r="K40" s="22" t="n"/>
      <c r="L40" s="33" t="n"/>
      <c r="M40" s="22" t="n"/>
      <c r="N40" s="22" t="n"/>
      <c r="O40" s="19" t="n"/>
      <c r="P40" s="16">
        <f>IF(OR($B40="",$E40="",$I40=""),"",IFERROR($I40*VLOOKUP($E40,Assumptions!$D$6:$E$105,2,FALSE),""))</f>
        <v/>
      </c>
      <c r="Q40" s="16">
        <f>IF(OR($B40="",$F40="",$J40=""),"",IFERROR($J40*VLOOKUP($F40,Assumptions!$G$6:$H$105,2,FALSE),""))</f>
        <v/>
      </c>
      <c r="R40" s="16">
        <f>IF(OR($B40="",$L40=""),"",IFERROR($L40*Assumptions!$B$3,""))</f>
        <v/>
      </c>
      <c r="S40" s="16">
        <f>IF($B40="","",IF(OR($P40="",$Q40="",$R40="",$K40="",$M40=""),"",SUM($P40:$R40,$K40,$M40)))</f>
        <v/>
      </c>
      <c r="T40" s="16">
        <f>IF(OR($B40="",$O40&lt;&gt;"Completed",$N40="",$S40=""),"",IFERROR($N40-$S40,""))</f>
        <v/>
      </c>
      <c r="U40" s="17">
        <f>IF(OR($B40="",$O40&lt;&gt;"Completed",$T40="",$N40=""),"",IFERROR($T40/$N40,""))</f>
        <v/>
      </c>
      <c r="V40" s="25">
        <f>IF($B40="","",IF($O40="Completed",IF(OR($N40="",$S40=""),"Review inputs",IF($U40="","Review revenue",IF($U40&lt;Assumptions!$E$3,"Review margin",""))),""))</f>
        <v/>
      </c>
    </row>
    <row r="41" ht="19" customHeight="1">
      <c r="A41" s="32" t="n"/>
      <c r="B41" s="19" t="n"/>
      <c r="C41" s="19" t="n"/>
      <c r="D41" s="20" t="n"/>
      <c r="E41" s="19" t="n"/>
      <c r="F41" s="20" t="n"/>
      <c r="G41" s="21" t="n"/>
      <c r="H41" s="19" t="n"/>
      <c r="I41" s="21" t="n"/>
      <c r="J41" s="21" t="n"/>
      <c r="K41" s="22" t="n"/>
      <c r="L41" s="33" t="n"/>
      <c r="M41" s="22" t="n"/>
      <c r="N41" s="22" t="n"/>
      <c r="O41" s="19" t="n"/>
      <c r="P41" s="12">
        <f>IF(OR($B41="",$E41="",$I41=""),"",IFERROR($I41*VLOOKUP($E41,Assumptions!$D$6:$E$105,2,FALSE),""))</f>
        <v/>
      </c>
      <c r="Q41" s="12">
        <f>IF(OR($B41="",$F41="",$J41=""),"",IFERROR($J41*VLOOKUP($F41,Assumptions!$G$6:$H$105,2,FALSE),""))</f>
        <v/>
      </c>
      <c r="R41" s="12">
        <f>IF(OR($B41="",$L41=""),"",IFERROR($L41*Assumptions!$B$3,""))</f>
        <v/>
      </c>
      <c r="S41" s="12">
        <f>IF($B41="","",IF(OR($P41="",$Q41="",$R41="",$K41="",$M41=""),"",SUM($P41:$R41,$K41,$M41)))</f>
        <v/>
      </c>
      <c r="T41" s="12">
        <f>IF(OR($B41="",$O41&lt;&gt;"Completed",$N41="",$S41=""),"",IFERROR($N41-$S41,""))</f>
        <v/>
      </c>
      <c r="U41" s="13">
        <f>IF(OR($B41="",$O41&lt;&gt;"Completed",$T41="",$N41=""),"",IFERROR($T41/$N41,""))</f>
        <v/>
      </c>
      <c r="V41" s="24">
        <f>IF($B41="","",IF($O41="Completed",IF(OR($N41="",$S41=""),"Review inputs",IF($U41="","Review revenue",IF($U41&lt;Assumptions!$E$3,"Review margin",""))),""))</f>
        <v/>
      </c>
    </row>
    <row r="42" ht="19" customHeight="1">
      <c r="A42" s="32" t="n"/>
      <c r="B42" s="19" t="n"/>
      <c r="C42" s="19" t="n"/>
      <c r="D42" s="20" t="n"/>
      <c r="E42" s="19" t="n"/>
      <c r="F42" s="20" t="n"/>
      <c r="G42" s="21" t="n"/>
      <c r="H42" s="19" t="n"/>
      <c r="I42" s="21" t="n"/>
      <c r="J42" s="21" t="n"/>
      <c r="K42" s="22" t="n"/>
      <c r="L42" s="33" t="n"/>
      <c r="M42" s="22" t="n"/>
      <c r="N42" s="22" t="n"/>
      <c r="O42" s="19" t="n"/>
      <c r="P42" s="16">
        <f>IF(OR($B42="",$E42="",$I42=""),"",IFERROR($I42*VLOOKUP($E42,Assumptions!$D$6:$E$105,2,FALSE),""))</f>
        <v/>
      </c>
      <c r="Q42" s="16">
        <f>IF(OR($B42="",$F42="",$J42=""),"",IFERROR($J42*VLOOKUP($F42,Assumptions!$G$6:$H$105,2,FALSE),""))</f>
        <v/>
      </c>
      <c r="R42" s="16">
        <f>IF(OR($B42="",$L42=""),"",IFERROR($L42*Assumptions!$B$3,""))</f>
        <v/>
      </c>
      <c r="S42" s="16">
        <f>IF($B42="","",IF(OR($P42="",$Q42="",$R42="",$K42="",$M42=""),"",SUM($P42:$R42,$K42,$M42)))</f>
        <v/>
      </c>
      <c r="T42" s="16">
        <f>IF(OR($B42="",$O42&lt;&gt;"Completed",$N42="",$S42=""),"",IFERROR($N42-$S42,""))</f>
        <v/>
      </c>
      <c r="U42" s="17">
        <f>IF(OR($B42="",$O42&lt;&gt;"Completed",$T42="",$N42=""),"",IFERROR($T42/$N42,""))</f>
        <v/>
      </c>
      <c r="V42" s="25">
        <f>IF($B42="","",IF($O42="Completed",IF(OR($N42="",$S42=""),"Review inputs",IF($U42="","Review revenue",IF($U42&lt;Assumptions!$E$3,"Review margin",""))),""))</f>
        <v/>
      </c>
    </row>
    <row r="43" ht="19" customHeight="1">
      <c r="A43" s="32" t="n"/>
      <c r="B43" s="19" t="n"/>
      <c r="C43" s="19" t="n"/>
      <c r="D43" s="20" t="n"/>
      <c r="E43" s="19" t="n"/>
      <c r="F43" s="20" t="n"/>
      <c r="G43" s="21" t="n"/>
      <c r="H43" s="19" t="n"/>
      <c r="I43" s="21" t="n"/>
      <c r="J43" s="21" t="n"/>
      <c r="K43" s="22" t="n"/>
      <c r="L43" s="33" t="n"/>
      <c r="M43" s="22" t="n"/>
      <c r="N43" s="22" t="n"/>
      <c r="O43" s="19" t="n"/>
      <c r="P43" s="12">
        <f>IF(OR($B43="",$E43="",$I43=""),"",IFERROR($I43*VLOOKUP($E43,Assumptions!$D$6:$E$105,2,FALSE),""))</f>
        <v/>
      </c>
      <c r="Q43" s="12">
        <f>IF(OR($B43="",$F43="",$J43=""),"",IFERROR($J43*VLOOKUP($F43,Assumptions!$G$6:$H$105,2,FALSE),""))</f>
        <v/>
      </c>
      <c r="R43" s="12">
        <f>IF(OR($B43="",$L43=""),"",IFERROR($L43*Assumptions!$B$3,""))</f>
        <v/>
      </c>
      <c r="S43" s="12">
        <f>IF($B43="","",IF(OR($P43="",$Q43="",$R43="",$K43="",$M43=""),"",SUM($P43:$R43,$K43,$M43)))</f>
        <v/>
      </c>
      <c r="T43" s="12">
        <f>IF(OR($B43="",$O43&lt;&gt;"Completed",$N43="",$S43=""),"",IFERROR($N43-$S43,""))</f>
        <v/>
      </c>
      <c r="U43" s="13">
        <f>IF(OR($B43="",$O43&lt;&gt;"Completed",$T43="",$N43=""),"",IFERROR($T43/$N43,""))</f>
        <v/>
      </c>
      <c r="V43" s="24">
        <f>IF($B43="","",IF($O43="Completed",IF(OR($N43="",$S43=""),"Review inputs",IF($U43="","Review revenue",IF($U43&lt;Assumptions!$E$3,"Review margin",""))),""))</f>
        <v/>
      </c>
    </row>
    <row r="44" ht="19" customHeight="1">
      <c r="A44" s="32" t="n"/>
      <c r="B44" s="19" t="n"/>
      <c r="C44" s="19" t="n"/>
      <c r="D44" s="20" t="n"/>
      <c r="E44" s="19" t="n"/>
      <c r="F44" s="20" t="n"/>
      <c r="G44" s="21" t="n"/>
      <c r="H44" s="19" t="n"/>
      <c r="I44" s="21" t="n"/>
      <c r="J44" s="21" t="n"/>
      <c r="K44" s="22" t="n"/>
      <c r="L44" s="33" t="n"/>
      <c r="M44" s="22" t="n"/>
      <c r="N44" s="22" t="n"/>
      <c r="O44" s="19" t="n"/>
      <c r="P44" s="16">
        <f>IF(OR($B44="",$E44="",$I44=""),"",IFERROR($I44*VLOOKUP($E44,Assumptions!$D$6:$E$105,2,FALSE),""))</f>
        <v/>
      </c>
      <c r="Q44" s="16">
        <f>IF(OR($B44="",$F44="",$J44=""),"",IFERROR($J44*VLOOKUP($F44,Assumptions!$G$6:$H$105,2,FALSE),""))</f>
        <v/>
      </c>
      <c r="R44" s="16">
        <f>IF(OR($B44="",$L44=""),"",IFERROR($L44*Assumptions!$B$3,""))</f>
        <v/>
      </c>
      <c r="S44" s="16">
        <f>IF($B44="","",IF(OR($P44="",$Q44="",$R44="",$K44="",$M44=""),"",SUM($P44:$R44,$K44,$M44)))</f>
        <v/>
      </c>
      <c r="T44" s="16">
        <f>IF(OR($B44="",$O44&lt;&gt;"Completed",$N44="",$S44=""),"",IFERROR($N44-$S44,""))</f>
        <v/>
      </c>
      <c r="U44" s="17">
        <f>IF(OR($B44="",$O44&lt;&gt;"Completed",$T44="",$N44=""),"",IFERROR($T44/$N44,""))</f>
        <v/>
      </c>
      <c r="V44" s="25">
        <f>IF($B44="","",IF($O44="Completed",IF(OR($N44="",$S44=""),"Review inputs",IF($U44="","Review revenue",IF($U44&lt;Assumptions!$E$3,"Review margin",""))),""))</f>
        <v/>
      </c>
    </row>
    <row r="45" ht="19" customHeight="1">
      <c r="A45" s="32" t="n"/>
      <c r="B45" s="19" t="n"/>
      <c r="C45" s="19" t="n"/>
      <c r="D45" s="20" t="n"/>
      <c r="E45" s="19" t="n"/>
      <c r="F45" s="20" t="n"/>
      <c r="G45" s="21" t="n"/>
      <c r="H45" s="19" t="n"/>
      <c r="I45" s="21" t="n"/>
      <c r="J45" s="21" t="n"/>
      <c r="K45" s="22" t="n"/>
      <c r="L45" s="33" t="n"/>
      <c r="M45" s="22" t="n"/>
      <c r="N45" s="22" t="n"/>
      <c r="O45" s="19" t="n"/>
      <c r="P45" s="12">
        <f>IF(OR($B45="",$E45="",$I45=""),"",IFERROR($I45*VLOOKUP($E45,Assumptions!$D$6:$E$105,2,FALSE),""))</f>
        <v/>
      </c>
      <c r="Q45" s="12">
        <f>IF(OR($B45="",$F45="",$J45=""),"",IFERROR($J45*VLOOKUP($F45,Assumptions!$G$6:$H$105,2,FALSE),""))</f>
        <v/>
      </c>
      <c r="R45" s="12">
        <f>IF(OR($B45="",$L45=""),"",IFERROR($L45*Assumptions!$B$3,""))</f>
        <v/>
      </c>
      <c r="S45" s="12">
        <f>IF($B45="","",IF(OR($P45="",$Q45="",$R45="",$K45="",$M45=""),"",SUM($P45:$R45,$K45,$M45)))</f>
        <v/>
      </c>
      <c r="T45" s="12">
        <f>IF(OR($B45="",$O45&lt;&gt;"Completed",$N45="",$S45=""),"",IFERROR($N45-$S45,""))</f>
        <v/>
      </c>
      <c r="U45" s="13">
        <f>IF(OR($B45="",$O45&lt;&gt;"Completed",$T45="",$N45=""),"",IFERROR($T45/$N45,""))</f>
        <v/>
      </c>
      <c r="V45" s="24">
        <f>IF($B45="","",IF($O45="Completed",IF(OR($N45="",$S45=""),"Review inputs",IF($U45="","Review revenue",IF($U45&lt;Assumptions!$E$3,"Review margin",""))),""))</f>
        <v/>
      </c>
    </row>
    <row r="46" ht="19" customHeight="1">
      <c r="A46" s="32" t="n"/>
      <c r="B46" s="19" t="n"/>
      <c r="C46" s="19" t="n"/>
      <c r="D46" s="20" t="n"/>
      <c r="E46" s="19" t="n"/>
      <c r="F46" s="20" t="n"/>
      <c r="G46" s="21" t="n"/>
      <c r="H46" s="19" t="n"/>
      <c r="I46" s="21" t="n"/>
      <c r="J46" s="21" t="n"/>
      <c r="K46" s="22" t="n"/>
      <c r="L46" s="33" t="n"/>
      <c r="M46" s="22" t="n"/>
      <c r="N46" s="22" t="n"/>
      <c r="O46" s="19" t="n"/>
      <c r="P46" s="16">
        <f>IF(OR($B46="",$E46="",$I46=""),"",IFERROR($I46*VLOOKUP($E46,Assumptions!$D$6:$E$105,2,FALSE),""))</f>
        <v/>
      </c>
      <c r="Q46" s="16">
        <f>IF(OR($B46="",$F46="",$J46=""),"",IFERROR($J46*VLOOKUP($F46,Assumptions!$G$6:$H$105,2,FALSE),""))</f>
        <v/>
      </c>
      <c r="R46" s="16">
        <f>IF(OR($B46="",$L46=""),"",IFERROR($L46*Assumptions!$B$3,""))</f>
        <v/>
      </c>
      <c r="S46" s="16">
        <f>IF($B46="","",IF(OR($P46="",$Q46="",$R46="",$K46="",$M46=""),"",SUM($P46:$R46,$K46,$M46)))</f>
        <v/>
      </c>
      <c r="T46" s="16">
        <f>IF(OR($B46="",$O46&lt;&gt;"Completed",$N46="",$S46=""),"",IFERROR($N46-$S46,""))</f>
        <v/>
      </c>
      <c r="U46" s="17">
        <f>IF(OR($B46="",$O46&lt;&gt;"Completed",$T46="",$N46=""),"",IFERROR($T46/$N46,""))</f>
        <v/>
      </c>
      <c r="V46" s="25">
        <f>IF($B46="","",IF($O46="Completed",IF(OR($N46="",$S46=""),"Review inputs",IF($U46="","Review revenue",IF($U46&lt;Assumptions!$E$3,"Review margin",""))),""))</f>
        <v/>
      </c>
    </row>
    <row r="47" ht="19" customHeight="1">
      <c r="A47" s="32" t="n"/>
      <c r="B47" s="19" t="n"/>
      <c r="C47" s="19" t="n"/>
      <c r="D47" s="20" t="n"/>
      <c r="E47" s="19" t="n"/>
      <c r="F47" s="20" t="n"/>
      <c r="G47" s="21" t="n"/>
      <c r="H47" s="19" t="n"/>
      <c r="I47" s="21" t="n"/>
      <c r="J47" s="21" t="n"/>
      <c r="K47" s="22" t="n"/>
      <c r="L47" s="33" t="n"/>
      <c r="M47" s="22" t="n"/>
      <c r="N47" s="22" t="n"/>
      <c r="O47" s="19" t="n"/>
      <c r="P47" s="12">
        <f>IF(OR($B47="",$E47="",$I47=""),"",IFERROR($I47*VLOOKUP($E47,Assumptions!$D$6:$E$105,2,FALSE),""))</f>
        <v/>
      </c>
      <c r="Q47" s="12">
        <f>IF(OR($B47="",$F47="",$J47=""),"",IFERROR($J47*VLOOKUP($F47,Assumptions!$G$6:$H$105,2,FALSE),""))</f>
        <v/>
      </c>
      <c r="R47" s="12">
        <f>IF(OR($B47="",$L47=""),"",IFERROR($L47*Assumptions!$B$3,""))</f>
        <v/>
      </c>
      <c r="S47" s="12">
        <f>IF($B47="","",IF(OR($P47="",$Q47="",$R47="",$K47="",$M47=""),"",SUM($P47:$R47,$K47,$M47)))</f>
        <v/>
      </c>
      <c r="T47" s="12">
        <f>IF(OR($B47="",$O47&lt;&gt;"Completed",$N47="",$S47=""),"",IFERROR($N47-$S47,""))</f>
        <v/>
      </c>
      <c r="U47" s="13">
        <f>IF(OR($B47="",$O47&lt;&gt;"Completed",$T47="",$N47=""),"",IFERROR($T47/$N47,""))</f>
        <v/>
      </c>
      <c r="V47" s="24">
        <f>IF($B47="","",IF($O47="Completed",IF(OR($N47="",$S47=""),"Review inputs",IF($U47="","Review revenue",IF($U47&lt;Assumptions!$E$3,"Review margin",""))),""))</f>
        <v/>
      </c>
    </row>
    <row r="48" ht="19" customHeight="1">
      <c r="A48" s="32" t="n"/>
      <c r="B48" s="19" t="n"/>
      <c r="C48" s="19" t="n"/>
      <c r="D48" s="20" t="n"/>
      <c r="E48" s="19" t="n"/>
      <c r="F48" s="20" t="n"/>
      <c r="G48" s="21" t="n"/>
      <c r="H48" s="19" t="n"/>
      <c r="I48" s="21" t="n"/>
      <c r="J48" s="21" t="n"/>
      <c r="K48" s="22" t="n"/>
      <c r="L48" s="33" t="n"/>
      <c r="M48" s="22" t="n"/>
      <c r="N48" s="22" t="n"/>
      <c r="O48" s="19" t="n"/>
      <c r="P48" s="16">
        <f>IF(OR($B48="",$E48="",$I48=""),"",IFERROR($I48*VLOOKUP($E48,Assumptions!$D$6:$E$105,2,FALSE),""))</f>
        <v/>
      </c>
      <c r="Q48" s="16">
        <f>IF(OR($B48="",$F48="",$J48=""),"",IFERROR($J48*VLOOKUP($F48,Assumptions!$G$6:$H$105,2,FALSE),""))</f>
        <v/>
      </c>
      <c r="R48" s="16">
        <f>IF(OR($B48="",$L48=""),"",IFERROR($L48*Assumptions!$B$3,""))</f>
        <v/>
      </c>
      <c r="S48" s="16">
        <f>IF($B48="","",IF(OR($P48="",$Q48="",$R48="",$K48="",$M48=""),"",SUM($P48:$R48,$K48,$M48)))</f>
        <v/>
      </c>
      <c r="T48" s="16">
        <f>IF(OR($B48="",$O48&lt;&gt;"Completed",$N48="",$S48=""),"",IFERROR($N48-$S48,""))</f>
        <v/>
      </c>
      <c r="U48" s="17">
        <f>IF(OR($B48="",$O48&lt;&gt;"Completed",$T48="",$N48=""),"",IFERROR($T48/$N48,""))</f>
        <v/>
      </c>
      <c r="V48" s="25">
        <f>IF($B48="","",IF($O48="Completed",IF(OR($N48="",$S48=""),"Review inputs",IF($U48="","Review revenue",IF($U48&lt;Assumptions!$E$3,"Review margin",""))),""))</f>
        <v/>
      </c>
    </row>
    <row r="49" ht="19" customHeight="1">
      <c r="A49" s="32" t="n"/>
      <c r="B49" s="19" t="n"/>
      <c r="C49" s="19" t="n"/>
      <c r="D49" s="20" t="n"/>
      <c r="E49" s="19" t="n"/>
      <c r="F49" s="20" t="n"/>
      <c r="G49" s="21" t="n"/>
      <c r="H49" s="19" t="n"/>
      <c r="I49" s="21" t="n"/>
      <c r="J49" s="21" t="n"/>
      <c r="K49" s="22" t="n"/>
      <c r="L49" s="33" t="n"/>
      <c r="M49" s="22" t="n"/>
      <c r="N49" s="22" t="n"/>
      <c r="O49" s="19" t="n"/>
      <c r="P49" s="12">
        <f>IF(OR($B49="",$E49="",$I49=""),"",IFERROR($I49*VLOOKUP($E49,Assumptions!$D$6:$E$105,2,FALSE),""))</f>
        <v/>
      </c>
      <c r="Q49" s="12">
        <f>IF(OR($B49="",$F49="",$J49=""),"",IFERROR($J49*VLOOKUP($F49,Assumptions!$G$6:$H$105,2,FALSE),""))</f>
        <v/>
      </c>
      <c r="R49" s="12">
        <f>IF(OR($B49="",$L49=""),"",IFERROR($L49*Assumptions!$B$3,""))</f>
        <v/>
      </c>
      <c r="S49" s="12">
        <f>IF($B49="","",IF(OR($P49="",$Q49="",$R49="",$K49="",$M49=""),"",SUM($P49:$R49,$K49,$M49)))</f>
        <v/>
      </c>
      <c r="T49" s="12">
        <f>IF(OR($B49="",$O49&lt;&gt;"Completed",$N49="",$S49=""),"",IFERROR($N49-$S49,""))</f>
        <v/>
      </c>
      <c r="U49" s="13">
        <f>IF(OR($B49="",$O49&lt;&gt;"Completed",$T49="",$N49=""),"",IFERROR($T49/$N49,""))</f>
        <v/>
      </c>
      <c r="V49" s="24">
        <f>IF($B49="","",IF($O49="Completed",IF(OR($N49="",$S49=""),"Review inputs",IF($U49="","Review revenue",IF($U49&lt;Assumptions!$E$3,"Review margin",""))),""))</f>
        <v/>
      </c>
    </row>
    <row r="50" ht="19" customHeight="1">
      <c r="A50" s="32" t="n"/>
      <c r="B50" s="19" t="n"/>
      <c r="C50" s="19" t="n"/>
      <c r="D50" s="20" t="n"/>
      <c r="E50" s="19" t="n"/>
      <c r="F50" s="20" t="n"/>
      <c r="G50" s="21" t="n"/>
      <c r="H50" s="19" t="n"/>
      <c r="I50" s="21" t="n"/>
      <c r="J50" s="21" t="n"/>
      <c r="K50" s="22" t="n"/>
      <c r="L50" s="33" t="n"/>
      <c r="M50" s="22" t="n"/>
      <c r="N50" s="22" t="n"/>
      <c r="O50" s="19" t="n"/>
      <c r="P50" s="16">
        <f>IF(OR($B50="",$E50="",$I50=""),"",IFERROR($I50*VLOOKUP($E50,Assumptions!$D$6:$E$105,2,FALSE),""))</f>
        <v/>
      </c>
      <c r="Q50" s="16">
        <f>IF(OR($B50="",$F50="",$J50=""),"",IFERROR($J50*VLOOKUP($F50,Assumptions!$G$6:$H$105,2,FALSE),""))</f>
        <v/>
      </c>
      <c r="R50" s="16">
        <f>IF(OR($B50="",$L50=""),"",IFERROR($L50*Assumptions!$B$3,""))</f>
        <v/>
      </c>
      <c r="S50" s="16">
        <f>IF($B50="","",IF(OR($P50="",$Q50="",$R50="",$K50="",$M50=""),"",SUM($P50:$R50,$K50,$M50)))</f>
        <v/>
      </c>
      <c r="T50" s="16">
        <f>IF(OR($B50="",$O50&lt;&gt;"Completed",$N50="",$S50=""),"",IFERROR($N50-$S50,""))</f>
        <v/>
      </c>
      <c r="U50" s="17">
        <f>IF(OR($B50="",$O50&lt;&gt;"Completed",$T50="",$N50=""),"",IFERROR($T50/$N50,""))</f>
        <v/>
      </c>
      <c r="V50" s="25">
        <f>IF($B50="","",IF($O50="Completed",IF(OR($N50="",$S50=""),"Review inputs",IF($U50="","Review revenue",IF($U50&lt;Assumptions!$E$3,"Review margin",""))),""))</f>
        <v/>
      </c>
    </row>
    <row r="51" ht="19" customHeight="1">
      <c r="A51" s="32" t="n"/>
      <c r="B51" s="19" t="n"/>
      <c r="C51" s="19" t="n"/>
      <c r="D51" s="20" t="n"/>
      <c r="E51" s="19" t="n"/>
      <c r="F51" s="20" t="n"/>
      <c r="G51" s="21" t="n"/>
      <c r="H51" s="19" t="n"/>
      <c r="I51" s="21" t="n"/>
      <c r="J51" s="21" t="n"/>
      <c r="K51" s="22" t="n"/>
      <c r="L51" s="33" t="n"/>
      <c r="M51" s="22" t="n"/>
      <c r="N51" s="22" t="n"/>
      <c r="O51" s="19" t="n"/>
      <c r="P51" s="12">
        <f>IF(OR($B51="",$E51="",$I51=""),"",IFERROR($I51*VLOOKUP($E51,Assumptions!$D$6:$E$105,2,FALSE),""))</f>
        <v/>
      </c>
      <c r="Q51" s="12">
        <f>IF(OR($B51="",$F51="",$J51=""),"",IFERROR($J51*VLOOKUP($F51,Assumptions!$G$6:$H$105,2,FALSE),""))</f>
        <v/>
      </c>
      <c r="R51" s="12">
        <f>IF(OR($B51="",$L51=""),"",IFERROR($L51*Assumptions!$B$3,""))</f>
        <v/>
      </c>
      <c r="S51" s="12">
        <f>IF($B51="","",IF(OR($P51="",$Q51="",$R51="",$K51="",$M51=""),"",SUM($P51:$R51,$K51,$M51)))</f>
        <v/>
      </c>
      <c r="T51" s="12">
        <f>IF(OR($B51="",$O51&lt;&gt;"Completed",$N51="",$S51=""),"",IFERROR($N51-$S51,""))</f>
        <v/>
      </c>
      <c r="U51" s="13">
        <f>IF(OR($B51="",$O51&lt;&gt;"Completed",$T51="",$N51=""),"",IFERROR($T51/$N51,""))</f>
        <v/>
      </c>
      <c r="V51" s="24">
        <f>IF($B51="","",IF($O51="Completed",IF(OR($N51="",$S51=""),"Review inputs",IF($U51="","Review revenue",IF($U51&lt;Assumptions!$E$3,"Review margin",""))),""))</f>
        <v/>
      </c>
    </row>
    <row r="52" ht="19" customHeight="1">
      <c r="A52" s="32" t="n"/>
      <c r="B52" s="19" t="n"/>
      <c r="C52" s="19" t="n"/>
      <c r="D52" s="20" t="n"/>
      <c r="E52" s="19" t="n"/>
      <c r="F52" s="20" t="n"/>
      <c r="G52" s="21" t="n"/>
      <c r="H52" s="19" t="n"/>
      <c r="I52" s="21" t="n"/>
      <c r="J52" s="21" t="n"/>
      <c r="K52" s="22" t="n"/>
      <c r="L52" s="33" t="n"/>
      <c r="M52" s="22" t="n"/>
      <c r="N52" s="22" t="n"/>
      <c r="O52" s="19" t="n"/>
      <c r="P52" s="16">
        <f>IF(OR($B52="",$E52="",$I52=""),"",IFERROR($I52*VLOOKUP($E52,Assumptions!$D$6:$E$105,2,FALSE),""))</f>
        <v/>
      </c>
      <c r="Q52" s="16">
        <f>IF(OR($B52="",$F52="",$J52=""),"",IFERROR($J52*VLOOKUP($F52,Assumptions!$G$6:$H$105,2,FALSE),""))</f>
        <v/>
      </c>
      <c r="R52" s="16">
        <f>IF(OR($B52="",$L52=""),"",IFERROR($L52*Assumptions!$B$3,""))</f>
        <v/>
      </c>
      <c r="S52" s="16">
        <f>IF($B52="","",IF(OR($P52="",$Q52="",$R52="",$K52="",$M52=""),"",SUM($P52:$R52,$K52,$M52)))</f>
        <v/>
      </c>
      <c r="T52" s="16">
        <f>IF(OR($B52="",$O52&lt;&gt;"Completed",$N52="",$S52=""),"",IFERROR($N52-$S52,""))</f>
        <v/>
      </c>
      <c r="U52" s="17">
        <f>IF(OR($B52="",$O52&lt;&gt;"Completed",$T52="",$N52=""),"",IFERROR($T52/$N52,""))</f>
        <v/>
      </c>
      <c r="V52" s="25">
        <f>IF($B52="","",IF($O52="Completed",IF(OR($N52="",$S52=""),"Review inputs",IF($U52="","Review revenue",IF($U52&lt;Assumptions!$E$3,"Review margin",""))),""))</f>
        <v/>
      </c>
    </row>
    <row r="53" ht="19" customHeight="1">
      <c r="A53" s="32" t="n"/>
      <c r="B53" s="19" t="n"/>
      <c r="C53" s="19" t="n"/>
      <c r="D53" s="20" t="n"/>
      <c r="E53" s="19" t="n"/>
      <c r="F53" s="20" t="n"/>
      <c r="G53" s="21" t="n"/>
      <c r="H53" s="19" t="n"/>
      <c r="I53" s="21" t="n"/>
      <c r="J53" s="21" t="n"/>
      <c r="K53" s="22" t="n"/>
      <c r="L53" s="33" t="n"/>
      <c r="M53" s="22" t="n"/>
      <c r="N53" s="22" t="n"/>
      <c r="O53" s="19" t="n"/>
      <c r="P53" s="12">
        <f>IF(OR($B53="",$E53="",$I53=""),"",IFERROR($I53*VLOOKUP($E53,Assumptions!$D$6:$E$105,2,FALSE),""))</f>
        <v/>
      </c>
      <c r="Q53" s="12">
        <f>IF(OR($B53="",$F53="",$J53=""),"",IFERROR($J53*VLOOKUP($F53,Assumptions!$G$6:$H$105,2,FALSE),""))</f>
        <v/>
      </c>
      <c r="R53" s="12">
        <f>IF(OR($B53="",$L53=""),"",IFERROR($L53*Assumptions!$B$3,""))</f>
        <v/>
      </c>
      <c r="S53" s="12">
        <f>IF($B53="","",IF(OR($P53="",$Q53="",$R53="",$K53="",$M53=""),"",SUM($P53:$R53,$K53,$M53)))</f>
        <v/>
      </c>
      <c r="T53" s="12">
        <f>IF(OR($B53="",$O53&lt;&gt;"Completed",$N53="",$S53=""),"",IFERROR($N53-$S53,""))</f>
        <v/>
      </c>
      <c r="U53" s="13">
        <f>IF(OR($B53="",$O53&lt;&gt;"Completed",$T53="",$N53=""),"",IFERROR($T53/$N53,""))</f>
        <v/>
      </c>
      <c r="V53" s="24">
        <f>IF($B53="","",IF($O53="Completed",IF(OR($N53="",$S53=""),"Review inputs",IF($U53="","Review revenue",IF($U53&lt;Assumptions!$E$3,"Review margin",""))),""))</f>
        <v/>
      </c>
    </row>
    <row r="54" ht="19" customHeight="1">
      <c r="A54" s="32" t="n"/>
      <c r="B54" s="19" t="n"/>
      <c r="C54" s="19" t="n"/>
      <c r="D54" s="20" t="n"/>
      <c r="E54" s="19" t="n"/>
      <c r="F54" s="20" t="n"/>
      <c r="G54" s="21" t="n"/>
      <c r="H54" s="19" t="n"/>
      <c r="I54" s="21" t="n"/>
      <c r="J54" s="21" t="n"/>
      <c r="K54" s="22" t="n"/>
      <c r="L54" s="33" t="n"/>
      <c r="M54" s="22" t="n"/>
      <c r="N54" s="22" t="n"/>
      <c r="O54" s="19" t="n"/>
      <c r="P54" s="16">
        <f>IF(OR($B54="",$E54="",$I54=""),"",IFERROR($I54*VLOOKUP($E54,Assumptions!$D$6:$E$105,2,FALSE),""))</f>
        <v/>
      </c>
      <c r="Q54" s="16">
        <f>IF(OR($B54="",$F54="",$J54=""),"",IFERROR($J54*VLOOKUP($F54,Assumptions!$G$6:$H$105,2,FALSE),""))</f>
        <v/>
      </c>
      <c r="R54" s="16">
        <f>IF(OR($B54="",$L54=""),"",IFERROR($L54*Assumptions!$B$3,""))</f>
        <v/>
      </c>
      <c r="S54" s="16">
        <f>IF($B54="","",IF(OR($P54="",$Q54="",$R54="",$K54="",$M54=""),"",SUM($P54:$R54,$K54,$M54)))</f>
        <v/>
      </c>
      <c r="T54" s="16">
        <f>IF(OR($B54="",$O54&lt;&gt;"Completed",$N54="",$S54=""),"",IFERROR($N54-$S54,""))</f>
        <v/>
      </c>
      <c r="U54" s="17">
        <f>IF(OR($B54="",$O54&lt;&gt;"Completed",$T54="",$N54=""),"",IFERROR($T54/$N54,""))</f>
        <v/>
      </c>
      <c r="V54" s="25">
        <f>IF($B54="","",IF($O54="Completed",IF(OR($N54="",$S54=""),"Review inputs",IF($U54="","Review revenue",IF($U54&lt;Assumptions!$E$3,"Review margin",""))),""))</f>
        <v/>
      </c>
    </row>
    <row r="55" ht="19" customHeight="1">
      <c r="A55" s="32" t="n"/>
      <c r="B55" s="19" t="n"/>
      <c r="C55" s="19" t="n"/>
      <c r="D55" s="20" t="n"/>
      <c r="E55" s="19" t="n"/>
      <c r="F55" s="20" t="n"/>
      <c r="G55" s="21" t="n"/>
      <c r="H55" s="19" t="n"/>
      <c r="I55" s="21" t="n"/>
      <c r="J55" s="21" t="n"/>
      <c r="K55" s="22" t="n"/>
      <c r="L55" s="33" t="n"/>
      <c r="M55" s="22" t="n"/>
      <c r="N55" s="22" t="n"/>
      <c r="O55" s="19" t="n"/>
      <c r="P55" s="12">
        <f>IF(OR($B55="",$E55="",$I55=""),"",IFERROR($I55*VLOOKUP($E55,Assumptions!$D$6:$E$105,2,FALSE),""))</f>
        <v/>
      </c>
      <c r="Q55" s="12">
        <f>IF(OR($B55="",$F55="",$J55=""),"",IFERROR($J55*VLOOKUP($F55,Assumptions!$G$6:$H$105,2,FALSE),""))</f>
        <v/>
      </c>
      <c r="R55" s="12">
        <f>IF(OR($B55="",$L55=""),"",IFERROR($L55*Assumptions!$B$3,""))</f>
        <v/>
      </c>
      <c r="S55" s="12">
        <f>IF($B55="","",IF(OR($P55="",$Q55="",$R55="",$K55="",$M55=""),"",SUM($P55:$R55,$K55,$M55)))</f>
        <v/>
      </c>
      <c r="T55" s="12">
        <f>IF(OR($B55="",$O55&lt;&gt;"Completed",$N55="",$S55=""),"",IFERROR($N55-$S55,""))</f>
        <v/>
      </c>
      <c r="U55" s="13">
        <f>IF(OR($B55="",$O55&lt;&gt;"Completed",$T55="",$N55=""),"",IFERROR($T55/$N55,""))</f>
        <v/>
      </c>
      <c r="V55" s="24">
        <f>IF($B55="","",IF($O55="Completed",IF(OR($N55="",$S55=""),"Review inputs",IF($U55="","Review revenue",IF($U55&lt;Assumptions!$E$3,"Review margin",""))),""))</f>
        <v/>
      </c>
    </row>
    <row r="56" ht="19" customHeight="1">
      <c r="A56" s="32" t="n"/>
      <c r="B56" s="19" t="n"/>
      <c r="C56" s="19" t="n"/>
      <c r="D56" s="20" t="n"/>
      <c r="E56" s="19" t="n"/>
      <c r="F56" s="20" t="n"/>
      <c r="G56" s="21" t="n"/>
      <c r="H56" s="19" t="n"/>
      <c r="I56" s="21" t="n"/>
      <c r="J56" s="21" t="n"/>
      <c r="K56" s="22" t="n"/>
      <c r="L56" s="33" t="n"/>
      <c r="M56" s="22" t="n"/>
      <c r="N56" s="22" t="n"/>
      <c r="O56" s="19" t="n"/>
      <c r="P56" s="16">
        <f>IF(OR($B56="",$E56="",$I56=""),"",IFERROR($I56*VLOOKUP($E56,Assumptions!$D$6:$E$105,2,FALSE),""))</f>
        <v/>
      </c>
      <c r="Q56" s="16">
        <f>IF(OR($B56="",$F56="",$J56=""),"",IFERROR($J56*VLOOKUP($F56,Assumptions!$G$6:$H$105,2,FALSE),""))</f>
        <v/>
      </c>
      <c r="R56" s="16">
        <f>IF(OR($B56="",$L56=""),"",IFERROR($L56*Assumptions!$B$3,""))</f>
        <v/>
      </c>
      <c r="S56" s="16">
        <f>IF($B56="","",IF(OR($P56="",$Q56="",$R56="",$K56="",$M56=""),"",SUM($P56:$R56,$K56,$M56)))</f>
        <v/>
      </c>
      <c r="T56" s="16">
        <f>IF(OR($B56="",$O56&lt;&gt;"Completed",$N56="",$S56=""),"",IFERROR($N56-$S56,""))</f>
        <v/>
      </c>
      <c r="U56" s="17">
        <f>IF(OR($B56="",$O56&lt;&gt;"Completed",$T56="",$N56=""),"",IFERROR($T56/$N56,""))</f>
        <v/>
      </c>
      <c r="V56" s="25">
        <f>IF($B56="","",IF($O56="Completed",IF(OR($N56="",$S56=""),"Review inputs",IF($U56="","Review revenue",IF($U56&lt;Assumptions!$E$3,"Review margin",""))),""))</f>
        <v/>
      </c>
    </row>
    <row r="57" ht="19" customHeight="1">
      <c r="A57" s="32" t="n"/>
      <c r="B57" s="19" t="n"/>
      <c r="C57" s="19" t="n"/>
      <c r="D57" s="20" t="n"/>
      <c r="E57" s="19" t="n"/>
      <c r="F57" s="20" t="n"/>
      <c r="G57" s="21" t="n"/>
      <c r="H57" s="19" t="n"/>
      <c r="I57" s="21" t="n"/>
      <c r="J57" s="21" t="n"/>
      <c r="K57" s="22" t="n"/>
      <c r="L57" s="33" t="n"/>
      <c r="M57" s="22" t="n"/>
      <c r="N57" s="22" t="n"/>
      <c r="O57" s="19" t="n"/>
      <c r="P57" s="12">
        <f>IF(OR($B57="",$E57="",$I57=""),"",IFERROR($I57*VLOOKUP($E57,Assumptions!$D$6:$E$105,2,FALSE),""))</f>
        <v/>
      </c>
      <c r="Q57" s="12">
        <f>IF(OR($B57="",$F57="",$J57=""),"",IFERROR($J57*VLOOKUP($F57,Assumptions!$G$6:$H$105,2,FALSE),""))</f>
        <v/>
      </c>
      <c r="R57" s="12">
        <f>IF(OR($B57="",$L57=""),"",IFERROR($L57*Assumptions!$B$3,""))</f>
        <v/>
      </c>
      <c r="S57" s="12">
        <f>IF($B57="","",IF(OR($P57="",$Q57="",$R57="",$K57="",$M57=""),"",SUM($P57:$R57,$K57,$M57)))</f>
        <v/>
      </c>
      <c r="T57" s="12">
        <f>IF(OR($B57="",$O57&lt;&gt;"Completed",$N57="",$S57=""),"",IFERROR($N57-$S57,""))</f>
        <v/>
      </c>
      <c r="U57" s="13">
        <f>IF(OR($B57="",$O57&lt;&gt;"Completed",$T57="",$N57=""),"",IFERROR($T57/$N57,""))</f>
        <v/>
      </c>
      <c r="V57" s="24">
        <f>IF($B57="","",IF($O57="Completed",IF(OR($N57="",$S57=""),"Review inputs",IF($U57="","Review revenue",IF($U57&lt;Assumptions!$E$3,"Review margin",""))),""))</f>
        <v/>
      </c>
    </row>
    <row r="58" ht="19" customHeight="1">
      <c r="A58" s="32" t="n"/>
      <c r="B58" s="19" t="n"/>
      <c r="C58" s="19" t="n"/>
      <c r="D58" s="20" t="n"/>
      <c r="E58" s="19" t="n"/>
      <c r="F58" s="20" t="n"/>
      <c r="G58" s="21" t="n"/>
      <c r="H58" s="19" t="n"/>
      <c r="I58" s="21" t="n"/>
      <c r="J58" s="21" t="n"/>
      <c r="K58" s="22" t="n"/>
      <c r="L58" s="33" t="n"/>
      <c r="M58" s="22" t="n"/>
      <c r="N58" s="22" t="n"/>
      <c r="O58" s="19" t="n"/>
      <c r="P58" s="16">
        <f>IF(OR($B58="",$E58="",$I58=""),"",IFERROR($I58*VLOOKUP($E58,Assumptions!$D$6:$E$105,2,FALSE),""))</f>
        <v/>
      </c>
      <c r="Q58" s="16">
        <f>IF(OR($B58="",$F58="",$J58=""),"",IFERROR($J58*VLOOKUP($F58,Assumptions!$G$6:$H$105,2,FALSE),""))</f>
        <v/>
      </c>
      <c r="R58" s="16">
        <f>IF(OR($B58="",$L58=""),"",IFERROR($L58*Assumptions!$B$3,""))</f>
        <v/>
      </c>
      <c r="S58" s="16">
        <f>IF($B58="","",IF(OR($P58="",$Q58="",$R58="",$K58="",$M58=""),"",SUM($P58:$R58,$K58,$M58)))</f>
        <v/>
      </c>
      <c r="T58" s="16">
        <f>IF(OR($B58="",$O58&lt;&gt;"Completed",$N58="",$S58=""),"",IFERROR($N58-$S58,""))</f>
        <v/>
      </c>
      <c r="U58" s="17">
        <f>IF(OR($B58="",$O58&lt;&gt;"Completed",$T58="",$N58=""),"",IFERROR($T58/$N58,""))</f>
        <v/>
      </c>
      <c r="V58" s="25">
        <f>IF($B58="","",IF($O58="Completed",IF(OR($N58="",$S58=""),"Review inputs",IF($U58="","Review revenue",IF($U58&lt;Assumptions!$E$3,"Review margin",""))),""))</f>
        <v/>
      </c>
    </row>
    <row r="59" ht="19" customHeight="1">
      <c r="A59" s="32" t="n"/>
      <c r="B59" s="19" t="n"/>
      <c r="C59" s="19" t="n"/>
      <c r="D59" s="20" t="n"/>
      <c r="E59" s="19" t="n"/>
      <c r="F59" s="20" t="n"/>
      <c r="G59" s="21" t="n"/>
      <c r="H59" s="19" t="n"/>
      <c r="I59" s="21" t="n"/>
      <c r="J59" s="21" t="n"/>
      <c r="K59" s="22" t="n"/>
      <c r="L59" s="33" t="n"/>
      <c r="M59" s="22" t="n"/>
      <c r="N59" s="22" t="n"/>
      <c r="O59" s="19" t="n"/>
      <c r="P59" s="12">
        <f>IF(OR($B59="",$E59="",$I59=""),"",IFERROR($I59*VLOOKUP($E59,Assumptions!$D$6:$E$105,2,FALSE),""))</f>
        <v/>
      </c>
      <c r="Q59" s="12">
        <f>IF(OR($B59="",$F59="",$J59=""),"",IFERROR($J59*VLOOKUP($F59,Assumptions!$G$6:$H$105,2,FALSE),""))</f>
        <v/>
      </c>
      <c r="R59" s="12">
        <f>IF(OR($B59="",$L59=""),"",IFERROR($L59*Assumptions!$B$3,""))</f>
        <v/>
      </c>
      <c r="S59" s="12">
        <f>IF($B59="","",IF(OR($P59="",$Q59="",$R59="",$K59="",$M59=""),"",SUM($P59:$R59,$K59,$M59)))</f>
        <v/>
      </c>
      <c r="T59" s="12">
        <f>IF(OR($B59="",$O59&lt;&gt;"Completed",$N59="",$S59=""),"",IFERROR($N59-$S59,""))</f>
        <v/>
      </c>
      <c r="U59" s="13">
        <f>IF(OR($B59="",$O59&lt;&gt;"Completed",$T59="",$N59=""),"",IFERROR($T59/$N59,""))</f>
        <v/>
      </c>
      <c r="V59" s="24">
        <f>IF($B59="","",IF($O59="Completed",IF(OR($N59="",$S59=""),"Review inputs",IF($U59="","Review revenue",IF($U59&lt;Assumptions!$E$3,"Review margin",""))),""))</f>
        <v/>
      </c>
    </row>
    <row r="60" ht="19" customHeight="1">
      <c r="A60" s="32" t="n"/>
      <c r="B60" s="19" t="n"/>
      <c r="C60" s="19" t="n"/>
      <c r="D60" s="20" t="n"/>
      <c r="E60" s="19" t="n"/>
      <c r="F60" s="20" t="n"/>
      <c r="G60" s="21" t="n"/>
      <c r="H60" s="19" t="n"/>
      <c r="I60" s="21" t="n"/>
      <c r="J60" s="21" t="n"/>
      <c r="K60" s="22" t="n"/>
      <c r="L60" s="33" t="n"/>
      <c r="M60" s="22" t="n"/>
      <c r="N60" s="22" t="n"/>
      <c r="O60" s="19" t="n"/>
      <c r="P60" s="16">
        <f>IF(OR($B60="",$E60="",$I60=""),"",IFERROR($I60*VLOOKUP($E60,Assumptions!$D$6:$E$105,2,FALSE),""))</f>
        <v/>
      </c>
      <c r="Q60" s="16">
        <f>IF(OR($B60="",$F60="",$J60=""),"",IFERROR($J60*VLOOKUP($F60,Assumptions!$G$6:$H$105,2,FALSE),""))</f>
        <v/>
      </c>
      <c r="R60" s="16">
        <f>IF(OR($B60="",$L60=""),"",IFERROR($L60*Assumptions!$B$3,""))</f>
        <v/>
      </c>
      <c r="S60" s="16">
        <f>IF($B60="","",IF(OR($P60="",$Q60="",$R60="",$K60="",$M60=""),"",SUM($P60:$R60,$K60,$M60)))</f>
        <v/>
      </c>
      <c r="T60" s="16">
        <f>IF(OR($B60="",$O60&lt;&gt;"Completed",$N60="",$S60=""),"",IFERROR($N60-$S60,""))</f>
        <v/>
      </c>
      <c r="U60" s="17">
        <f>IF(OR($B60="",$O60&lt;&gt;"Completed",$T60="",$N60=""),"",IFERROR($T60/$N60,""))</f>
        <v/>
      </c>
      <c r="V60" s="25">
        <f>IF($B60="","",IF($O60="Completed",IF(OR($N60="",$S60=""),"Review inputs",IF($U60="","Review revenue",IF($U60&lt;Assumptions!$E$3,"Review margin",""))),""))</f>
        <v/>
      </c>
    </row>
    <row r="61" ht="19" customHeight="1">
      <c r="A61" s="32" t="n"/>
      <c r="B61" s="19" t="n"/>
      <c r="C61" s="19" t="n"/>
      <c r="D61" s="20" t="n"/>
      <c r="E61" s="19" t="n"/>
      <c r="F61" s="20" t="n"/>
      <c r="G61" s="21" t="n"/>
      <c r="H61" s="19" t="n"/>
      <c r="I61" s="21" t="n"/>
      <c r="J61" s="21" t="n"/>
      <c r="K61" s="22" t="n"/>
      <c r="L61" s="33" t="n"/>
      <c r="M61" s="22" t="n"/>
      <c r="N61" s="22" t="n"/>
      <c r="O61" s="19" t="n"/>
      <c r="P61" s="12">
        <f>IF(OR($B61="",$E61="",$I61=""),"",IFERROR($I61*VLOOKUP($E61,Assumptions!$D$6:$E$105,2,FALSE),""))</f>
        <v/>
      </c>
      <c r="Q61" s="12">
        <f>IF(OR($B61="",$F61="",$J61=""),"",IFERROR($J61*VLOOKUP($F61,Assumptions!$G$6:$H$105,2,FALSE),""))</f>
        <v/>
      </c>
      <c r="R61" s="12">
        <f>IF(OR($B61="",$L61=""),"",IFERROR($L61*Assumptions!$B$3,""))</f>
        <v/>
      </c>
      <c r="S61" s="12">
        <f>IF($B61="","",IF(OR($P61="",$Q61="",$R61="",$K61="",$M61=""),"",SUM($P61:$R61,$K61,$M61)))</f>
        <v/>
      </c>
      <c r="T61" s="12">
        <f>IF(OR($B61="",$O61&lt;&gt;"Completed",$N61="",$S61=""),"",IFERROR($N61-$S61,""))</f>
        <v/>
      </c>
      <c r="U61" s="13">
        <f>IF(OR($B61="",$O61&lt;&gt;"Completed",$T61="",$N61=""),"",IFERROR($T61/$N61,""))</f>
        <v/>
      </c>
      <c r="V61" s="24">
        <f>IF($B61="","",IF($O61="Completed",IF(OR($N61="",$S61=""),"Review inputs",IF($U61="","Review revenue",IF($U61&lt;Assumptions!$E$3,"Review margin",""))),""))</f>
        <v/>
      </c>
    </row>
    <row r="62" ht="19" customHeight="1">
      <c r="A62" s="32" t="n"/>
      <c r="B62" s="19" t="n"/>
      <c r="C62" s="19" t="n"/>
      <c r="D62" s="20" t="n"/>
      <c r="E62" s="19" t="n"/>
      <c r="F62" s="20" t="n"/>
      <c r="G62" s="21" t="n"/>
      <c r="H62" s="19" t="n"/>
      <c r="I62" s="21" t="n"/>
      <c r="J62" s="21" t="n"/>
      <c r="K62" s="22" t="n"/>
      <c r="L62" s="33" t="n"/>
      <c r="M62" s="22" t="n"/>
      <c r="N62" s="22" t="n"/>
      <c r="O62" s="19" t="n"/>
      <c r="P62" s="16">
        <f>IF(OR($B62="",$E62="",$I62=""),"",IFERROR($I62*VLOOKUP($E62,Assumptions!$D$6:$E$105,2,FALSE),""))</f>
        <v/>
      </c>
      <c r="Q62" s="16">
        <f>IF(OR($B62="",$F62="",$J62=""),"",IFERROR($J62*VLOOKUP($F62,Assumptions!$G$6:$H$105,2,FALSE),""))</f>
        <v/>
      </c>
      <c r="R62" s="16">
        <f>IF(OR($B62="",$L62=""),"",IFERROR($L62*Assumptions!$B$3,""))</f>
        <v/>
      </c>
      <c r="S62" s="16">
        <f>IF($B62="","",IF(OR($P62="",$Q62="",$R62="",$K62="",$M62=""),"",SUM($P62:$R62,$K62,$M62)))</f>
        <v/>
      </c>
      <c r="T62" s="16">
        <f>IF(OR($B62="",$O62&lt;&gt;"Completed",$N62="",$S62=""),"",IFERROR($N62-$S62,""))</f>
        <v/>
      </c>
      <c r="U62" s="17">
        <f>IF(OR($B62="",$O62&lt;&gt;"Completed",$T62="",$N62=""),"",IFERROR($T62/$N62,""))</f>
        <v/>
      </c>
      <c r="V62" s="25">
        <f>IF($B62="","",IF($O62="Completed",IF(OR($N62="",$S62=""),"Review inputs",IF($U62="","Review revenue",IF($U62&lt;Assumptions!$E$3,"Review margin",""))),""))</f>
        <v/>
      </c>
    </row>
    <row r="63" ht="19" customHeight="1">
      <c r="A63" s="32" t="n"/>
      <c r="B63" s="19" t="n"/>
      <c r="C63" s="19" t="n"/>
      <c r="D63" s="20" t="n"/>
      <c r="E63" s="19" t="n"/>
      <c r="F63" s="20" t="n"/>
      <c r="G63" s="21" t="n"/>
      <c r="H63" s="19" t="n"/>
      <c r="I63" s="21" t="n"/>
      <c r="J63" s="21" t="n"/>
      <c r="K63" s="22" t="n"/>
      <c r="L63" s="33" t="n"/>
      <c r="M63" s="22" t="n"/>
      <c r="N63" s="22" t="n"/>
      <c r="O63" s="19" t="n"/>
      <c r="P63" s="12">
        <f>IF(OR($B63="",$E63="",$I63=""),"",IFERROR($I63*VLOOKUP($E63,Assumptions!$D$6:$E$105,2,FALSE),""))</f>
        <v/>
      </c>
      <c r="Q63" s="12">
        <f>IF(OR($B63="",$F63="",$J63=""),"",IFERROR($J63*VLOOKUP($F63,Assumptions!$G$6:$H$105,2,FALSE),""))</f>
        <v/>
      </c>
      <c r="R63" s="12">
        <f>IF(OR($B63="",$L63=""),"",IFERROR($L63*Assumptions!$B$3,""))</f>
        <v/>
      </c>
      <c r="S63" s="12">
        <f>IF($B63="","",IF(OR($P63="",$Q63="",$R63="",$K63="",$M63=""),"",SUM($P63:$R63,$K63,$M63)))</f>
        <v/>
      </c>
      <c r="T63" s="12">
        <f>IF(OR($B63="",$O63&lt;&gt;"Completed",$N63="",$S63=""),"",IFERROR($N63-$S63,""))</f>
        <v/>
      </c>
      <c r="U63" s="13">
        <f>IF(OR($B63="",$O63&lt;&gt;"Completed",$T63="",$N63=""),"",IFERROR($T63/$N63,""))</f>
        <v/>
      </c>
      <c r="V63" s="24">
        <f>IF($B63="","",IF($O63="Completed",IF(OR($N63="",$S63=""),"Review inputs",IF($U63="","Review revenue",IF($U63&lt;Assumptions!$E$3,"Review margin",""))),""))</f>
        <v/>
      </c>
    </row>
    <row r="64" ht="19" customHeight="1">
      <c r="A64" s="32" t="n"/>
      <c r="B64" s="19" t="n"/>
      <c r="C64" s="19" t="n"/>
      <c r="D64" s="20" t="n"/>
      <c r="E64" s="19" t="n"/>
      <c r="F64" s="20" t="n"/>
      <c r="G64" s="21" t="n"/>
      <c r="H64" s="19" t="n"/>
      <c r="I64" s="21" t="n"/>
      <c r="J64" s="21" t="n"/>
      <c r="K64" s="22" t="n"/>
      <c r="L64" s="33" t="n"/>
      <c r="M64" s="22" t="n"/>
      <c r="N64" s="22" t="n"/>
      <c r="O64" s="19" t="n"/>
      <c r="P64" s="16">
        <f>IF(OR($B64="",$E64="",$I64=""),"",IFERROR($I64*VLOOKUP($E64,Assumptions!$D$6:$E$105,2,FALSE),""))</f>
        <v/>
      </c>
      <c r="Q64" s="16">
        <f>IF(OR($B64="",$F64="",$J64=""),"",IFERROR($J64*VLOOKUP($F64,Assumptions!$G$6:$H$105,2,FALSE),""))</f>
        <v/>
      </c>
      <c r="R64" s="16">
        <f>IF(OR($B64="",$L64=""),"",IFERROR($L64*Assumptions!$B$3,""))</f>
        <v/>
      </c>
      <c r="S64" s="16">
        <f>IF($B64="","",IF(OR($P64="",$Q64="",$R64="",$K64="",$M64=""),"",SUM($P64:$R64,$K64,$M64)))</f>
        <v/>
      </c>
      <c r="T64" s="16">
        <f>IF(OR($B64="",$O64&lt;&gt;"Completed",$N64="",$S64=""),"",IFERROR($N64-$S64,""))</f>
        <v/>
      </c>
      <c r="U64" s="17">
        <f>IF(OR($B64="",$O64&lt;&gt;"Completed",$T64="",$N64=""),"",IFERROR($T64/$N64,""))</f>
        <v/>
      </c>
      <c r="V64" s="25">
        <f>IF($B64="","",IF($O64="Completed",IF(OR($N64="",$S64=""),"Review inputs",IF($U64="","Review revenue",IF($U64&lt;Assumptions!$E$3,"Review margin",""))),""))</f>
        <v/>
      </c>
    </row>
    <row r="65" ht="19" customHeight="1">
      <c r="A65" s="32" t="n"/>
      <c r="B65" s="19" t="n"/>
      <c r="C65" s="19" t="n"/>
      <c r="D65" s="20" t="n"/>
      <c r="E65" s="19" t="n"/>
      <c r="F65" s="20" t="n"/>
      <c r="G65" s="21" t="n"/>
      <c r="H65" s="19" t="n"/>
      <c r="I65" s="21" t="n"/>
      <c r="J65" s="21" t="n"/>
      <c r="K65" s="22" t="n"/>
      <c r="L65" s="33" t="n"/>
      <c r="M65" s="22" t="n"/>
      <c r="N65" s="22" t="n"/>
      <c r="O65" s="19" t="n"/>
      <c r="P65" s="12">
        <f>IF(OR($B65="",$E65="",$I65=""),"",IFERROR($I65*VLOOKUP($E65,Assumptions!$D$6:$E$105,2,FALSE),""))</f>
        <v/>
      </c>
      <c r="Q65" s="12">
        <f>IF(OR($B65="",$F65="",$J65=""),"",IFERROR($J65*VLOOKUP($F65,Assumptions!$G$6:$H$105,2,FALSE),""))</f>
        <v/>
      </c>
      <c r="R65" s="12">
        <f>IF(OR($B65="",$L65=""),"",IFERROR($L65*Assumptions!$B$3,""))</f>
        <v/>
      </c>
      <c r="S65" s="12">
        <f>IF($B65="","",IF(OR($P65="",$Q65="",$R65="",$K65="",$M65=""),"",SUM($P65:$R65,$K65,$M65)))</f>
        <v/>
      </c>
      <c r="T65" s="12">
        <f>IF(OR($B65="",$O65&lt;&gt;"Completed",$N65="",$S65=""),"",IFERROR($N65-$S65,""))</f>
        <v/>
      </c>
      <c r="U65" s="13">
        <f>IF(OR($B65="",$O65&lt;&gt;"Completed",$T65="",$N65=""),"",IFERROR($T65/$N65,""))</f>
        <v/>
      </c>
      <c r="V65" s="24">
        <f>IF($B65="","",IF($O65="Completed",IF(OR($N65="",$S65=""),"Review inputs",IF($U65="","Review revenue",IF($U65&lt;Assumptions!$E$3,"Review margin",""))),""))</f>
        <v/>
      </c>
    </row>
    <row r="66" ht="19" customHeight="1">
      <c r="A66" s="32" t="n"/>
      <c r="B66" s="19" t="n"/>
      <c r="C66" s="19" t="n"/>
      <c r="D66" s="20" t="n"/>
      <c r="E66" s="19" t="n"/>
      <c r="F66" s="20" t="n"/>
      <c r="G66" s="21" t="n"/>
      <c r="H66" s="19" t="n"/>
      <c r="I66" s="21" t="n"/>
      <c r="J66" s="21" t="n"/>
      <c r="K66" s="22" t="n"/>
      <c r="L66" s="33" t="n"/>
      <c r="M66" s="22" t="n"/>
      <c r="N66" s="22" t="n"/>
      <c r="O66" s="19" t="n"/>
      <c r="P66" s="16">
        <f>IF(OR($B66="",$E66="",$I66=""),"",IFERROR($I66*VLOOKUP($E66,Assumptions!$D$6:$E$105,2,FALSE),""))</f>
        <v/>
      </c>
      <c r="Q66" s="16">
        <f>IF(OR($B66="",$F66="",$J66=""),"",IFERROR($J66*VLOOKUP($F66,Assumptions!$G$6:$H$105,2,FALSE),""))</f>
        <v/>
      </c>
      <c r="R66" s="16">
        <f>IF(OR($B66="",$L66=""),"",IFERROR($L66*Assumptions!$B$3,""))</f>
        <v/>
      </c>
      <c r="S66" s="16">
        <f>IF($B66="","",IF(OR($P66="",$Q66="",$R66="",$K66="",$M66=""),"",SUM($P66:$R66,$K66,$M66)))</f>
        <v/>
      </c>
      <c r="T66" s="16">
        <f>IF(OR($B66="",$O66&lt;&gt;"Completed",$N66="",$S66=""),"",IFERROR($N66-$S66,""))</f>
        <v/>
      </c>
      <c r="U66" s="17">
        <f>IF(OR($B66="",$O66&lt;&gt;"Completed",$T66="",$N66=""),"",IFERROR($T66/$N66,""))</f>
        <v/>
      </c>
      <c r="V66" s="25">
        <f>IF($B66="","",IF($O66="Completed",IF(OR($N66="",$S66=""),"Review inputs",IF($U66="","Review revenue",IF($U66&lt;Assumptions!$E$3,"Review margin",""))),""))</f>
        <v/>
      </c>
    </row>
    <row r="67" ht="19" customHeight="1">
      <c r="A67" s="32" t="n"/>
      <c r="B67" s="19" t="n"/>
      <c r="C67" s="19" t="n"/>
      <c r="D67" s="20" t="n"/>
      <c r="E67" s="19" t="n"/>
      <c r="F67" s="20" t="n"/>
      <c r="G67" s="21" t="n"/>
      <c r="H67" s="19" t="n"/>
      <c r="I67" s="21" t="n"/>
      <c r="J67" s="21" t="n"/>
      <c r="K67" s="22" t="n"/>
      <c r="L67" s="33" t="n"/>
      <c r="M67" s="22" t="n"/>
      <c r="N67" s="22" t="n"/>
      <c r="O67" s="19" t="n"/>
      <c r="P67" s="12">
        <f>IF(OR($B67="",$E67="",$I67=""),"",IFERROR($I67*VLOOKUP($E67,Assumptions!$D$6:$E$105,2,FALSE),""))</f>
        <v/>
      </c>
      <c r="Q67" s="12">
        <f>IF(OR($B67="",$F67="",$J67=""),"",IFERROR($J67*VLOOKUP($F67,Assumptions!$G$6:$H$105,2,FALSE),""))</f>
        <v/>
      </c>
      <c r="R67" s="12">
        <f>IF(OR($B67="",$L67=""),"",IFERROR($L67*Assumptions!$B$3,""))</f>
        <v/>
      </c>
      <c r="S67" s="12">
        <f>IF($B67="","",IF(OR($P67="",$Q67="",$R67="",$K67="",$M67=""),"",SUM($P67:$R67,$K67,$M67)))</f>
        <v/>
      </c>
      <c r="T67" s="12">
        <f>IF(OR($B67="",$O67&lt;&gt;"Completed",$N67="",$S67=""),"",IFERROR($N67-$S67,""))</f>
        <v/>
      </c>
      <c r="U67" s="13">
        <f>IF(OR($B67="",$O67&lt;&gt;"Completed",$T67="",$N67=""),"",IFERROR($T67/$N67,""))</f>
        <v/>
      </c>
      <c r="V67" s="24">
        <f>IF($B67="","",IF($O67="Completed",IF(OR($N67="",$S67=""),"Review inputs",IF($U67="","Review revenue",IF($U67&lt;Assumptions!$E$3,"Review margin",""))),""))</f>
        <v/>
      </c>
    </row>
    <row r="68" ht="19" customHeight="1">
      <c r="A68" s="32" t="n"/>
      <c r="B68" s="19" t="n"/>
      <c r="C68" s="19" t="n"/>
      <c r="D68" s="20" t="n"/>
      <c r="E68" s="19" t="n"/>
      <c r="F68" s="20" t="n"/>
      <c r="G68" s="21" t="n"/>
      <c r="H68" s="19" t="n"/>
      <c r="I68" s="21" t="n"/>
      <c r="J68" s="21" t="n"/>
      <c r="K68" s="22" t="n"/>
      <c r="L68" s="33" t="n"/>
      <c r="M68" s="22" t="n"/>
      <c r="N68" s="22" t="n"/>
      <c r="O68" s="19" t="n"/>
      <c r="P68" s="16">
        <f>IF(OR($B68="",$E68="",$I68=""),"",IFERROR($I68*VLOOKUP($E68,Assumptions!$D$6:$E$105,2,FALSE),""))</f>
        <v/>
      </c>
      <c r="Q68" s="16">
        <f>IF(OR($B68="",$F68="",$J68=""),"",IFERROR($J68*VLOOKUP($F68,Assumptions!$G$6:$H$105,2,FALSE),""))</f>
        <v/>
      </c>
      <c r="R68" s="16">
        <f>IF(OR($B68="",$L68=""),"",IFERROR($L68*Assumptions!$B$3,""))</f>
        <v/>
      </c>
      <c r="S68" s="16">
        <f>IF($B68="","",IF(OR($P68="",$Q68="",$R68="",$K68="",$M68=""),"",SUM($P68:$R68,$K68,$M68)))</f>
        <v/>
      </c>
      <c r="T68" s="16">
        <f>IF(OR($B68="",$O68&lt;&gt;"Completed",$N68="",$S68=""),"",IFERROR($N68-$S68,""))</f>
        <v/>
      </c>
      <c r="U68" s="17">
        <f>IF(OR($B68="",$O68&lt;&gt;"Completed",$T68="",$N68=""),"",IFERROR($T68/$N68,""))</f>
        <v/>
      </c>
      <c r="V68" s="25">
        <f>IF($B68="","",IF($O68="Completed",IF(OR($N68="",$S68=""),"Review inputs",IF($U68="","Review revenue",IF($U68&lt;Assumptions!$E$3,"Review margin",""))),""))</f>
        <v/>
      </c>
    </row>
    <row r="69" ht="19" customHeight="1">
      <c r="A69" s="32" t="n"/>
      <c r="B69" s="19" t="n"/>
      <c r="C69" s="19" t="n"/>
      <c r="D69" s="20" t="n"/>
      <c r="E69" s="19" t="n"/>
      <c r="F69" s="20" t="n"/>
      <c r="G69" s="21" t="n"/>
      <c r="H69" s="19" t="n"/>
      <c r="I69" s="21" t="n"/>
      <c r="J69" s="21" t="n"/>
      <c r="K69" s="22" t="n"/>
      <c r="L69" s="33" t="n"/>
      <c r="M69" s="22" t="n"/>
      <c r="N69" s="22" t="n"/>
      <c r="O69" s="19" t="n"/>
      <c r="P69" s="12">
        <f>IF(OR($B69="",$E69="",$I69=""),"",IFERROR($I69*VLOOKUP($E69,Assumptions!$D$6:$E$105,2,FALSE),""))</f>
        <v/>
      </c>
      <c r="Q69" s="12">
        <f>IF(OR($B69="",$F69="",$J69=""),"",IFERROR($J69*VLOOKUP($F69,Assumptions!$G$6:$H$105,2,FALSE),""))</f>
        <v/>
      </c>
      <c r="R69" s="12">
        <f>IF(OR($B69="",$L69=""),"",IFERROR($L69*Assumptions!$B$3,""))</f>
        <v/>
      </c>
      <c r="S69" s="12">
        <f>IF($B69="","",IF(OR($P69="",$Q69="",$R69="",$K69="",$M69=""),"",SUM($P69:$R69,$K69,$M69)))</f>
        <v/>
      </c>
      <c r="T69" s="12">
        <f>IF(OR($B69="",$O69&lt;&gt;"Completed",$N69="",$S69=""),"",IFERROR($N69-$S69,""))</f>
        <v/>
      </c>
      <c r="U69" s="13">
        <f>IF(OR($B69="",$O69&lt;&gt;"Completed",$T69="",$N69=""),"",IFERROR($T69/$N69,""))</f>
        <v/>
      </c>
      <c r="V69" s="24">
        <f>IF($B69="","",IF($O69="Completed",IF(OR($N69="",$S69=""),"Review inputs",IF($U69="","Review revenue",IF($U69&lt;Assumptions!$E$3,"Review margin",""))),""))</f>
        <v/>
      </c>
    </row>
    <row r="70" ht="19" customHeight="1">
      <c r="A70" s="32" t="n"/>
      <c r="B70" s="19" t="n"/>
      <c r="C70" s="19" t="n"/>
      <c r="D70" s="20" t="n"/>
      <c r="E70" s="19" t="n"/>
      <c r="F70" s="20" t="n"/>
      <c r="G70" s="21" t="n"/>
      <c r="H70" s="19" t="n"/>
      <c r="I70" s="21" t="n"/>
      <c r="J70" s="21" t="n"/>
      <c r="K70" s="22" t="n"/>
      <c r="L70" s="33" t="n"/>
      <c r="M70" s="22" t="n"/>
      <c r="N70" s="22" t="n"/>
      <c r="O70" s="19" t="n"/>
      <c r="P70" s="16">
        <f>IF(OR($B70="",$E70="",$I70=""),"",IFERROR($I70*VLOOKUP($E70,Assumptions!$D$6:$E$105,2,FALSE),""))</f>
        <v/>
      </c>
      <c r="Q70" s="16">
        <f>IF(OR($B70="",$F70="",$J70=""),"",IFERROR($J70*VLOOKUP($F70,Assumptions!$G$6:$H$105,2,FALSE),""))</f>
        <v/>
      </c>
      <c r="R70" s="16">
        <f>IF(OR($B70="",$L70=""),"",IFERROR($L70*Assumptions!$B$3,""))</f>
        <v/>
      </c>
      <c r="S70" s="16">
        <f>IF($B70="","",IF(OR($P70="",$Q70="",$R70="",$K70="",$M70=""),"",SUM($P70:$R70,$K70,$M70)))</f>
        <v/>
      </c>
      <c r="T70" s="16">
        <f>IF(OR($B70="",$O70&lt;&gt;"Completed",$N70="",$S70=""),"",IFERROR($N70-$S70,""))</f>
        <v/>
      </c>
      <c r="U70" s="17">
        <f>IF(OR($B70="",$O70&lt;&gt;"Completed",$T70="",$N70=""),"",IFERROR($T70/$N70,""))</f>
        <v/>
      </c>
      <c r="V70" s="25">
        <f>IF($B70="","",IF($O70="Completed",IF(OR($N70="",$S70=""),"Review inputs",IF($U70="","Review revenue",IF($U70&lt;Assumptions!$E$3,"Review margin",""))),""))</f>
        <v/>
      </c>
    </row>
    <row r="71" ht="19" customHeight="1">
      <c r="A71" s="32" t="n"/>
      <c r="B71" s="19" t="n"/>
      <c r="C71" s="19" t="n"/>
      <c r="D71" s="20" t="n"/>
      <c r="E71" s="19" t="n"/>
      <c r="F71" s="20" t="n"/>
      <c r="G71" s="21" t="n"/>
      <c r="H71" s="19" t="n"/>
      <c r="I71" s="21" t="n"/>
      <c r="J71" s="21" t="n"/>
      <c r="K71" s="22" t="n"/>
      <c r="L71" s="33" t="n"/>
      <c r="M71" s="22" t="n"/>
      <c r="N71" s="22" t="n"/>
      <c r="O71" s="19" t="n"/>
      <c r="P71" s="12">
        <f>IF(OR($B71="",$E71="",$I71=""),"",IFERROR($I71*VLOOKUP($E71,Assumptions!$D$6:$E$105,2,FALSE),""))</f>
        <v/>
      </c>
      <c r="Q71" s="12">
        <f>IF(OR($B71="",$F71="",$J71=""),"",IFERROR($J71*VLOOKUP($F71,Assumptions!$G$6:$H$105,2,FALSE),""))</f>
        <v/>
      </c>
      <c r="R71" s="12">
        <f>IF(OR($B71="",$L71=""),"",IFERROR($L71*Assumptions!$B$3,""))</f>
        <v/>
      </c>
      <c r="S71" s="12">
        <f>IF($B71="","",IF(OR($P71="",$Q71="",$R71="",$K71="",$M71=""),"",SUM($P71:$R71,$K71,$M71)))</f>
        <v/>
      </c>
      <c r="T71" s="12">
        <f>IF(OR($B71="",$O71&lt;&gt;"Completed",$N71="",$S71=""),"",IFERROR($N71-$S71,""))</f>
        <v/>
      </c>
      <c r="U71" s="13">
        <f>IF(OR($B71="",$O71&lt;&gt;"Completed",$T71="",$N71=""),"",IFERROR($T71/$N71,""))</f>
        <v/>
      </c>
      <c r="V71" s="24">
        <f>IF($B71="","",IF($O71="Completed",IF(OR($N71="",$S71=""),"Review inputs",IF($U71="","Review revenue",IF($U71&lt;Assumptions!$E$3,"Review margin",""))),""))</f>
        <v/>
      </c>
    </row>
    <row r="72" ht="19" customHeight="1">
      <c r="A72" s="32" t="n"/>
      <c r="B72" s="19" t="n"/>
      <c r="C72" s="19" t="n"/>
      <c r="D72" s="20" t="n"/>
      <c r="E72" s="19" t="n"/>
      <c r="F72" s="20" t="n"/>
      <c r="G72" s="21" t="n"/>
      <c r="H72" s="19" t="n"/>
      <c r="I72" s="21" t="n"/>
      <c r="J72" s="21" t="n"/>
      <c r="K72" s="22" t="n"/>
      <c r="L72" s="33" t="n"/>
      <c r="M72" s="22" t="n"/>
      <c r="N72" s="22" t="n"/>
      <c r="O72" s="19" t="n"/>
      <c r="P72" s="16">
        <f>IF(OR($B72="",$E72="",$I72=""),"",IFERROR($I72*VLOOKUP($E72,Assumptions!$D$6:$E$105,2,FALSE),""))</f>
        <v/>
      </c>
      <c r="Q72" s="16">
        <f>IF(OR($B72="",$F72="",$J72=""),"",IFERROR($J72*VLOOKUP($F72,Assumptions!$G$6:$H$105,2,FALSE),""))</f>
        <v/>
      </c>
      <c r="R72" s="16">
        <f>IF(OR($B72="",$L72=""),"",IFERROR($L72*Assumptions!$B$3,""))</f>
        <v/>
      </c>
      <c r="S72" s="16">
        <f>IF($B72="","",IF(OR($P72="",$Q72="",$R72="",$K72="",$M72=""),"",SUM($P72:$R72,$K72,$M72)))</f>
        <v/>
      </c>
      <c r="T72" s="16">
        <f>IF(OR($B72="",$O72&lt;&gt;"Completed",$N72="",$S72=""),"",IFERROR($N72-$S72,""))</f>
        <v/>
      </c>
      <c r="U72" s="17">
        <f>IF(OR($B72="",$O72&lt;&gt;"Completed",$T72="",$N72=""),"",IFERROR($T72/$N72,""))</f>
        <v/>
      </c>
      <c r="V72" s="25">
        <f>IF($B72="","",IF($O72="Completed",IF(OR($N72="",$S72=""),"Review inputs",IF($U72="","Review revenue",IF($U72&lt;Assumptions!$E$3,"Review margin",""))),""))</f>
        <v/>
      </c>
    </row>
    <row r="73" ht="19" customHeight="1">
      <c r="A73" s="32" t="n"/>
      <c r="B73" s="19" t="n"/>
      <c r="C73" s="19" t="n"/>
      <c r="D73" s="20" t="n"/>
      <c r="E73" s="19" t="n"/>
      <c r="F73" s="20" t="n"/>
      <c r="G73" s="21" t="n"/>
      <c r="H73" s="19" t="n"/>
      <c r="I73" s="21" t="n"/>
      <c r="J73" s="21" t="n"/>
      <c r="K73" s="22" t="n"/>
      <c r="L73" s="33" t="n"/>
      <c r="M73" s="22" t="n"/>
      <c r="N73" s="22" t="n"/>
      <c r="O73" s="19" t="n"/>
      <c r="P73" s="12">
        <f>IF(OR($B73="",$E73="",$I73=""),"",IFERROR($I73*VLOOKUP($E73,Assumptions!$D$6:$E$105,2,FALSE),""))</f>
        <v/>
      </c>
      <c r="Q73" s="12">
        <f>IF(OR($B73="",$F73="",$J73=""),"",IFERROR($J73*VLOOKUP($F73,Assumptions!$G$6:$H$105,2,FALSE),""))</f>
        <v/>
      </c>
      <c r="R73" s="12">
        <f>IF(OR($B73="",$L73=""),"",IFERROR($L73*Assumptions!$B$3,""))</f>
        <v/>
      </c>
      <c r="S73" s="12">
        <f>IF($B73="","",IF(OR($P73="",$Q73="",$R73="",$K73="",$M73=""),"",SUM($P73:$R73,$K73,$M73)))</f>
        <v/>
      </c>
      <c r="T73" s="12">
        <f>IF(OR($B73="",$O73&lt;&gt;"Completed",$N73="",$S73=""),"",IFERROR($N73-$S73,""))</f>
        <v/>
      </c>
      <c r="U73" s="13">
        <f>IF(OR($B73="",$O73&lt;&gt;"Completed",$T73="",$N73=""),"",IFERROR($T73/$N73,""))</f>
        <v/>
      </c>
      <c r="V73" s="24">
        <f>IF($B73="","",IF($O73="Completed",IF(OR($N73="",$S73=""),"Review inputs",IF($U73="","Review revenue",IF($U73&lt;Assumptions!$E$3,"Review margin",""))),""))</f>
        <v/>
      </c>
    </row>
    <row r="74" ht="19" customHeight="1">
      <c r="A74" s="32" t="n"/>
      <c r="B74" s="19" t="n"/>
      <c r="C74" s="19" t="n"/>
      <c r="D74" s="20" t="n"/>
      <c r="E74" s="19" t="n"/>
      <c r="F74" s="20" t="n"/>
      <c r="G74" s="21" t="n"/>
      <c r="H74" s="19" t="n"/>
      <c r="I74" s="21" t="n"/>
      <c r="J74" s="21" t="n"/>
      <c r="K74" s="22" t="n"/>
      <c r="L74" s="33" t="n"/>
      <c r="M74" s="22" t="n"/>
      <c r="N74" s="22" t="n"/>
      <c r="O74" s="19" t="n"/>
      <c r="P74" s="16">
        <f>IF(OR($B74="",$E74="",$I74=""),"",IFERROR($I74*VLOOKUP($E74,Assumptions!$D$6:$E$105,2,FALSE),""))</f>
        <v/>
      </c>
      <c r="Q74" s="16">
        <f>IF(OR($B74="",$F74="",$J74=""),"",IFERROR($J74*VLOOKUP($F74,Assumptions!$G$6:$H$105,2,FALSE),""))</f>
        <v/>
      </c>
      <c r="R74" s="16">
        <f>IF(OR($B74="",$L74=""),"",IFERROR($L74*Assumptions!$B$3,""))</f>
        <v/>
      </c>
      <c r="S74" s="16">
        <f>IF($B74="","",IF(OR($P74="",$Q74="",$R74="",$K74="",$M74=""),"",SUM($P74:$R74,$K74,$M74)))</f>
        <v/>
      </c>
      <c r="T74" s="16">
        <f>IF(OR($B74="",$O74&lt;&gt;"Completed",$N74="",$S74=""),"",IFERROR($N74-$S74,""))</f>
        <v/>
      </c>
      <c r="U74" s="17">
        <f>IF(OR($B74="",$O74&lt;&gt;"Completed",$T74="",$N74=""),"",IFERROR($T74/$N74,""))</f>
        <v/>
      </c>
      <c r="V74" s="25">
        <f>IF($B74="","",IF($O74="Completed",IF(OR($N74="",$S74=""),"Review inputs",IF($U74="","Review revenue",IF($U74&lt;Assumptions!$E$3,"Review margin",""))),""))</f>
        <v/>
      </c>
    </row>
    <row r="75" ht="19" customHeight="1">
      <c r="A75" s="32" t="n"/>
      <c r="B75" s="19" t="n"/>
      <c r="C75" s="19" t="n"/>
      <c r="D75" s="20" t="n"/>
      <c r="E75" s="19" t="n"/>
      <c r="F75" s="20" t="n"/>
      <c r="G75" s="21" t="n"/>
      <c r="H75" s="19" t="n"/>
      <c r="I75" s="21" t="n"/>
      <c r="J75" s="21" t="n"/>
      <c r="K75" s="22" t="n"/>
      <c r="L75" s="33" t="n"/>
      <c r="M75" s="22" t="n"/>
      <c r="N75" s="22" t="n"/>
      <c r="O75" s="19" t="n"/>
      <c r="P75" s="12">
        <f>IF(OR($B75="",$E75="",$I75=""),"",IFERROR($I75*VLOOKUP($E75,Assumptions!$D$6:$E$105,2,FALSE),""))</f>
        <v/>
      </c>
      <c r="Q75" s="12">
        <f>IF(OR($B75="",$F75="",$J75=""),"",IFERROR($J75*VLOOKUP($F75,Assumptions!$G$6:$H$105,2,FALSE),""))</f>
        <v/>
      </c>
      <c r="R75" s="12">
        <f>IF(OR($B75="",$L75=""),"",IFERROR($L75*Assumptions!$B$3,""))</f>
        <v/>
      </c>
      <c r="S75" s="12">
        <f>IF($B75="","",IF(OR($P75="",$Q75="",$R75="",$K75="",$M75=""),"",SUM($P75:$R75,$K75,$M75)))</f>
        <v/>
      </c>
      <c r="T75" s="12">
        <f>IF(OR($B75="",$O75&lt;&gt;"Completed",$N75="",$S75=""),"",IFERROR($N75-$S75,""))</f>
        <v/>
      </c>
      <c r="U75" s="13">
        <f>IF(OR($B75="",$O75&lt;&gt;"Completed",$T75="",$N75=""),"",IFERROR($T75/$N75,""))</f>
        <v/>
      </c>
      <c r="V75" s="24">
        <f>IF($B75="","",IF($O75="Completed",IF(OR($N75="",$S75=""),"Review inputs",IF($U75="","Review revenue",IF($U75&lt;Assumptions!$E$3,"Review margin",""))),""))</f>
        <v/>
      </c>
    </row>
    <row r="76" ht="19" customHeight="1">
      <c r="A76" s="32" t="n"/>
      <c r="B76" s="19" t="n"/>
      <c r="C76" s="19" t="n"/>
      <c r="D76" s="20" t="n"/>
      <c r="E76" s="19" t="n"/>
      <c r="F76" s="20" t="n"/>
      <c r="G76" s="21" t="n"/>
      <c r="H76" s="19" t="n"/>
      <c r="I76" s="21" t="n"/>
      <c r="J76" s="21" t="n"/>
      <c r="K76" s="22" t="n"/>
      <c r="L76" s="33" t="n"/>
      <c r="M76" s="22" t="n"/>
      <c r="N76" s="22" t="n"/>
      <c r="O76" s="19" t="n"/>
      <c r="P76" s="16">
        <f>IF(OR($B76="",$E76="",$I76=""),"",IFERROR($I76*VLOOKUP($E76,Assumptions!$D$6:$E$105,2,FALSE),""))</f>
        <v/>
      </c>
      <c r="Q76" s="16">
        <f>IF(OR($B76="",$F76="",$J76=""),"",IFERROR($J76*VLOOKUP($F76,Assumptions!$G$6:$H$105,2,FALSE),""))</f>
        <v/>
      </c>
      <c r="R76" s="16">
        <f>IF(OR($B76="",$L76=""),"",IFERROR($L76*Assumptions!$B$3,""))</f>
        <v/>
      </c>
      <c r="S76" s="16">
        <f>IF($B76="","",IF(OR($P76="",$Q76="",$R76="",$K76="",$M76=""),"",SUM($P76:$R76,$K76,$M76)))</f>
        <v/>
      </c>
      <c r="T76" s="16">
        <f>IF(OR($B76="",$O76&lt;&gt;"Completed",$N76="",$S76=""),"",IFERROR($N76-$S76,""))</f>
        <v/>
      </c>
      <c r="U76" s="17">
        <f>IF(OR($B76="",$O76&lt;&gt;"Completed",$T76="",$N76=""),"",IFERROR($T76/$N76,""))</f>
        <v/>
      </c>
      <c r="V76" s="25">
        <f>IF($B76="","",IF($O76="Completed",IF(OR($N76="",$S76=""),"Review inputs",IF($U76="","Review revenue",IF($U76&lt;Assumptions!$E$3,"Review margin",""))),""))</f>
        <v/>
      </c>
    </row>
    <row r="77" ht="19" customHeight="1">
      <c r="A77" s="32" t="n"/>
      <c r="B77" s="19" t="n"/>
      <c r="C77" s="19" t="n"/>
      <c r="D77" s="20" t="n"/>
      <c r="E77" s="19" t="n"/>
      <c r="F77" s="20" t="n"/>
      <c r="G77" s="21" t="n"/>
      <c r="H77" s="19" t="n"/>
      <c r="I77" s="21" t="n"/>
      <c r="J77" s="21" t="n"/>
      <c r="K77" s="22" t="n"/>
      <c r="L77" s="33" t="n"/>
      <c r="M77" s="22" t="n"/>
      <c r="N77" s="22" t="n"/>
      <c r="O77" s="19" t="n"/>
      <c r="P77" s="12">
        <f>IF(OR($B77="",$E77="",$I77=""),"",IFERROR($I77*VLOOKUP($E77,Assumptions!$D$6:$E$105,2,FALSE),""))</f>
        <v/>
      </c>
      <c r="Q77" s="12">
        <f>IF(OR($B77="",$F77="",$J77=""),"",IFERROR($J77*VLOOKUP($F77,Assumptions!$G$6:$H$105,2,FALSE),""))</f>
        <v/>
      </c>
      <c r="R77" s="12">
        <f>IF(OR($B77="",$L77=""),"",IFERROR($L77*Assumptions!$B$3,""))</f>
        <v/>
      </c>
      <c r="S77" s="12">
        <f>IF($B77="","",IF(OR($P77="",$Q77="",$R77="",$K77="",$M77=""),"",SUM($P77:$R77,$K77,$M77)))</f>
        <v/>
      </c>
      <c r="T77" s="12">
        <f>IF(OR($B77="",$O77&lt;&gt;"Completed",$N77="",$S77=""),"",IFERROR($N77-$S77,""))</f>
        <v/>
      </c>
      <c r="U77" s="13">
        <f>IF(OR($B77="",$O77&lt;&gt;"Completed",$T77="",$N77=""),"",IFERROR($T77/$N77,""))</f>
        <v/>
      </c>
      <c r="V77" s="24">
        <f>IF($B77="","",IF($O77="Completed",IF(OR($N77="",$S77=""),"Review inputs",IF($U77="","Review revenue",IF($U77&lt;Assumptions!$E$3,"Review margin",""))),""))</f>
        <v/>
      </c>
    </row>
    <row r="78" ht="19" customHeight="1">
      <c r="A78" s="32" t="n"/>
      <c r="B78" s="19" t="n"/>
      <c r="C78" s="19" t="n"/>
      <c r="D78" s="20" t="n"/>
      <c r="E78" s="19" t="n"/>
      <c r="F78" s="20" t="n"/>
      <c r="G78" s="21" t="n"/>
      <c r="H78" s="19" t="n"/>
      <c r="I78" s="21" t="n"/>
      <c r="J78" s="21" t="n"/>
      <c r="K78" s="22" t="n"/>
      <c r="L78" s="33" t="n"/>
      <c r="M78" s="22" t="n"/>
      <c r="N78" s="22" t="n"/>
      <c r="O78" s="19" t="n"/>
      <c r="P78" s="16">
        <f>IF(OR($B78="",$E78="",$I78=""),"",IFERROR($I78*VLOOKUP($E78,Assumptions!$D$6:$E$105,2,FALSE),""))</f>
        <v/>
      </c>
      <c r="Q78" s="16">
        <f>IF(OR($B78="",$F78="",$J78=""),"",IFERROR($J78*VLOOKUP($F78,Assumptions!$G$6:$H$105,2,FALSE),""))</f>
        <v/>
      </c>
      <c r="R78" s="16">
        <f>IF(OR($B78="",$L78=""),"",IFERROR($L78*Assumptions!$B$3,""))</f>
        <v/>
      </c>
      <c r="S78" s="16">
        <f>IF($B78="","",IF(OR($P78="",$Q78="",$R78="",$K78="",$M78=""),"",SUM($P78:$R78,$K78,$M78)))</f>
        <v/>
      </c>
      <c r="T78" s="16">
        <f>IF(OR($B78="",$O78&lt;&gt;"Completed",$N78="",$S78=""),"",IFERROR($N78-$S78,""))</f>
        <v/>
      </c>
      <c r="U78" s="17">
        <f>IF(OR($B78="",$O78&lt;&gt;"Completed",$T78="",$N78=""),"",IFERROR($T78/$N78,""))</f>
        <v/>
      </c>
      <c r="V78" s="25">
        <f>IF($B78="","",IF($O78="Completed",IF(OR($N78="",$S78=""),"Review inputs",IF($U78="","Review revenue",IF($U78&lt;Assumptions!$E$3,"Review margin",""))),""))</f>
        <v/>
      </c>
    </row>
    <row r="79" ht="19" customHeight="1">
      <c r="A79" s="32" t="n"/>
      <c r="B79" s="19" t="n"/>
      <c r="C79" s="19" t="n"/>
      <c r="D79" s="20" t="n"/>
      <c r="E79" s="19" t="n"/>
      <c r="F79" s="20" t="n"/>
      <c r="G79" s="21" t="n"/>
      <c r="H79" s="19" t="n"/>
      <c r="I79" s="21" t="n"/>
      <c r="J79" s="21" t="n"/>
      <c r="K79" s="22" t="n"/>
      <c r="L79" s="33" t="n"/>
      <c r="M79" s="22" t="n"/>
      <c r="N79" s="22" t="n"/>
      <c r="O79" s="19" t="n"/>
      <c r="P79" s="12">
        <f>IF(OR($B79="",$E79="",$I79=""),"",IFERROR($I79*VLOOKUP($E79,Assumptions!$D$6:$E$105,2,FALSE),""))</f>
        <v/>
      </c>
      <c r="Q79" s="12">
        <f>IF(OR($B79="",$F79="",$J79=""),"",IFERROR($J79*VLOOKUP($F79,Assumptions!$G$6:$H$105,2,FALSE),""))</f>
        <v/>
      </c>
      <c r="R79" s="12">
        <f>IF(OR($B79="",$L79=""),"",IFERROR($L79*Assumptions!$B$3,""))</f>
        <v/>
      </c>
      <c r="S79" s="12">
        <f>IF($B79="","",IF(OR($P79="",$Q79="",$R79="",$K79="",$M79=""),"",SUM($P79:$R79,$K79,$M79)))</f>
        <v/>
      </c>
      <c r="T79" s="12">
        <f>IF(OR($B79="",$O79&lt;&gt;"Completed",$N79="",$S79=""),"",IFERROR($N79-$S79,""))</f>
        <v/>
      </c>
      <c r="U79" s="13">
        <f>IF(OR($B79="",$O79&lt;&gt;"Completed",$T79="",$N79=""),"",IFERROR($T79/$N79,""))</f>
        <v/>
      </c>
      <c r="V79" s="24">
        <f>IF($B79="","",IF($O79="Completed",IF(OR($N79="",$S79=""),"Review inputs",IF($U79="","Review revenue",IF($U79&lt;Assumptions!$E$3,"Review margin",""))),""))</f>
        <v/>
      </c>
    </row>
    <row r="80" ht="19" customHeight="1">
      <c r="A80" s="32" t="n"/>
      <c r="B80" s="19" t="n"/>
      <c r="C80" s="19" t="n"/>
      <c r="D80" s="20" t="n"/>
      <c r="E80" s="19" t="n"/>
      <c r="F80" s="20" t="n"/>
      <c r="G80" s="21" t="n"/>
      <c r="H80" s="19" t="n"/>
      <c r="I80" s="21" t="n"/>
      <c r="J80" s="21" t="n"/>
      <c r="K80" s="22" t="n"/>
      <c r="L80" s="33" t="n"/>
      <c r="M80" s="22" t="n"/>
      <c r="N80" s="22" t="n"/>
      <c r="O80" s="19" t="n"/>
      <c r="P80" s="16">
        <f>IF(OR($B80="",$E80="",$I80=""),"",IFERROR($I80*VLOOKUP($E80,Assumptions!$D$6:$E$105,2,FALSE),""))</f>
        <v/>
      </c>
      <c r="Q80" s="16">
        <f>IF(OR($B80="",$F80="",$J80=""),"",IFERROR($J80*VLOOKUP($F80,Assumptions!$G$6:$H$105,2,FALSE),""))</f>
        <v/>
      </c>
      <c r="R80" s="16">
        <f>IF(OR($B80="",$L80=""),"",IFERROR($L80*Assumptions!$B$3,""))</f>
        <v/>
      </c>
      <c r="S80" s="16">
        <f>IF($B80="","",IF(OR($P80="",$Q80="",$R80="",$K80="",$M80=""),"",SUM($P80:$R80,$K80,$M80)))</f>
        <v/>
      </c>
      <c r="T80" s="16">
        <f>IF(OR($B80="",$O80&lt;&gt;"Completed",$N80="",$S80=""),"",IFERROR($N80-$S80,""))</f>
        <v/>
      </c>
      <c r="U80" s="17">
        <f>IF(OR($B80="",$O80&lt;&gt;"Completed",$T80="",$N80=""),"",IFERROR($T80/$N80,""))</f>
        <v/>
      </c>
      <c r="V80" s="25">
        <f>IF($B80="","",IF($O80="Completed",IF(OR($N80="",$S80=""),"Review inputs",IF($U80="","Review revenue",IF($U80&lt;Assumptions!$E$3,"Review margin",""))),""))</f>
        <v/>
      </c>
    </row>
    <row r="81" ht="19" customHeight="1">
      <c r="A81" s="32" t="n"/>
      <c r="B81" s="19" t="n"/>
      <c r="C81" s="19" t="n"/>
      <c r="D81" s="20" t="n"/>
      <c r="E81" s="19" t="n"/>
      <c r="F81" s="20" t="n"/>
      <c r="G81" s="21" t="n"/>
      <c r="H81" s="19" t="n"/>
      <c r="I81" s="21" t="n"/>
      <c r="J81" s="21" t="n"/>
      <c r="K81" s="22" t="n"/>
      <c r="L81" s="33" t="n"/>
      <c r="M81" s="22" t="n"/>
      <c r="N81" s="22" t="n"/>
      <c r="O81" s="19" t="n"/>
      <c r="P81" s="12">
        <f>IF(OR($B81="",$E81="",$I81=""),"",IFERROR($I81*VLOOKUP($E81,Assumptions!$D$6:$E$105,2,FALSE),""))</f>
        <v/>
      </c>
      <c r="Q81" s="12">
        <f>IF(OR($B81="",$F81="",$J81=""),"",IFERROR($J81*VLOOKUP($F81,Assumptions!$G$6:$H$105,2,FALSE),""))</f>
        <v/>
      </c>
      <c r="R81" s="12">
        <f>IF(OR($B81="",$L81=""),"",IFERROR($L81*Assumptions!$B$3,""))</f>
        <v/>
      </c>
      <c r="S81" s="12">
        <f>IF($B81="","",IF(OR($P81="",$Q81="",$R81="",$K81="",$M81=""),"",SUM($P81:$R81,$K81,$M81)))</f>
        <v/>
      </c>
      <c r="T81" s="12">
        <f>IF(OR($B81="",$O81&lt;&gt;"Completed",$N81="",$S81=""),"",IFERROR($N81-$S81,""))</f>
        <v/>
      </c>
      <c r="U81" s="13">
        <f>IF(OR($B81="",$O81&lt;&gt;"Completed",$T81="",$N81=""),"",IFERROR($T81/$N81,""))</f>
        <v/>
      </c>
      <c r="V81" s="24">
        <f>IF($B81="","",IF($O81="Completed",IF(OR($N81="",$S81=""),"Review inputs",IF($U81="","Review revenue",IF($U81&lt;Assumptions!$E$3,"Review margin",""))),""))</f>
        <v/>
      </c>
    </row>
    <row r="82" ht="19" customHeight="1">
      <c r="A82" s="32" t="n"/>
      <c r="B82" s="19" t="n"/>
      <c r="C82" s="19" t="n"/>
      <c r="D82" s="20" t="n"/>
      <c r="E82" s="19" t="n"/>
      <c r="F82" s="20" t="n"/>
      <c r="G82" s="21" t="n"/>
      <c r="H82" s="19" t="n"/>
      <c r="I82" s="21" t="n"/>
      <c r="J82" s="21" t="n"/>
      <c r="K82" s="22" t="n"/>
      <c r="L82" s="33" t="n"/>
      <c r="M82" s="22" t="n"/>
      <c r="N82" s="22" t="n"/>
      <c r="O82" s="19" t="n"/>
      <c r="P82" s="16">
        <f>IF(OR($B82="",$E82="",$I82=""),"",IFERROR($I82*VLOOKUP($E82,Assumptions!$D$6:$E$105,2,FALSE),""))</f>
        <v/>
      </c>
      <c r="Q82" s="16">
        <f>IF(OR($B82="",$F82="",$J82=""),"",IFERROR($J82*VLOOKUP($F82,Assumptions!$G$6:$H$105,2,FALSE),""))</f>
        <v/>
      </c>
      <c r="R82" s="16">
        <f>IF(OR($B82="",$L82=""),"",IFERROR($L82*Assumptions!$B$3,""))</f>
        <v/>
      </c>
      <c r="S82" s="16">
        <f>IF($B82="","",IF(OR($P82="",$Q82="",$R82="",$K82="",$M82=""),"",SUM($P82:$R82,$K82,$M82)))</f>
        <v/>
      </c>
      <c r="T82" s="16">
        <f>IF(OR($B82="",$O82&lt;&gt;"Completed",$N82="",$S82=""),"",IFERROR($N82-$S82,""))</f>
        <v/>
      </c>
      <c r="U82" s="17">
        <f>IF(OR($B82="",$O82&lt;&gt;"Completed",$T82="",$N82=""),"",IFERROR($T82/$N82,""))</f>
        <v/>
      </c>
      <c r="V82" s="25">
        <f>IF($B82="","",IF($O82="Completed",IF(OR($N82="",$S82=""),"Review inputs",IF($U82="","Review revenue",IF($U82&lt;Assumptions!$E$3,"Review margin",""))),""))</f>
        <v/>
      </c>
    </row>
    <row r="83" ht="19" customHeight="1">
      <c r="A83" s="32" t="n"/>
      <c r="B83" s="19" t="n"/>
      <c r="C83" s="19" t="n"/>
      <c r="D83" s="20" t="n"/>
      <c r="E83" s="19" t="n"/>
      <c r="F83" s="20" t="n"/>
      <c r="G83" s="21" t="n"/>
      <c r="H83" s="19" t="n"/>
      <c r="I83" s="21" t="n"/>
      <c r="J83" s="21" t="n"/>
      <c r="K83" s="22" t="n"/>
      <c r="L83" s="33" t="n"/>
      <c r="M83" s="22" t="n"/>
      <c r="N83" s="22" t="n"/>
      <c r="O83" s="19" t="n"/>
      <c r="P83" s="12">
        <f>IF(OR($B83="",$E83="",$I83=""),"",IFERROR($I83*VLOOKUP($E83,Assumptions!$D$6:$E$105,2,FALSE),""))</f>
        <v/>
      </c>
      <c r="Q83" s="12">
        <f>IF(OR($B83="",$F83="",$J83=""),"",IFERROR($J83*VLOOKUP($F83,Assumptions!$G$6:$H$105,2,FALSE),""))</f>
        <v/>
      </c>
      <c r="R83" s="12">
        <f>IF(OR($B83="",$L83=""),"",IFERROR($L83*Assumptions!$B$3,""))</f>
        <v/>
      </c>
      <c r="S83" s="12">
        <f>IF($B83="","",IF(OR($P83="",$Q83="",$R83="",$K83="",$M83=""),"",SUM($P83:$R83,$K83,$M83)))</f>
        <v/>
      </c>
      <c r="T83" s="12">
        <f>IF(OR($B83="",$O83&lt;&gt;"Completed",$N83="",$S83=""),"",IFERROR($N83-$S83,""))</f>
        <v/>
      </c>
      <c r="U83" s="13">
        <f>IF(OR($B83="",$O83&lt;&gt;"Completed",$T83="",$N83=""),"",IFERROR($T83/$N83,""))</f>
        <v/>
      </c>
      <c r="V83" s="24">
        <f>IF($B83="","",IF($O83="Completed",IF(OR($N83="",$S83=""),"Review inputs",IF($U83="","Review revenue",IF($U83&lt;Assumptions!$E$3,"Review margin",""))),""))</f>
        <v/>
      </c>
    </row>
    <row r="84" ht="19" customHeight="1">
      <c r="A84" s="32" t="n"/>
      <c r="B84" s="19" t="n"/>
      <c r="C84" s="19" t="n"/>
      <c r="D84" s="20" t="n"/>
      <c r="E84" s="19" t="n"/>
      <c r="F84" s="20" t="n"/>
      <c r="G84" s="21" t="n"/>
      <c r="H84" s="19" t="n"/>
      <c r="I84" s="21" t="n"/>
      <c r="J84" s="21" t="n"/>
      <c r="K84" s="22" t="n"/>
      <c r="L84" s="33" t="n"/>
      <c r="M84" s="22" t="n"/>
      <c r="N84" s="22" t="n"/>
      <c r="O84" s="19" t="n"/>
      <c r="P84" s="16">
        <f>IF(OR($B84="",$E84="",$I84=""),"",IFERROR($I84*VLOOKUP($E84,Assumptions!$D$6:$E$105,2,FALSE),""))</f>
        <v/>
      </c>
      <c r="Q84" s="16">
        <f>IF(OR($B84="",$F84="",$J84=""),"",IFERROR($J84*VLOOKUP($F84,Assumptions!$G$6:$H$105,2,FALSE),""))</f>
        <v/>
      </c>
      <c r="R84" s="16">
        <f>IF(OR($B84="",$L84=""),"",IFERROR($L84*Assumptions!$B$3,""))</f>
        <v/>
      </c>
      <c r="S84" s="16">
        <f>IF($B84="","",IF(OR($P84="",$Q84="",$R84="",$K84="",$M84=""),"",SUM($P84:$R84,$K84,$M84)))</f>
        <v/>
      </c>
      <c r="T84" s="16">
        <f>IF(OR($B84="",$O84&lt;&gt;"Completed",$N84="",$S84=""),"",IFERROR($N84-$S84,""))</f>
        <v/>
      </c>
      <c r="U84" s="17">
        <f>IF(OR($B84="",$O84&lt;&gt;"Completed",$T84="",$N84=""),"",IFERROR($T84/$N84,""))</f>
        <v/>
      </c>
      <c r="V84" s="25">
        <f>IF($B84="","",IF($O84="Completed",IF(OR($N84="",$S84=""),"Review inputs",IF($U84="","Review revenue",IF($U84&lt;Assumptions!$E$3,"Review margin",""))),""))</f>
        <v/>
      </c>
    </row>
    <row r="85" ht="19" customHeight="1">
      <c r="A85" s="32" t="n"/>
      <c r="B85" s="19" t="n"/>
      <c r="C85" s="19" t="n"/>
      <c r="D85" s="20" t="n"/>
      <c r="E85" s="19" t="n"/>
      <c r="F85" s="20" t="n"/>
      <c r="G85" s="21" t="n"/>
      <c r="H85" s="19" t="n"/>
      <c r="I85" s="21" t="n"/>
      <c r="J85" s="21" t="n"/>
      <c r="K85" s="22" t="n"/>
      <c r="L85" s="33" t="n"/>
      <c r="M85" s="22" t="n"/>
      <c r="N85" s="22" t="n"/>
      <c r="O85" s="19" t="n"/>
      <c r="P85" s="12">
        <f>IF(OR($B85="",$E85="",$I85=""),"",IFERROR($I85*VLOOKUP($E85,Assumptions!$D$6:$E$105,2,FALSE),""))</f>
        <v/>
      </c>
      <c r="Q85" s="12">
        <f>IF(OR($B85="",$F85="",$J85=""),"",IFERROR($J85*VLOOKUP($F85,Assumptions!$G$6:$H$105,2,FALSE),""))</f>
        <v/>
      </c>
      <c r="R85" s="12">
        <f>IF(OR($B85="",$L85=""),"",IFERROR($L85*Assumptions!$B$3,""))</f>
        <v/>
      </c>
      <c r="S85" s="12">
        <f>IF($B85="","",IF(OR($P85="",$Q85="",$R85="",$K85="",$M85=""),"",SUM($P85:$R85,$K85,$M85)))</f>
        <v/>
      </c>
      <c r="T85" s="12">
        <f>IF(OR($B85="",$O85&lt;&gt;"Completed",$N85="",$S85=""),"",IFERROR($N85-$S85,""))</f>
        <v/>
      </c>
      <c r="U85" s="13">
        <f>IF(OR($B85="",$O85&lt;&gt;"Completed",$T85="",$N85=""),"",IFERROR($T85/$N85,""))</f>
        <v/>
      </c>
      <c r="V85" s="24">
        <f>IF($B85="","",IF($O85="Completed",IF(OR($N85="",$S85=""),"Review inputs",IF($U85="","Review revenue",IF($U85&lt;Assumptions!$E$3,"Review margin",""))),""))</f>
        <v/>
      </c>
    </row>
    <row r="86" ht="19" customHeight="1">
      <c r="A86" s="32" t="n"/>
      <c r="B86" s="19" t="n"/>
      <c r="C86" s="19" t="n"/>
      <c r="D86" s="20" t="n"/>
      <c r="E86" s="19" t="n"/>
      <c r="F86" s="20" t="n"/>
      <c r="G86" s="21" t="n"/>
      <c r="H86" s="19" t="n"/>
      <c r="I86" s="21" t="n"/>
      <c r="J86" s="21" t="n"/>
      <c r="K86" s="22" t="n"/>
      <c r="L86" s="33" t="n"/>
      <c r="M86" s="22" t="n"/>
      <c r="N86" s="22" t="n"/>
      <c r="O86" s="19" t="n"/>
      <c r="P86" s="16">
        <f>IF(OR($B86="",$E86="",$I86=""),"",IFERROR($I86*VLOOKUP($E86,Assumptions!$D$6:$E$105,2,FALSE),""))</f>
        <v/>
      </c>
      <c r="Q86" s="16">
        <f>IF(OR($B86="",$F86="",$J86=""),"",IFERROR($J86*VLOOKUP($F86,Assumptions!$G$6:$H$105,2,FALSE),""))</f>
        <v/>
      </c>
      <c r="R86" s="16">
        <f>IF(OR($B86="",$L86=""),"",IFERROR($L86*Assumptions!$B$3,""))</f>
        <v/>
      </c>
      <c r="S86" s="16">
        <f>IF($B86="","",IF(OR($P86="",$Q86="",$R86="",$K86="",$M86=""),"",SUM($P86:$R86,$K86,$M86)))</f>
        <v/>
      </c>
      <c r="T86" s="16">
        <f>IF(OR($B86="",$O86&lt;&gt;"Completed",$N86="",$S86=""),"",IFERROR($N86-$S86,""))</f>
        <v/>
      </c>
      <c r="U86" s="17">
        <f>IF(OR($B86="",$O86&lt;&gt;"Completed",$T86="",$N86=""),"",IFERROR($T86/$N86,""))</f>
        <v/>
      </c>
      <c r="V86" s="25">
        <f>IF($B86="","",IF($O86="Completed",IF(OR($N86="",$S86=""),"Review inputs",IF($U86="","Review revenue",IF($U86&lt;Assumptions!$E$3,"Review margin",""))),""))</f>
        <v/>
      </c>
    </row>
    <row r="87" ht="19" customHeight="1">
      <c r="A87" s="32" t="n"/>
      <c r="B87" s="19" t="n"/>
      <c r="C87" s="19" t="n"/>
      <c r="D87" s="20" t="n"/>
      <c r="E87" s="19" t="n"/>
      <c r="F87" s="20" t="n"/>
      <c r="G87" s="21" t="n"/>
      <c r="H87" s="19" t="n"/>
      <c r="I87" s="21" t="n"/>
      <c r="J87" s="21" t="n"/>
      <c r="K87" s="22" t="n"/>
      <c r="L87" s="33" t="n"/>
      <c r="M87" s="22" t="n"/>
      <c r="N87" s="22" t="n"/>
      <c r="O87" s="19" t="n"/>
      <c r="P87" s="12">
        <f>IF(OR($B87="",$E87="",$I87=""),"",IFERROR($I87*VLOOKUP($E87,Assumptions!$D$6:$E$105,2,FALSE),""))</f>
        <v/>
      </c>
      <c r="Q87" s="12">
        <f>IF(OR($B87="",$F87="",$J87=""),"",IFERROR($J87*VLOOKUP($F87,Assumptions!$G$6:$H$105,2,FALSE),""))</f>
        <v/>
      </c>
      <c r="R87" s="12">
        <f>IF(OR($B87="",$L87=""),"",IFERROR($L87*Assumptions!$B$3,""))</f>
        <v/>
      </c>
      <c r="S87" s="12">
        <f>IF($B87="","",IF(OR($P87="",$Q87="",$R87="",$K87="",$M87=""),"",SUM($P87:$R87,$K87,$M87)))</f>
        <v/>
      </c>
      <c r="T87" s="12">
        <f>IF(OR($B87="",$O87&lt;&gt;"Completed",$N87="",$S87=""),"",IFERROR($N87-$S87,""))</f>
        <v/>
      </c>
      <c r="U87" s="13">
        <f>IF(OR($B87="",$O87&lt;&gt;"Completed",$T87="",$N87=""),"",IFERROR($T87/$N87,""))</f>
        <v/>
      </c>
      <c r="V87" s="24">
        <f>IF($B87="","",IF($O87="Completed",IF(OR($N87="",$S87=""),"Review inputs",IF($U87="","Review revenue",IF($U87&lt;Assumptions!$E$3,"Review margin",""))),""))</f>
        <v/>
      </c>
    </row>
    <row r="88" ht="19" customHeight="1">
      <c r="A88" s="32" t="n"/>
      <c r="B88" s="19" t="n"/>
      <c r="C88" s="19" t="n"/>
      <c r="D88" s="20" t="n"/>
      <c r="E88" s="19" t="n"/>
      <c r="F88" s="20" t="n"/>
      <c r="G88" s="21" t="n"/>
      <c r="H88" s="19" t="n"/>
      <c r="I88" s="21" t="n"/>
      <c r="J88" s="21" t="n"/>
      <c r="K88" s="22" t="n"/>
      <c r="L88" s="33" t="n"/>
      <c r="M88" s="22" t="n"/>
      <c r="N88" s="22" t="n"/>
      <c r="O88" s="19" t="n"/>
      <c r="P88" s="16">
        <f>IF(OR($B88="",$E88="",$I88=""),"",IFERROR($I88*VLOOKUP($E88,Assumptions!$D$6:$E$105,2,FALSE),""))</f>
        <v/>
      </c>
      <c r="Q88" s="16">
        <f>IF(OR($B88="",$F88="",$J88=""),"",IFERROR($J88*VLOOKUP($F88,Assumptions!$G$6:$H$105,2,FALSE),""))</f>
        <v/>
      </c>
      <c r="R88" s="16">
        <f>IF(OR($B88="",$L88=""),"",IFERROR($L88*Assumptions!$B$3,""))</f>
        <v/>
      </c>
      <c r="S88" s="16">
        <f>IF($B88="","",IF(OR($P88="",$Q88="",$R88="",$K88="",$M88=""),"",SUM($P88:$R88,$K88,$M88)))</f>
        <v/>
      </c>
      <c r="T88" s="16">
        <f>IF(OR($B88="",$O88&lt;&gt;"Completed",$N88="",$S88=""),"",IFERROR($N88-$S88,""))</f>
        <v/>
      </c>
      <c r="U88" s="17">
        <f>IF(OR($B88="",$O88&lt;&gt;"Completed",$T88="",$N88=""),"",IFERROR($T88/$N88,""))</f>
        <v/>
      </c>
      <c r="V88" s="25">
        <f>IF($B88="","",IF($O88="Completed",IF(OR($N88="",$S88=""),"Review inputs",IF($U88="","Review revenue",IF($U88&lt;Assumptions!$E$3,"Review margin",""))),""))</f>
        <v/>
      </c>
    </row>
    <row r="89" ht="19" customHeight="1">
      <c r="A89" s="32" t="n"/>
      <c r="B89" s="19" t="n"/>
      <c r="C89" s="19" t="n"/>
      <c r="D89" s="20" t="n"/>
      <c r="E89" s="19" t="n"/>
      <c r="F89" s="20" t="n"/>
      <c r="G89" s="21" t="n"/>
      <c r="H89" s="19" t="n"/>
      <c r="I89" s="21" t="n"/>
      <c r="J89" s="21" t="n"/>
      <c r="K89" s="22" t="n"/>
      <c r="L89" s="33" t="n"/>
      <c r="M89" s="22" t="n"/>
      <c r="N89" s="22" t="n"/>
      <c r="O89" s="19" t="n"/>
      <c r="P89" s="12">
        <f>IF(OR($B89="",$E89="",$I89=""),"",IFERROR($I89*VLOOKUP($E89,Assumptions!$D$6:$E$105,2,FALSE),""))</f>
        <v/>
      </c>
      <c r="Q89" s="12">
        <f>IF(OR($B89="",$F89="",$J89=""),"",IFERROR($J89*VLOOKUP($F89,Assumptions!$G$6:$H$105,2,FALSE),""))</f>
        <v/>
      </c>
      <c r="R89" s="12">
        <f>IF(OR($B89="",$L89=""),"",IFERROR($L89*Assumptions!$B$3,""))</f>
        <v/>
      </c>
      <c r="S89" s="12">
        <f>IF($B89="","",IF(OR($P89="",$Q89="",$R89="",$K89="",$M89=""),"",SUM($P89:$R89,$K89,$M89)))</f>
        <v/>
      </c>
      <c r="T89" s="12">
        <f>IF(OR($B89="",$O89&lt;&gt;"Completed",$N89="",$S89=""),"",IFERROR($N89-$S89,""))</f>
        <v/>
      </c>
      <c r="U89" s="13">
        <f>IF(OR($B89="",$O89&lt;&gt;"Completed",$T89="",$N89=""),"",IFERROR($T89/$N89,""))</f>
        <v/>
      </c>
      <c r="V89" s="24">
        <f>IF($B89="","",IF($O89="Completed",IF(OR($N89="",$S89=""),"Review inputs",IF($U89="","Review revenue",IF($U89&lt;Assumptions!$E$3,"Review margin",""))),""))</f>
        <v/>
      </c>
    </row>
    <row r="90" ht="19" customHeight="1">
      <c r="A90" s="32" t="n"/>
      <c r="B90" s="19" t="n"/>
      <c r="C90" s="19" t="n"/>
      <c r="D90" s="20" t="n"/>
      <c r="E90" s="19" t="n"/>
      <c r="F90" s="20" t="n"/>
      <c r="G90" s="21" t="n"/>
      <c r="H90" s="19" t="n"/>
      <c r="I90" s="21" t="n"/>
      <c r="J90" s="21" t="n"/>
      <c r="K90" s="22" t="n"/>
      <c r="L90" s="33" t="n"/>
      <c r="M90" s="22" t="n"/>
      <c r="N90" s="22" t="n"/>
      <c r="O90" s="19" t="n"/>
      <c r="P90" s="16">
        <f>IF(OR($B90="",$E90="",$I90=""),"",IFERROR($I90*VLOOKUP($E90,Assumptions!$D$6:$E$105,2,FALSE),""))</f>
        <v/>
      </c>
      <c r="Q90" s="16">
        <f>IF(OR($B90="",$F90="",$J90=""),"",IFERROR($J90*VLOOKUP($F90,Assumptions!$G$6:$H$105,2,FALSE),""))</f>
        <v/>
      </c>
      <c r="R90" s="16">
        <f>IF(OR($B90="",$L90=""),"",IFERROR($L90*Assumptions!$B$3,""))</f>
        <v/>
      </c>
      <c r="S90" s="16">
        <f>IF($B90="","",IF(OR($P90="",$Q90="",$R90="",$K90="",$M90=""),"",SUM($P90:$R90,$K90,$M90)))</f>
        <v/>
      </c>
      <c r="T90" s="16">
        <f>IF(OR($B90="",$O90&lt;&gt;"Completed",$N90="",$S90=""),"",IFERROR($N90-$S90,""))</f>
        <v/>
      </c>
      <c r="U90" s="17">
        <f>IF(OR($B90="",$O90&lt;&gt;"Completed",$T90="",$N90=""),"",IFERROR($T90/$N90,""))</f>
        <v/>
      </c>
      <c r="V90" s="25">
        <f>IF($B90="","",IF($O90="Completed",IF(OR($N90="",$S90=""),"Review inputs",IF($U90="","Review revenue",IF($U90&lt;Assumptions!$E$3,"Review margin",""))),""))</f>
        <v/>
      </c>
    </row>
    <row r="91" ht="19" customHeight="1">
      <c r="A91" s="32" t="n"/>
      <c r="B91" s="19" t="n"/>
      <c r="C91" s="19" t="n"/>
      <c r="D91" s="20" t="n"/>
      <c r="E91" s="19" t="n"/>
      <c r="F91" s="20" t="n"/>
      <c r="G91" s="21" t="n"/>
      <c r="H91" s="19" t="n"/>
      <c r="I91" s="21" t="n"/>
      <c r="J91" s="21" t="n"/>
      <c r="K91" s="22" t="n"/>
      <c r="L91" s="33" t="n"/>
      <c r="M91" s="22" t="n"/>
      <c r="N91" s="22" t="n"/>
      <c r="O91" s="19" t="n"/>
      <c r="P91" s="12">
        <f>IF(OR($B91="",$E91="",$I91=""),"",IFERROR($I91*VLOOKUP($E91,Assumptions!$D$6:$E$105,2,FALSE),""))</f>
        <v/>
      </c>
      <c r="Q91" s="12">
        <f>IF(OR($B91="",$F91="",$J91=""),"",IFERROR($J91*VLOOKUP($F91,Assumptions!$G$6:$H$105,2,FALSE),""))</f>
        <v/>
      </c>
      <c r="R91" s="12">
        <f>IF(OR($B91="",$L91=""),"",IFERROR($L91*Assumptions!$B$3,""))</f>
        <v/>
      </c>
      <c r="S91" s="12">
        <f>IF($B91="","",IF(OR($P91="",$Q91="",$R91="",$K91="",$M91=""),"",SUM($P91:$R91,$K91,$M91)))</f>
        <v/>
      </c>
      <c r="T91" s="12">
        <f>IF(OR($B91="",$O91&lt;&gt;"Completed",$N91="",$S91=""),"",IFERROR($N91-$S91,""))</f>
        <v/>
      </c>
      <c r="U91" s="13">
        <f>IF(OR($B91="",$O91&lt;&gt;"Completed",$T91="",$N91=""),"",IFERROR($T91/$N91,""))</f>
        <v/>
      </c>
      <c r="V91" s="24">
        <f>IF($B91="","",IF($O91="Completed",IF(OR($N91="",$S91=""),"Review inputs",IF($U91="","Review revenue",IF($U91&lt;Assumptions!$E$3,"Review margin",""))),""))</f>
        <v/>
      </c>
    </row>
    <row r="92" ht="19" customHeight="1">
      <c r="A92" s="32" t="n"/>
      <c r="B92" s="19" t="n"/>
      <c r="C92" s="19" t="n"/>
      <c r="D92" s="20" t="n"/>
      <c r="E92" s="19" t="n"/>
      <c r="F92" s="20" t="n"/>
      <c r="G92" s="21" t="n"/>
      <c r="H92" s="19" t="n"/>
      <c r="I92" s="21" t="n"/>
      <c r="J92" s="21" t="n"/>
      <c r="K92" s="22" t="n"/>
      <c r="L92" s="33" t="n"/>
      <c r="M92" s="22" t="n"/>
      <c r="N92" s="22" t="n"/>
      <c r="O92" s="19" t="n"/>
      <c r="P92" s="16">
        <f>IF(OR($B92="",$E92="",$I92=""),"",IFERROR($I92*VLOOKUP($E92,Assumptions!$D$6:$E$105,2,FALSE),""))</f>
        <v/>
      </c>
      <c r="Q92" s="16">
        <f>IF(OR($B92="",$F92="",$J92=""),"",IFERROR($J92*VLOOKUP($F92,Assumptions!$G$6:$H$105,2,FALSE),""))</f>
        <v/>
      </c>
      <c r="R92" s="16">
        <f>IF(OR($B92="",$L92=""),"",IFERROR($L92*Assumptions!$B$3,""))</f>
        <v/>
      </c>
      <c r="S92" s="16">
        <f>IF($B92="","",IF(OR($P92="",$Q92="",$R92="",$K92="",$M92=""),"",SUM($P92:$R92,$K92,$M92)))</f>
        <v/>
      </c>
      <c r="T92" s="16">
        <f>IF(OR($B92="",$O92&lt;&gt;"Completed",$N92="",$S92=""),"",IFERROR($N92-$S92,""))</f>
        <v/>
      </c>
      <c r="U92" s="17">
        <f>IF(OR($B92="",$O92&lt;&gt;"Completed",$T92="",$N92=""),"",IFERROR($T92/$N92,""))</f>
        <v/>
      </c>
      <c r="V92" s="25">
        <f>IF($B92="","",IF($O92="Completed",IF(OR($N92="",$S92=""),"Review inputs",IF($U92="","Review revenue",IF($U92&lt;Assumptions!$E$3,"Review margin",""))),""))</f>
        <v/>
      </c>
    </row>
    <row r="93" ht="19" customHeight="1">
      <c r="A93" s="32" t="n"/>
      <c r="B93" s="19" t="n"/>
      <c r="C93" s="19" t="n"/>
      <c r="D93" s="20" t="n"/>
      <c r="E93" s="19" t="n"/>
      <c r="F93" s="20" t="n"/>
      <c r="G93" s="21" t="n"/>
      <c r="H93" s="19" t="n"/>
      <c r="I93" s="21" t="n"/>
      <c r="J93" s="21" t="n"/>
      <c r="K93" s="22" t="n"/>
      <c r="L93" s="33" t="n"/>
      <c r="M93" s="22" t="n"/>
      <c r="N93" s="22" t="n"/>
      <c r="O93" s="19" t="n"/>
      <c r="P93" s="12">
        <f>IF(OR($B93="",$E93="",$I93=""),"",IFERROR($I93*VLOOKUP($E93,Assumptions!$D$6:$E$105,2,FALSE),""))</f>
        <v/>
      </c>
      <c r="Q93" s="12">
        <f>IF(OR($B93="",$F93="",$J93=""),"",IFERROR($J93*VLOOKUP($F93,Assumptions!$G$6:$H$105,2,FALSE),""))</f>
        <v/>
      </c>
      <c r="R93" s="12">
        <f>IF(OR($B93="",$L93=""),"",IFERROR($L93*Assumptions!$B$3,""))</f>
        <v/>
      </c>
      <c r="S93" s="12">
        <f>IF($B93="","",IF(OR($P93="",$Q93="",$R93="",$K93="",$M93=""),"",SUM($P93:$R93,$K93,$M93)))</f>
        <v/>
      </c>
      <c r="T93" s="12">
        <f>IF(OR($B93="",$O93&lt;&gt;"Completed",$N93="",$S93=""),"",IFERROR($N93-$S93,""))</f>
        <v/>
      </c>
      <c r="U93" s="13">
        <f>IF(OR($B93="",$O93&lt;&gt;"Completed",$T93="",$N93=""),"",IFERROR($T93/$N93,""))</f>
        <v/>
      </c>
      <c r="V93" s="24">
        <f>IF($B93="","",IF($O93="Completed",IF(OR($N93="",$S93=""),"Review inputs",IF($U93="","Review revenue",IF($U93&lt;Assumptions!$E$3,"Review margin",""))),""))</f>
        <v/>
      </c>
    </row>
    <row r="94" ht="19" customHeight="1">
      <c r="A94" s="32" t="n"/>
      <c r="B94" s="19" t="n"/>
      <c r="C94" s="19" t="n"/>
      <c r="D94" s="20" t="n"/>
      <c r="E94" s="19" t="n"/>
      <c r="F94" s="20" t="n"/>
      <c r="G94" s="21" t="n"/>
      <c r="H94" s="19" t="n"/>
      <c r="I94" s="21" t="n"/>
      <c r="J94" s="21" t="n"/>
      <c r="K94" s="22" t="n"/>
      <c r="L94" s="33" t="n"/>
      <c r="M94" s="22" t="n"/>
      <c r="N94" s="22" t="n"/>
      <c r="O94" s="19" t="n"/>
      <c r="P94" s="16">
        <f>IF(OR($B94="",$E94="",$I94=""),"",IFERROR($I94*VLOOKUP($E94,Assumptions!$D$6:$E$105,2,FALSE),""))</f>
        <v/>
      </c>
      <c r="Q94" s="16">
        <f>IF(OR($B94="",$F94="",$J94=""),"",IFERROR($J94*VLOOKUP($F94,Assumptions!$G$6:$H$105,2,FALSE),""))</f>
        <v/>
      </c>
      <c r="R94" s="16">
        <f>IF(OR($B94="",$L94=""),"",IFERROR($L94*Assumptions!$B$3,""))</f>
        <v/>
      </c>
      <c r="S94" s="16">
        <f>IF($B94="","",IF(OR($P94="",$Q94="",$R94="",$K94="",$M94=""),"",SUM($P94:$R94,$K94,$M94)))</f>
        <v/>
      </c>
      <c r="T94" s="16">
        <f>IF(OR($B94="",$O94&lt;&gt;"Completed",$N94="",$S94=""),"",IFERROR($N94-$S94,""))</f>
        <v/>
      </c>
      <c r="U94" s="17">
        <f>IF(OR($B94="",$O94&lt;&gt;"Completed",$T94="",$N94=""),"",IFERROR($T94/$N94,""))</f>
        <v/>
      </c>
      <c r="V94" s="25">
        <f>IF($B94="","",IF($O94="Completed",IF(OR($N94="",$S94=""),"Review inputs",IF($U94="","Review revenue",IF($U94&lt;Assumptions!$E$3,"Review margin",""))),""))</f>
        <v/>
      </c>
    </row>
    <row r="95" ht="19" customHeight="1">
      <c r="A95" s="32" t="n"/>
      <c r="B95" s="19" t="n"/>
      <c r="C95" s="19" t="n"/>
      <c r="D95" s="20" t="n"/>
      <c r="E95" s="19" t="n"/>
      <c r="F95" s="20" t="n"/>
      <c r="G95" s="21" t="n"/>
      <c r="H95" s="19" t="n"/>
      <c r="I95" s="21" t="n"/>
      <c r="J95" s="21" t="n"/>
      <c r="K95" s="22" t="n"/>
      <c r="L95" s="33" t="n"/>
      <c r="M95" s="22" t="n"/>
      <c r="N95" s="22" t="n"/>
      <c r="O95" s="19" t="n"/>
      <c r="P95" s="12">
        <f>IF(OR($B95="",$E95="",$I95=""),"",IFERROR($I95*VLOOKUP($E95,Assumptions!$D$6:$E$105,2,FALSE),""))</f>
        <v/>
      </c>
      <c r="Q95" s="12">
        <f>IF(OR($B95="",$F95="",$J95=""),"",IFERROR($J95*VLOOKUP($F95,Assumptions!$G$6:$H$105,2,FALSE),""))</f>
        <v/>
      </c>
      <c r="R95" s="12">
        <f>IF(OR($B95="",$L95=""),"",IFERROR($L95*Assumptions!$B$3,""))</f>
        <v/>
      </c>
      <c r="S95" s="12">
        <f>IF($B95="","",IF(OR($P95="",$Q95="",$R95="",$K95="",$M95=""),"",SUM($P95:$R95,$K95,$M95)))</f>
        <v/>
      </c>
      <c r="T95" s="12">
        <f>IF(OR($B95="",$O95&lt;&gt;"Completed",$N95="",$S95=""),"",IFERROR($N95-$S95,""))</f>
        <v/>
      </c>
      <c r="U95" s="13">
        <f>IF(OR($B95="",$O95&lt;&gt;"Completed",$T95="",$N95=""),"",IFERROR($T95/$N95,""))</f>
        <v/>
      </c>
      <c r="V95" s="24">
        <f>IF($B95="","",IF($O95="Completed",IF(OR($N95="",$S95=""),"Review inputs",IF($U95="","Review revenue",IF($U95&lt;Assumptions!$E$3,"Review margin",""))),""))</f>
        <v/>
      </c>
    </row>
    <row r="96" ht="19" customHeight="1">
      <c r="A96" s="32" t="n"/>
      <c r="B96" s="19" t="n"/>
      <c r="C96" s="19" t="n"/>
      <c r="D96" s="20" t="n"/>
      <c r="E96" s="19" t="n"/>
      <c r="F96" s="20" t="n"/>
      <c r="G96" s="21" t="n"/>
      <c r="H96" s="19" t="n"/>
      <c r="I96" s="21" t="n"/>
      <c r="J96" s="21" t="n"/>
      <c r="K96" s="22" t="n"/>
      <c r="L96" s="33" t="n"/>
      <c r="M96" s="22" t="n"/>
      <c r="N96" s="22" t="n"/>
      <c r="O96" s="19" t="n"/>
      <c r="P96" s="16">
        <f>IF(OR($B96="",$E96="",$I96=""),"",IFERROR($I96*VLOOKUP($E96,Assumptions!$D$6:$E$105,2,FALSE),""))</f>
        <v/>
      </c>
      <c r="Q96" s="16">
        <f>IF(OR($B96="",$F96="",$J96=""),"",IFERROR($J96*VLOOKUP($F96,Assumptions!$G$6:$H$105,2,FALSE),""))</f>
        <v/>
      </c>
      <c r="R96" s="16">
        <f>IF(OR($B96="",$L96=""),"",IFERROR($L96*Assumptions!$B$3,""))</f>
        <v/>
      </c>
      <c r="S96" s="16">
        <f>IF($B96="","",IF(OR($P96="",$Q96="",$R96="",$K96="",$M96=""),"",SUM($P96:$R96,$K96,$M96)))</f>
        <v/>
      </c>
      <c r="T96" s="16">
        <f>IF(OR($B96="",$O96&lt;&gt;"Completed",$N96="",$S96=""),"",IFERROR($N96-$S96,""))</f>
        <v/>
      </c>
      <c r="U96" s="17">
        <f>IF(OR($B96="",$O96&lt;&gt;"Completed",$T96="",$N96=""),"",IFERROR($T96/$N96,""))</f>
        <v/>
      </c>
      <c r="V96" s="25">
        <f>IF($B96="","",IF($O96="Completed",IF(OR($N96="",$S96=""),"Review inputs",IF($U96="","Review revenue",IF($U96&lt;Assumptions!$E$3,"Review margin",""))),""))</f>
        <v/>
      </c>
    </row>
    <row r="97" ht="19" customHeight="1">
      <c r="A97" s="32" t="n"/>
      <c r="B97" s="19" t="n"/>
      <c r="C97" s="19" t="n"/>
      <c r="D97" s="20" t="n"/>
      <c r="E97" s="19" t="n"/>
      <c r="F97" s="20" t="n"/>
      <c r="G97" s="21" t="n"/>
      <c r="H97" s="19" t="n"/>
      <c r="I97" s="21" t="n"/>
      <c r="J97" s="21" t="n"/>
      <c r="K97" s="22" t="n"/>
      <c r="L97" s="33" t="n"/>
      <c r="M97" s="22" t="n"/>
      <c r="N97" s="22" t="n"/>
      <c r="O97" s="19" t="n"/>
      <c r="P97" s="12">
        <f>IF(OR($B97="",$E97="",$I97=""),"",IFERROR($I97*VLOOKUP($E97,Assumptions!$D$6:$E$105,2,FALSE),""))</f>
        <v/>
      </c>
      <c r="Q97" s="12">
        <f>IF(OR($B97="",$F97="",$J97=""),"",IFERROR($J97*VLOOKUP($F97,Assumptions!$G$6:$H$105,2,FALSE),""))</f>
        <v/>
      </c>
      <c r="R97" s="12">
        <f>IF(OR($B97="",$L97=""),"",IFERROR($L97*Assumptions!$B$3,""))</f>
        <v/>
      </c>
      <c r="S97" s="12">
        <f>IF($B97="","",IF(OR($P97="",$Q97="",$R97="",$K97="",$M97=""),"",SUM($P97:$R97,$K97,$M97)))</f>
        <v/>
      </c>
      <c r="T97" s="12">
        <f>IF(OR($B97="",$O97&lt;&gt;"Completed",$N97="",$S97=""),"",IFERROR($N97-$S97,""))</f>
        <v/>
      </c>
      <c r="U97" s="13">
        <f>IF(OR($B97="",$O97&lt;&gt;"Completed",$T97="",$N97=""),"",IFERROR($T97/$N97,""))</f>
        <v/>
      </c>
      <c r="V97" s="24">
        <f>IF($B97="","",IF($O97="Completed",IF(OR($N97="",$S97=""),"Review inputs",IF($U97="","Review revenue",IF($U97&lt;Assumptions!$E$3,"Review margin",""))),""))</f>
        <v/>
      </c>
    </row>
    <row r="98" ht="19" customHeight="1">
      <c r="A98" s="32" t="n"/>
      <c r="B98" s="19" t="n"/>
      <c r="C98" s="19" t="n"/>
      <c r="D98" s="20" t="n"/>
      <c r="E98" s="19" t="n"/>
      <c r="F98" s="20" t="n"/>
      <c r="G98" s="21" t="n"/>
      <c r="H98" s="19" t="n"/>
      <c r="I98" s="21" t="n"/>
      <c r="J98" s="21" t="n"/>
      <c r="K98" s="22" t="n"/>
      <c r="L98" s="33" t="n"/>
      <c r="M98" s="22" t="n"/>
      <c r="N98" s="22" t="n"/>
      <c r="O98" s="19" t="n"/>
      <c r="P98" s="16">
        <f>IF(OR($B98="",$E98="",$I98=""),"",IFERROR($I98*VLOOKUP($E98,Assumptions!$D$6:$E$105,2,FALSE),""))</f>
        <v/>
      </c>
      <c r="Q98" s="16">
        <f>IF(OR($B98="",$F98="",$J98=""),"",IFERROR($J98*VLOOKUP($F98,Assumptions!$G$6:$H$105,2,FALSE),""))</f>
        <v/>
      </c>
      <c r="R98" s="16">
        <f>IF(OR($B98="",$L98=""),"",IFERROR($L98*Assumptions!$B$3,""))</f>
        <v/>
      </c>
      <c r="S98" s="16">
        <f>IF($B98="","",IF(OR($P98="",$Q98="",$R98="",$K98="",$M98=""),"",SUM($P98:$R98,$K98,$M98)))</f>
        <v/>
      </c>
      <c r="T98" s="16">
        <f>IF(OR($B98="",$O98&lt;&gt;"Completed",$N98="",$S98=""),"",IFERROR($N98-$S98,""))</f>
        <v/>
      </c>
      <c r="U98" s="17">
        <f>IF(OR($B98="",$O98&lt;&gt;"Completed",$T98="",$N98=""),"",IFERROR($T98/$N98,""))</f>
        <v/>
      </c>
      <c r="V98" s="25">
        <f>IF($B98="","",IF($O98="Completed",IF(OR($N98="",$S98=""),"Review inputs",IF($U98="","Review revenue",IF($U98&lt;Assumptions!$E$3,"Review margin",""))),""))</f>
        <v/>
      </c>
    </row>
    <row r="99" ht="19" customHeight="1">
      <c r="A99" s="32" t="n"/>
      <c r="B99" s="19" t="n"/>
      <c r="C99" s="19" t="n"/>
      <c r="D99" s="20" t="n"/>
      <c r="E99" s="19" t="n"/>
      <c r="F99" s="20" t="n"/>
      <c r="G99" s="21" t="n"/>
      <c r="H99" s="19" t="n"/>
      <c r="I99" s="21" t="n"/>
      <c r="J99" s="21" t="n"/>
      <c r="K99" s="22" t="n"/>
      <c r="L99" s="33" t="n"/>
      <c r="M99" s="22" t="n"/>
      <c r="N99" s="22" t="n"/>
      <c r="O99" s="19" t="n"/>
      <c r="P99" s="12">
        <f>IF(OR($B99="",$E99="",$I99=""),"",IFERROR($I99*VLOOKUP($E99,Assumptions!$D$6:$E$105,2,FALSE),""))</f>
        <v/>
      </c>
      <c r="Q99" s="12">
        <f>IF(OR($B99="",$F99="",$J99=""),"",IFERROR($J99*VLOOKUP($F99,Assumptions!$G$6:$H$105,2,FALSE),""))</f>
        <v/>
      </c>
      <c r="R99" s="12">
        <f>IF(OR($B99="",$L99=""),"",IFERROR($L99*Assumptions!$B$3,""))</f>
        <v/>
      </c>
      <c r="S99" s="12">
        <f>IF($B99="","",IF(OR($P99="",$Q99="",$R99="",$K99="",$M99=""),"",SUM($P99:$R99,$K99,$M99)))</f>
        <v/>
      </c>
      <c r="T99" s="12">
        <f>IF(OR($B99="",$O99&lt;&gt;"Completed",$N99="",$S99=""),"",IFERROR($N99-$S99,""))</f>
        <v/>
      </c>
      <c r="U99" s="13">
        <f>IF(OR($B99="",$O99&lt;&gt;"Completed",$T99="",$N99=""),"",IFERROR($T99/$N99,""))</f>
        <v/>
      </c>
      <c r="V99" s="24">
        <f>IF($B99="","",IF($O99="Completed",IF(OR($N99="",$S99=""),"Review inputs",IF($U99="","Review revenue",IF($U99&lt;Assumptions!$E$3,"Review margin",""))),""))</f>
        <v/>
      </c>
    </row>
    <row r="100" ht="19" customHeight="1">
      <c r="A100" s="32" t="n"/>
      <c r="B100" s="19" t="n"/>
      <c r="C100" s="19" t="n"/>
      <c r="D100" s="20" t="n"/>
      <c r="E100" s="19" t="n"/>
      <c r="F100" s="20" t="n"/>
      <c r="G100" s="21" t="n"/>
      <c r="H100" s="19" t="n"/>
      <c r="I100" s="21" t="n"/>
      <c r="J100" s="21" t="n"/>
      <c r="K100" s="22" t="n"/>
      <c r="L100" s="33" t="n"/>
      <c r="M100" s="22" t="n"/>
      <c r="N100" s="22" t="n"/>
      <c r="O100" s="19" t="n"/>
      <c r="P100" s="16">
        <f>IF(OR($B100="",$E100="",$I100=""),"",IFERROR($I100*VLOOKUP($E100,Assumptions!$D$6:$E$105,2,FALSE),""))</f>
        <v/>
      </c>
      <c r="Q100" s="16">
        <f>IF(OR($B100="",$F100="",$J100=""),"",IFERROR($J100*VLOOKUP($F100,Assumptions!$G$6:$H$105,2,FALSE),""))</f>
        <v/>
      </c>
      <c r="R100" s="16">
        <f>IF(OR($B100="",$L100=""),"",IFERROR($L100*Assumptions!$B$3,""))</f>
        <v/>
      </c>
      <c r="S100" s="16">
        <f>IF($B100="","",IF(OR($P100="",$Q100="",$R100="",$K100="",$M100=""),"",SUM($P100:$R100,$K100,$M100)))</f>
        <v/>
      </c>
      <c r="T100" s="16">
        <f>IF(OR($B100="",$O100&lt;&gt;"Completed",$N100="",$S100=""),"",IFERROR($N100-$S100,""))</f>
        <v/>
      </c>
      <c r="U100" s="17">
        <f>IF(OR($B100="",$O100&lt;&gt;"Completed",$T100="",$N100=""),"",IFERROR($T100/$N100,""))</f>
        <v/>
      </c>
      <c r="V100" s="25">
        <f>IF($B100="","",IF($O100="Completed",IF(OR($N100="",$S100=""),"Review inputs",IF($U100="","Review revenue",IF($U100&lt;Assumptions!$E$3,"Review margin",""))),""))</f>
        <v/>
      </c>
    </row>
    <row r="101" ht="19" customHeight="1">
      <c r="A101" s="32" t="n"/>
      <c r="B101" s="19" t="n"/>
      <c r="C101" s="19" t="n"/>
      <c r="D101" s="20" t="n"/>
      <c r="E101" s="19" t="n"/>
      <c r="F101" s="20" t="n"/>
      <c r="G101" s="21" t="n"/>
      <c r="H101" s="19" t="n"/>
      <c r="I101" s="21" t="n"/>
      <c r="J101" s="21" t="n"/>
      <c r="K101" s="22" t="n"/>
      <c r="L101" s="33" t="n"/>
      <c r="M101" s="22" t="n"/>
      <c r="N101" s="22" t="n"/>
      <c r="O101" s="19" t="n"/>
      <c r="P101" s="12">
        <f>IF(OR($B101="",$E101="",$I101=""),"",IFERROR($I101*VLOOKUP($E101,Assumptions!$D$6:$E$105,2,FALSE),""))</f>
        <v/>
      </c>
      <c r="Q101" s="12">
        <f>IF(OR($B101="",$F101="",$J101=""),"",IFERROR($J101*VLOOKUP($F101,Assumptions!$G$6:$H$105,2,FALSE),""))</f>
        <v/>
      </c>
      <c r="R101" s="12">
        <f>IF(OR($B101="",$L101=""),"",IFERROR($L101*Assumptions!$B$3,""))</f>
        <v/>
      </c>
      <c r="S101" s="12">
        <f>IF($B101="","",IF(OR($P101="",$Q101="",$R101="",$K101="",$M101=""),"",SUM($P101:$R101,$K101,$M101)))</f>
        <v/>
      </c>
      <c r="T101" s="12">
        <f>IF(OR($B101="",$O101&lt;&gt;"Completed",$N101="",$S101=""),"",IFERROR($N101-$S101,""))</f>
        <v/>
      </c>
      <c r="U101" s="13">
        <f>IF(OR($B101="",$O101&lt;&gt;"Completed",$T101="",$N101=""),"",IFERROR($T101/$N101,""))</f>
        <v/>
      </c>
      <c r="V101" s="24">
        <f>IF($B101="","",IF($O101="Completed",IF(OR($N101="",$S101=""),"Review inputs",IF($U101="","Review revenue",IF($U101&lt;Assumptions!$E$3,"Review margin",""))),""))</f>
        <v/>
      </c>
    </row>
    <row r="102" ht="19" customHeight="1">
      <c r="A102" s="32" t="n"/>
      <c r="B102" s="19" t="n"/>
      <c r="C102" s="19" t="n"/>
      <c r="D102" s="20" t="n"/>
      <c r="E102" s="19" t="n"/>
      <c r="F102" s="20" t="n"/>
      <c r="G102" s="21" t="n"/>
      <c r="H102" s="19" t="n"/>
      <c r="I102" s="21" t="n"/>
      <c r="J102" s="21" t="n"/>
      <c r="K102" s="22" t="n"/>
      <c r="L102" s="33" t="n"/>
      <c r="M102" s="22" t="n"/>
      <c r="N102" s="22" t="n"/>
      <c r="O102" s="19" t="n"/>
      <c r="P102" s="16">
        <f>IF(OR($B102="",$E102="",$I102=""),"",IFERROR($I102*VLOOKUP($E102,Assumptions!$D$6:$E$105,2,FALSE),""))</f>
        <v/>
      </c>
      <c r="Q102" s="16">
        <f>IF(OR($B102="",$F102="",$J102=""),"",IFERROR($J102*VLOOKUP($F102,Assumptions!$G$6:$H$105,2,FALSE),""))</f>
        <v/>
      </c>
      <c r="R102" s="16">
        <f>IF(OR($B102="",$L102=""),"",IFERROR($L102*Assumptions!$B$3,""))</f>
        <v/>
      </c>
      <c r="S102" s="16">
        <f>IF($B102="","",IF(OR($P102="",$Q102="",$R102="",$K102="",$M102=""),"",SUM($P102:$R102,$K102,$M102)))</f>
        <v/>
      </c>
      <c r="T102" s="16">
        <f>IF(OR($B102="",$O102&lt;&gt;"Completed",$N102="",$S102=""),"",IFERROR($N102-$S102,""))</f>
        <v/>
      </c>
      <c r="U102" s="17">
        <f>IF(OR($B102="",$O102&lt;&gt;"Completed",$T102="",$N102=""),"",IFERROR($T102/$N102,""))</f>
        <v/>
      </c>
      <c r="V102" s="25">
        <f>IF($B102="","",IF($O102="Completed",IF(OR($N102="",$S102=""),"Review inputs",IF($U102="","Review revenue",IF($U102&lt;Assumptions!$E$3,"Review margin",""))),""))</f>
        <v/>
      </c>
    </row>
    <row r="103" ht="19" customHeight="1">
      <c r="A103" s="32" t="n"/>
      <c r="B103" s="19" t="n"/>
      <c r="C103" s="19" t="n"/>
      <c r="D103" s="20" t="n"/>
      <c r="E103" s="19" t="n"/>
      <c r="F103" s="20" t="n"/>
      <c r="G103" s="21" t="n"/>
      <c r="H103" s="19" t="n"/>
      <c r="I103" s="21" t="n"/>
      <c r="J103" s="21" t="n"/>
      <c r="K103" s="22" t="n"/>
      <c r="L103" s="33" t="n"/>
      <c r="M103" s="22" t="n"/>
      <c r="N103" s="22" t="n"/>
      <c r="O103" s="19" t="n"/>
      <c r="P103" s="12">
        <f>IF(OR($B103="",$E103="",$I103=""),"",IFERROR($I103*VLOOKUP($E103,Assumptions!$D$6:$E$105,2,FALSE),""))</f>
        <v/>
      </c>
      <c r="Q103" s="12">
        <f>IF(OR($B103="",$F103="",$J103=""),"",IFERROR($J103*VLOOKUP($F103,Assumptions!$G$6:$H$105,2,FALSE),""))</f>
        <v/>
      </c>
      <c r="R103" s="12">
        <f>IF(OR($B103="",$L103=""),"",IFERROR($L103*Assumptions!$B$3,""))</f>
        <v/>
      </c>
      <c r="S103" s="12">
        <f>IF($B103="","",IF(OR($P103="",$Q103="",$R103="",$K103="",$M103=""),"",SUM($P103:$R103,$K103,$M103)))</f>
        <v/>
      </c>
      <c r="T103" s="12">
        <f>IF(OR($B103="",$O103&lt;&gt;"Completed",$N103="",$S103=""),"",IFERROR($N103-$S103,""))</f>
        <v/>
      </c>
      <c r="U103" s="13">
        <f>IF(OR($B103="",$O103&lt;&gt;"Completed",$T103="",$N103=""),"",IFERROR($T103/$N103,""))</f>
        <v/>
      </c>
      <c r="V103" s="24">
        <f>IF($B103="","",IF($O103="Completed",IF(OR($N103="",$S103=""),"Review inputs",IF($U103="","Review revenue",IF($U103&lt;Assumptions!$E$3,"Review margin",""))),""))</f>
        <v/>
      </c>
    </row>
    <row r="104" ht="19" customHeight="1">
      <c r="A104" s="32" t="n"/>
      <c r="B104" s="19" t="n"/>
      <c r="C104" s="19" t="n"/>
      <c r="D104" s="20" t="n"/>
      <c r="E104" s="19" t="n"/>
      <c r="F104" s="20" t="n"/>
      <c r="G104" s="21" t="n"/>
      <c r="H104" s="19" t="n"/>
      <c r="I104" s="21" t="n"/>
      <c r="J104" s="21" t="n"/>
      <c r="K104" s="22" t="n"/>
      <c r="L104" s="33" t="n"/>
      <c r="M104" s="22" t="n"/>
      <c r="N104" s="22" t="n"/>
      <c r="O104" s="19" t="n"/>
      <c r="P104" s="16">
        <f>IF(OR($B104="",$E104="",$I104=""),"",IFERROR($I104*VLOOKUP($E104,Assumptions!$D$6:$E$105,2,FALSE),""))</f>
        <v/>
      </c>
      <c r="Q104" s="16">
        <f>IF(OR($B104="",$F104="",$J104=""),"",IFERROR($J104*VLOOKUP($F104,Assumptions!$G$6:$H$105,2,FALSE),""))</f>
        <v/>
      </c>
      <c r="R104" s="16">
        <f>IF(OR($B104="",$L104=""),"",IFERROR($L104*Assumptions!$B$3,""))</f>
        <v/>
      </c>
      <c r="S104" s="16">
        <f>IF($B104="","",IF(OR($P104="",$Q104="",$R104="",$K104="",$M104=""),"",SUM($P104:$R104,$K104,$M104)))</f>
        <v/>
      </c>
      <c r="T104" s="16">
        <f>IF(OR($B104="",$O104&lt;&gt;"Completed",$N104="",$S104=""),"",IFERROR($N104-$S104,""))</f>
        <v/>
      </c>
      <c r="U104" s="17">
        <f>IF(OR($B104="",$O104&lt;&gt;"Completed",$T104="",$N104=""),"",IFERROR($T104/$N104,""))</f>
        <v/>
      </c>
      <c r="V104" s="25">
        <f>IF($B104="","",IF($O104="Completed",IF(OR($N104="",$S104=""),"Review inputs",IF($U104="","Review revenue",IF($U104&lt;Assumptions!$E$3,"Review margin",""))),""))</f>
        <v/>
      </c>
    </row>
  </sheetData>
  <autoFilter ref="A4:V104"/>
  <mergeCells count="1">
    <mergeCell ref="A1:V1"/>
  </mergeCells>
  <conditionalFormatting sqref="T5:T104">
    <cfRule type="expression" priority="1" dxfId="0" stopIfTrue="1">
      <formula>AND(ISNUMBER($T5),$T5&lt;0)</formula>
    </cfRule>
    <cfRule type="expression" priority="2" dxfId="1">
      <formula>AND(ISNUMBER($T5),$T5&gt;0)</formula>
    </cfRule>
  </conditionalFormatting>
  <conditionalFormatting sqref="U5:U104">
    <cfRule type="expression" priority="3" dxfId="0">
      <formula>AND(ISNUMBER($U5),$U5&lt;Assumptions!$E$3)</formula>
    </cfRule>
  </conditionalFormatting>
  <conditionalFormatting sqref="V5:V104">
    <cfRule type="expression" priority="4" dxfId="0">
      <formula>LEFT($V5,6)="Review"</formula>
    </cfRule>
  </conditionalFormatting>
  <conditionalFormatting sqref="N5:N104">
    <cfRule type="expression" priority="5" dxfId="0">
      <formula>AND($O5="Completed",$N5="")</formula>
    </cfRule>
  </conditionalFormatting>
  <dataValidations count="12">
    <dataValidation sqref="A5:A104" showDropDown="0" showInputMessage="0" showErrorMessage="1" allowBlank="0" errorTitle="Check Service Date" error="Enter a date within the allowed planning range." type="date" operator="between">
      <formula1>DATE(2016,1,1)</formula1>
      <formula2>DATE(2031,12,31)</formula2>
    </dataValidation>
    <dataValidation sqref="B5:B104" showDropDown="0" showInputMessage="0" showErrorMessage="1" allowBlank="0" errorTitle="Check Job ID" error="Enter a unique Job ID or leave the cell blank." type="custom">
      <formula1>OR(B5="",COUNTIF($B$5:$B$104,B5)=1)</formula1>
    </dataValidation>
    <dataValidation sqref="C5:C104" showDropDown="0" showInputMessage="0" showErrorMessage="1" allowBlank="0" errorTitle="Check Customer" error="Choose a Customer ID from the Customers sheet." type="list">
      <formula1>INDIRECT("'Customers'!$A$5:$A$104")</formula1>
    </dataValidation>
    <dataValidation sqref="D5:D104" showDropDown="0" showInputMessage="0" showErrorMessage="1" allowBlank="0" errorTitle="Check Service Type" error="Choose a service from the editable Assumptions list." type="list">
      <formula1>INDIRECT("'Assumptions'!$A$6:$A$105")</formula1>
    </dataValidation>
    <dataValidation sqref="E5:E104" showDropDown="0" showInputMessage="0" showErrorMessage="1" allowBlank="0" errorTitle="Check Crew" error="Choose a crew from the editable Assumptions list." type="list">
      <formula1>INDIRECT("'Assumptions'!$D$6:$D$105")</formula1>
    </dataValidation>
    <dataValidation sqref="F5:F104" showDropDown="0" showInputMessage="0" showErrorMessage="1" allowBlank="0" errorTitle="Check Equipment" error="Choose equipment from the editable Assumptions list." type="list">
      <formula1>INDIRECT("'Assumptions'!$G$6:$G$105")</formula1>
    </dataValidation>
    <dataValidation sqref="G5:G104" showDropDown="0" showInputMessage="0" showErrorMessage="1" allowBlank="0" errorTitle="Check Quantity" error="Enter a number from 0 through 10,000,000." type="decimal" operator="between">
      <formula1>0</formula1>
      <formula2>10000000</formula2>
    </dataValidation>
    <dataValidation sqref="H5:H104" showDropDown="0" showInputMessage="0" showErrorMessage="1" allowBlank="0" errorTitle="Check Unit" error="Choose a unit from the editable Assumptions list." type="list">
      <formula1>INDIRECT("'Assumptions'!$N$6:$N$105")</formula1>
    </dataValidation>
    <dataValidation sqref="I5:J104" showDropDown="0" showInputMessage="0" showErrorMessage="1" allowBlank="0" errorTitle="Check Hours" error="Enter hours from 0 through 1,000." type="decimal" operator="between">
      <formula1>0</formula1>
      <formula2>1000</formula2>
    </dataValidation>
    <dataValidation sqref="K5:K104 M5:N104" showDropDown="0" showInputMessage="0" showErrorMessage="1" allowBlank="0" errorTitle="Check Amount" error="Enter a nonnegative dollar amount up to $1,000,000." type="decimal" operator="between">
      <formula1>0</formula1>
      <formula2>1000000</formula2>
    </dataValidation>
    <dataValidation sqref="L5:L104" showDropDown="0" showInputMessage="0" showErrorMessage="1" allowBlank="0" errorTitle="Check Travel Miles" error="Enter miles from 0 through 10,000." type="decimal" operator="between">
      <formula1>0</formula1>
      <formula2>10000</formula2>
    </dataValidation>
    <dataValidation sqref="O5:O104" showDropDown="0" showInputMessage="0" showErrorMessage="1" allowBlank="0" errorTitle="Check Job Status" error="Choose a job status from the editable Assumptions list." type="list">
      <formula1>INDIRECT("'Assumptions'!$J$6:$J$105")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F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31" customWidth="1" min="3" max="3"/>
    <col width="21" customWidth="1" min="4" max="4"/>
    <col width="19" customWidth="1" min="5" max="5"/>
    <col width="14" customWidth="1" min="6" max="6"/>
  </cols>
  <sheetData>
    <row r="1" ht="27" customHeight="1">
      <c r="A1" s="1" t="inlineStr">
        <is>
          <t>Fictional Customer and Property List</t>
        </is>
      </c>
      <c r="B1" s="30" t="n"/>
      <c r="C1" s="30" t="n"/>
      <c r="D1" s="30" t="n"/>
      <c r="E1" s="30" t="n"/>
      <c r="F1" s="31" t="n"/>
    </row>
    <row r="2" ht="20" customHeight="1">
      <c r="A2" s="3" t="inlineStr">
        <is>
          <t>Edit yellow cells; Customer ID values should be unique and are used by the Service Log.</t>
        </is>
      </c>
    </row>
    <row r="3"/>
    <row r="4">
      <c r="A4" s="9" t="inlineStr">
        <is>
          <t>Customer ID</t>
        </is>
      </c>
      <c r="B4" s="9" t="inlineStr">
        <is>
          <t>Customer Name</t>
        </is>
      </c>
      <c r="C4" s="9" t="inlineStr">
        <is>
          <t>Property</t>
        </is>
      </c>
      <c r="D4" s="9" t="inlineStr">
        <is>
          <t>Property Size (sq ft)</t>
        </is>
      </c>
      <c r="E4" s="9" t="inlineStr">
        <is>
          <t>Account Start Date</t>
        </is>
      </c>
      <c r="F4" s="9" t="inlineStr">
        <is>
          <t>Status</t>
        </is>
      </c>
    </row>
    <row r="5" ht="19" customHeight="1">
      <c r="A5" s="20" t="inlineStr">
        <is>
          <t>CUST-001</t>
        </is>
      </c>
      <c r="B5" s="20" t="inlineStr">
        <is>
          <t>Amber Kite Bakery (Fictional)</t>
        </is>
      </c>
      <c r="C5" s="20" t="inlineStr">
        <is>
          <t>Amber Kite Courtyard (Fictional)</t>
        </is>
      </c>
      <c r="D5" s="34" t="n">
        <v>28500</v>
      </c>
      <c r="E5" s="32" t="n">
        <v>45516</v>
      </c>
      <c r="F5" s="19" t="inlineStr">
        <is>
          <t>Active</t>
        </is>
      </c>
    </row>
    <row r="6" ht="19" customHeight="1">
      <c r="A6" s="20" t="inlineStr">
        <is>
          <t>CUST-002</t>
        </is>
      </c>
      <c r="B6" s="20" t="inlineStr">
        <is>
          <t>Blue Pebble Offices (Fictional)</t>
        </is>
      </c>
      <c r="C6" s="20" t="inlineStr">
        <is>
          <t>Blue Pebble Campus (Fictional)</t>
        </is>
      </c>
      <c r="D6" s="34" t="n">
        <v>52200</v>
      </c>
      <c r="E6" s="32" t="n">
        <v>45596</v>
      </c>
      <c r="F6" s="19" t="inlineStr">
        <is>
          <t>Active</t>
        </is>
      </c>
    </row>
    <row r="7" ht="19" customHeight="1">
      <c r="A7" s="20" t="inlineStr">
        <is>
          <t>CUST-003</t>
        </is>
      </c>
      <c r="B7" s="20" t="inlineStr">
        <is>
          <t>Cedar Fox Books (Fictional)</t>
        </is>
      </c>
      <c r="C7" s="20" t="inlineStr">
        <is>
          <t>Cedar Fox Garden (Fictional)</t>
        </is>
      </c>
      <c r="D7" s="34" t="n">
        <v>16400</v>
      </c>
      <c r="E7" s="32" t="n">
        <v>45686</v>
      </c>
      <c r="F7" s="19" t="inlineStr">
        <is>
          <t>Active</t>
        </is>
      </c>
    </row>
    <row r="8" ht="19" customHeight="1">
      <c r="A8" s="20" t="inlineStr">
        <is>
          <t>CUST-004</t>
        </is>
      </c>
      <c r="B8" s="20" t="inlineStr">
        <is>
          <t>Moonlit Acorn Cafe (Fictional)</t>
        </is>
      </c>
      <c r="C8" s="20" t="inlineStr">
        <is>
          <t>Moonlit Acorn Patio (Fictional)</t>
        </is>
      </c>
      <c r="D8" s="34" t="n">
        <v>33100</v>
      </c>
      <c r="E8" s="32" t="n">
        <v>45771</v>
      </c>
      <c r="F8" s="19" t="inlineStr">
        <is>
          <t>Active</t>
        </is>
      </c>
    </row>
    <row r="9" ht="19" customHeight="1">
      <c r="A9" s="20" t="inlineStr">
        <is>
          <t>CUST-005</t>
        </is>
      </c>
      <c r="B9" s="20" t="inlineStr">
        <is>
          <t>Painted Finch Studios (Fictional)</t>
        </is>
      </c>
      <c r="C9" s="20" t="inlineStr">
        <is>
          <t>Painted Finch Grounds (Fictional)</t>
        </is>
      </c>
      <c r="D9" s="34" t="n">
        <v>12400</v>
      </c>
      <c r="E9" s="32" t="n">
        <v>45846</v>
      </c>
      <c r="F9" s="19" t="inlineStr">
        <is>
          <t>Active</t>
        </is>
      </c>
    </row>
    <row r="10" ht="19" customHeight="1">
      <c r="A10" s="20" t="inlineStr">
        <is>
          <t>CUST-006</t>
        </is>
      </c>
      <c r="B10" s="20" t="inlineStr">
        <is>
          <t>Silver Thimble Market (Fictional)</t>
        </is>
      </c>
      <c r="C10" s="20" t="inlineStr">
        <is>
          <t>Silver Thimble Lawn (Fictional)</t>
        </is>
      </c>
      <c r="D10" s="34" t="n">
        <v>41600</v>
      </c>
      <c r="E10" s="32" t="n">
        <v>45926</v>
      </c>
      <c r="F10" s="19" t="inlineStr">
        <is>
          <t>Active</t>
        </is>
      </c>
    </row>
    <row r="11" ht="19" customHeight="1">
      <c r="A11" s="20" t="inlineStr">
        <is>
          <t>CUST-007</t>
        </is>
      </c>
      <c r="B11" s="20" t="inlineStr">
        <is>
          <t>Willow Lantern Workshop (Fictional)</t>
        </is>
      </c>
      <c r="C11" s="20" t="inlineStr">
        <is>
          <t>Willow Lantern Yard (Fictional)</t>
        </is>
      </c>
      <c r="D11" s="34" t="n">
        <v>19800</v>
      </c>
      <c r="E11" s="32" t="n">
        <v>46011</v>
      </c>
      <c r="F11" s="19" t="inlineStr">
        <is>
          <t>Active</t>
        </is>
      </c>
    </row>
    <row r="12" ht="19" customHeight="1">
      <c r="A12" s="20" t="inlineStr">
        <is>
          <t>CUST-008</t>
        </is>
      </c>
      <c r="B12" s="20" t="inlineStr">
        <is>
          <t>Copper Cloud Daycare (Fictional)</t>
        </is>
      </c>
      <c r="C12" s="20" t="inlineStr">
        <is>
          <t>Copper Cloud Play Yard (Fictional)</t>
        </is>
      </c>
      <c r="D12" s="34" t="n">
        <v>27600</v>
      </c>
      <c r="E12" s="32" t="n">
        <v>46096</v>
      </c>
      <c r="F12" s="19" t="inlineStr">
        <is>
          <t>Inactive</t>
        </is>
      </c>
    </row>
    <row r="13" ht="19" customHeight="1">
      <c r="A13" s="20" t="n"/>
      <c r="B13" s="20" t="n"/>
      <c r="C13" s="20" t="n"/>
      <c r="D13" s="34" t="n"/>
      <c r="E13" s="32" t="n"/>
      <c r="F13" s="19" t="n"/>
    </row>
    <row r="14" ht="19" customHeight="1">
      <c r="A14" s="20" t="n"/>
      <c r="B14" s="20" t="n"/>
      <c r="C14" s="20" t="n"/>
      <c r="D14" s="34" t="n"/>
      <c r="E14" s="32" t="n"/>
      <c r="F14" s="19" t="n"/>
    </row>
    <row r="15" ht="19" customHeight="1">
      <c r="A15" s="20" t="n"/>
      <c r="B15" s="20" t="n"/>
      <c r="C15" s="20" t="n"/>
      <c r="D15" s="34" t="n"/>
      <c r="E15" s="32" t="n"/>
      <c r="F15" s="19" t="n"/>
    </row>
    <row r="16" ht="19" customHeight="1">
      <c r="A16" s="20" t="n"/>
      <c r="B16" s="20" t="n"/>
      <c r="C16" s="20" t="n"/>
      <c r="D16" s="34" t="n"/>
      <c r="E16" s="32" t="n"/>
      <c r="F16" s="19" t="n"/>
    </row>
    <row r="17" ht="19" customHeight="1">
      <c r="A17" s="20" t="n"/>
      <c r="B17" s="20" t="n"/>
      <c r="C17" s="20" t="n"/>
      <c r="D17" s="34" t="n"/>
      <c r="E17" s="32" t="n"/>
      <c r="F17" s="19" t="n"/>
    </row>
    <row r="18" ht="19" customHeight="1">
      <c r="A18" s="20" t="n"/>
      <c r="B18" s="20" t="n"/>
      <c r="C18" s="20" t="n"/>
      <c r="D18" s="34" t="n"/>
      <c r="E18" s="32" t="n"/>
      <c r="F18" s="19" t="n"/>
    </row>
    <row r="19" ht="19" customHeight="1">
      <c r="A19" s="20" t="n"/>
      <c r="B19" s="20" t="n"/>
      <c r="C19" s="20" t="n"/>
      <c r="D19" s="34" t="n"/>
      <c r="E19" s="32" t="n"/>
      <c r="F19" s="19" t="n"/>
    </row>
    <row r="20" ht="19" customHeight="1">
      <c r="A20" s="20" t="n"/>
      <c r="B20" s="20" t="n"/>
      <c r="C20" s="20" t="n"/>
      <c r="D20" s="34" t="n"/>
      <c r="E20" s="32" t="n"/>
      <c r="F20" s="19" t="n"/>
    </row>
    <row r="21" ht="19" customHeight="1">
      <c r="A21" s="20" t="n"/>
      <c r="B21" s="20" t="n"/>
      <c r="C21" s="20" t="n"/>
      <c r="D21" s="34" t="n"/>
      <c r="E21" s="32" t="n"/>
      <c r="F21" s="19" t="n"/>
    </row>
    <row r="22" ht="19" customHeight="1">
      <c r="A22" s="20" t="n"/>
      <c r="B22" s="20" t="n"/>
      <c r="C22" s="20" t="n"/>
      <c r="D22" s="34" t="n"/>
      <c r="E22" s="32" t="n"/>
      <c r="F22" s="19" t="n"/>
    </row>
    <row r="23" ht="19" customHeight="1">
      <c r="A23" s="20" t="n"/>
      <c r="B23" s="20" t="n"/>
      <c r="C23" s="20" t="n"/>
      <c r="D23" s="34" t="n"/>
      <c r="E23" s="32" t="n"/>
      <c r="F23" s="19" t="n"/>
    </row>
    <row r="24" ht="19" customHeight="1">
      <c r="A24" s="20" t="n"/>
      <c r="B24" s="20" t="n"/>
      <c r="C24" s="20" t="n"/>
      <c r="D24" s="34" t="n"/>
      <c r="E24" s="32" t="n"/>
      <c r="F24" s="19" t="n"/>
    </row>
    <row r="25" ht="19" customHeight="1">
      <c r="A25" s="20" t="n"/>
      <c r="B25" s="20" t="n"/>
      <c r="C25" s="20" t="n"/>
      <c r="D25" s="34" t="n"/>
      <c r="E25" s="32" t="n"/>
      <c r="F25" s="19" t="n"/>
    </row>
    <row r="26" ht="19" customHeight="1">
      <c r="A26" s="20" t="n"/>
      <c r="B26" s="20" t="n"/>
      <c r="C26" s="20" t="n"/>
      <c r="D26" s="34" t="n"/>
      <c r="E26" s="32" t="n"/>
      <c r="F26" s="19" t="n"/>
    </row>
    <row r="27" ht="19" customHeight="1">
      <c r="A27" s="20" t="n"/>
      <c r="B27" s="20" t="n"/>
      <c r="C27" s="20" t="n"/>
      <c r="D27" s="34" t="n"/>
      <c r="E27" s="32" t="n"/>
      <c r="F27" s="19" t="n"/>
    </row>
    <row r="28" ht="19" customHeight="1">
      <c r="A28" s="20" t="n"/>
      <c r="B28" s="20" t="n"/>
      <c r="C28" s="20" t="n"/>
      <c r="D28" s="34" t="n"/>
      <c r="E28" s="32" t="n"/>
      <c r="F28" s="19" t="n"/>
    </row>
    <row r="29" ht="19" customHeight="1">
      <c r="A29" s="20" t="n"/>
      <c r="B29" s="20" t="n"/>
      <c r="C29" s="20" t="n"/>
      <c r="D29" s="34" t="n"/>
      <c r="E29" s="32" t="n"/>
      <c r="F29" s="19" t="n"/>
    </row>
    <row r="30" ht="19" customHeight="1">
      <c r="A30" s="20" t="n"/>
      <c r="B30" s="20" t="n"/>
      <c r="C30" s="20" t="n"/>
      <c r="D30" s="34" t="n"/>
      <c r="E30" s="32" t="n"/>
      <c r="F30" s="19" t="n"/>
    </row>
    <row r="31" ht="19" customHeight="1">
      <c r="A31" s="20" t="n"/>
      <c r="B31" s="20" t="n"/>
      <c r="C31" s="20" t="n"/>
      <c r="D31" s="34" t="n"/>
      <c r="E31" s="32" t="n"/>
      <c r="F31" s="19" t="n"/>
    </row>
    <row r="32" ht="19" customHeight="1">
      <c r="A32" s="20" t="n"/>
      <c r="B32" s="20" t="n"/>
      <c r="C32" s="20" t="n"/>
      <c r="D32" s="34" t="n"/>
      <c r="E32" s="32" t="n"/>
      <c r="F32" s="19" t="n"/>
    </row>
    <row r="33" ht="19" customHeight="1">
      <c r="A33" s="20" t="n"/>
      <c r="B33" s="20" t="n"/>
      <c r="C33" s="20" t="n"/>
      <c r="D33" s="34" t="n"/>
      <c r="E33" s="32" t="n"/>
      <c r="F33" s="19" t="n"/>
    </row>
    <row r="34" ht="19" customHeight="1">
      <c r="A34" s="20" t="n"/>
      <c r="B34" s="20" t="n"/>
      <c r="C34" s="20" t="n"/>
      <c r="D34" s="34" t="n"/>
      <c r="E34" s="32" t="n"/>
      <c r="F34" s="19" t="n"/>
    </row>
    <row r="35" ht="19" customHeight="1">
      <c r="A35" s="20" t="n"/>
      <c r="B35" s="20" t="n"/>
      <c r="C35" s="20" t="n"/>
      <c r="D35" s="34" t="n"/>
      <c r="E35" s="32" t="n"/>
      <c r="F35" s="19" t="n"/>
    </row>
    <row r="36" ht="19" customHeight="1">
      <c r="A36" s="20" t="n"/>
      <c r="B36" s="20" t="n"/>
      <c r="C36" s="20" t="n"/>
      <c r="D36" s="34" t="n"/>
      <c r="E36" s="32" t="n"/>
      <c r="F36" s="19" t="n"/>
    </row>
    <row r="37" ht="19" customHeight="1">
      <c r="A37" s="20" t="n"/>
      <c r="B37" s="20" t="n"/>
      <c r="C37" s="20" t="n"/>
      <c r="D37" s="34" t="n"/>
      <c r="E37" s="32" t="n"/>
      <c r="F37" s="19" t="n"/>
    </row>
    <row r="38" ht="19" customHeight="1">
      <c r="A38" s="20" t="n"/>
      <c r="B38" s="20" t="n"/>
      <c r="C38" s="20" t="n"/>
      <c r="D38" s="34" t="n"/>
      <c r="E38" s="32" t="n"/>
      <c r="F38" s="19" t="n"/>
    </row>
    <row r="39" ht="19" customHeight="1">
      <c r="A39" s="20" t="n"/>
      <c r="B39" s="20" t="n"/>
      <c r="C39" s="20" t="n"/>
      <c r="D39" s="34" t="n"/>
      <c r="E39" s="32" t="n"/>
      <c r="F39" s="19" t="n"/>
    </row>
    <row r="40" ht="19" customHeight="1">
      <c r="A40" s="20" t="n"/>
      <c r="B40" s="20" t="n"/>
      <c r="C40" s="20" t="n"/>
      <c r="D40" s="34" t="n"/>
      <c r="E40" s="32" t="n"/>
      <c r="F40" s="19" t="n"/>
    </row>
    <row r="41" ht="19" customHeight="1">
      <c r="A41" s="20" t="n"/>
      <c r="B41" s="20" t="n"/>
      <c r="C41" s="20" t="n"/>
      <c r="D41" s="34" t="n"/>
      <c r="E41" s="32" t="n"/>
      <c r="F41" s="19" t="n"/>
    </row>
    <row r="42" ht="19" customHeight="1">
      <c r="A42" s="20" t="n"/>
      <c r="B42" s="20" t="n"/>
      <c r="C42" s="20" t="n"/>
      <c r="D42" s="34" t="n"/>
      <c r="E42" s="32" t="n"/>
      <c r="F42" s="19" t="n"/>
    </row>
    <row r="43" ht="19" customHeight="1">
      <c r="A43" s="20" t="n"/>
      <c r="B43" s="20" t="n"/>
      <c r="C43" s="20" t="n"/>
      <c r="D43" s="34" t="n"/>
      <c r="E43" s="32" t="n"/>
      <c r="F43" s="19" t="n"/>
    </row>
    <row r="44" ht="19" customHeight="1">
      <c r="A44" s="20" t="n"/>
      <c r="B44" s="20" t="n"/>
      <c r="C44" s="20" t="n"/>
      <c r="D44" s="34" t="n"/>
      <c r="E44" s="32" t="n"/>
      <c r="F44" s="19" t="n"/>
    </row>
    <row r="45" ht="19" customHeight="1">
      <c r="A45" s="20" t="n"/>
      <c r="B45" s="20" t="n"/>
      <c r="C45" s="20" t="n"/>
      <c r="D45" s="34" t="n"/>
      <c r="E45" s="32" t="n"/>
      <c r="F45" s="19" t="n"/>
    </row>
    <row r="46" ht="19" customHeight="1">
      <c r="A46" s="20" t="n"/>
      <c r="B46" s="20" t="n"/>
      <c r="C46" s="20" t="n"/>
      <c r="D46" s="34" t="n"/>
      <c r="E46" s="32" t="n"/>
      <c r="F46" s="19" t="n"/>
    </row>
    <row r="47" ht="19" customHeight="1">
      <c r="A47" s="20" t="n"/>
      <c r="B47" s="20" t="n"/>
      <c r="C47" s="20" t="n"/>
      <c r="D47" s="34" t="n"/>
      <c r="E47" s="32" t="n"/>
      <c r="F47" s="19" t="n"/>
    </row>
    <row r="48" ht="19" customHeight="1">
      <c r="A48" s="20" t="n"/>
      <c r="B48" s="20" t="n"/>
      <c r="C48" s="20" t="n"/>
      <c r="D48" s="34" t="n"/>
      <c r="E48" s="32" t="n"/>
      <c r="F48" s="19" t="n"/>
    </row>
    <row r="49" ht="19" customHeight="1">
      <c r="A49" s="20" t="n"/>
      <c r="B49" s="20" t="n"/>
      <c r="C49" s="20" t="n"/>
      <c r="D49" s="34" t="n"/>
      <c r="E49" s="32" t="n"/>
      <c r="F49" s="19" t="n"/>
    </row>
    <row r="50" ht="19" customHeight="1">
      <c r="A50" s="20" t="n"/>
      <c r="B50" s="20" t="n"/>
      <c r="C50" s="20" t="n"/>
      <c r="D50" s="34" t="n"/>
      <c r="E50" s="32" t="n"/>
      <c r="F50" s="19" t="n"/>
    </row>
    <row r="51" ht="19" customHeight="1">
      <c r="A51" s="20" t="n"/>
      <c r="B51" s="20" t="n"/>
      <c r="C51" s="20" t="n"/>
      <c r="D51" s="34" t="n"/>
      <c r="E51" s="32" t="n"/>
      <c r="F51" s="19" t="n"/>
    </row>
    <row r="52" ht="19" customHeight="1">
      <c r="A52" s="20" t="n"/>
      <c r="B52" s="20" t="n"/>
      <c r="C52" s="20" t="n"/>
      <c r="D52" s="34" t="n"/>
      <c r="E52" s="32" t="n"/>
      <c r="F52" s="19" t="n"/>
    </row>
    <row r="53" ht="19" customHeight="1">
      <c r="A53" s="20" t="n"/>
      <c r="B53" s="20" t="n"/>
      <c r="C53" s="20" t="n"/>
      <c r="D53" s="34" t="n"/>
      <c r="E53" s="32" t="n"/>
      <c r="F53" s="19" t="n"/>
    </row>
    <row r="54" ht="19" customHeight="1">
      <c r="A54" s="20" t="n"/>
      <c r="B54" s="20" t="n"/>
      <c r="C54" s="20" t="n"/>
      <c r="D54" s="34" t="n"/>
      <c r="E54" s="32" t="n"/>
      <c r="F54" s="19" t="n"/>
    </row>
    <row r="55" ht="19" customHeight="1">
      <c r="A55" s="20" t="n"/>
      <c r="B55" s="20" t="n"/>
      <c r="C55" s="20" t="n"/>
      <c r="D55" s="34" t="n"/>
      <c r="E55" s="32" t="n"/>
      <c r="F55" s="19" t="n"/>
    </row>
    <row r="56" ht="19" customHeight="1">
      <c r="A56" s="20" t="n"/>
      <c r="B56" s="20" t="n"/>
      <c r="C56" s="20" t="n"/>
      <c r="D56" s="34" t="n"/>
      <c r="E56" s="32" t="n"/>
      <c r="F56" s="19" t="n"/>
    </row>
    <row r="57" ht="19" customHeight="1">
      <c r="A57" s="20" t="n"/>
      <c r="B57" s="20" t="n"/>
      <c r="C57" s="20" t="n"/>
      <c r="D57" s="34" t="n"/>
      <c r="E57" s="32" t="n"/>
      <c r="F57" s="19" t="n"/>
    </row>
    <row r="58" ht="19" customHeight="1">
      <c r="A58" s="20" t="n"/>
      <c r="B58" s="20" t="n"/>
      <c r="C58" s="20" t="n"/>
      <c r="D58" s="34" t="n"/>
      <c r="E58" s="32" t="n"/>
      <c r="F58" s="19" t="n"/>
    </row>
    <row r="59" ht="19" customHeight="1">
      <c r="A59" s="20" t="n"/>
      <c r="B59" s="20" t="n"/>
      <c r="C59" s="20" t="n"/>
      <c r="D59" s="34" t="n"/>
      <c r="E59" s="32" t="n"/>
      <c r="F59" s="19" t="n"/>
    </row>
    <row r="60" ht="19" customHeight="1">
      <c r="A60" s="20" t="n"/>
      <c r="B60" s="20" t="n"/>
      <c r="C60" s="20" t="n"/>
      <c r="D60" s="34" t="n"/>
      <c r="E60" s="32" t="n"/>
      <c r="F60" s="19" t="n"/>
    </row>
    <row r="61" ht="19" customHeight="1">
      <c r="A61" s="20" t="n"/>
      <c r="B61" s="20" t="n"/>
      <c r="C61" s="20" t="n"/>
      <c r="D61" s="34" t="n"/>
      <c r="E61" s="32" t="n"/>
      <c r="F61" s="19" t="n"/>
    </row>
    <row r="62" ht="19" customHeight="1">
      <c r="A62" s="20" t="n"/>
      <c r="B62" s="20" t="n"/>
      <c r="C62" s="20" t="n"/>
      <c r="D62" s="34" t="n"/>
      <c r="E62" s="32" t="n"/>
      <c r="F62" s="19" t="n"/>
    </row>
    <row r="63" ht="19" customHeight="1">
      <c r="A63" s="20" t="n"/>
      <c r="B63" s="20" t="n"/>
      <c r="C63" s="20" t="n"/>
      <c r="D63" s="34" t="n"/>
      <c r="E63" s="32" t="n"/>
      <c r="F63" s="19" t="n"/>
    </row>
    <row r="64" ht="19" customHeight="1">
      <c r="A64" s="20" t="n"/>
      <c r="B64" s="20" t="n"/>
      <c r="C64" s="20" t="n"/>
      <c r="D64" s="34" t="n"/>
      <c r="E64" s="32" t="n"/>
      <c r="F64" s="19" t="n"/>
    </row>
    <row r="65" ht="19" customHeight="1">
      <c r="A65" s="20" t="n"/>
      <c r="B65" s="20" t="n"/>
      <c r="C65" s="20" t="n"/>
      <c r="D65" s="34" t="n"/>
      <c r="E65" s="32" t="n"/>
      <c r="F65" s="19" t="n"/>
    </row>
    <row r="66" ht="19" customHeight="1">
      <c r="A66" s="20" t="n"/>
      <c r="B66" s="20" t="n"/>
      <c r="C66" s="20" t="n"/>
      <c r="D66" s="34" t="n"/>
      <c r="E66" s="32" t="n"/>
      <c r="F66" s="19" t="n"/>
    </row>
    <row r="67" ht="19" customHeight="1">
      <c r="A67" s="20" t="n"/>
      <c r="B67" s="20" t="n"/>
      <c r="C67" s="20" t="n"/>
      <c r="D67" s="34" t="n"/>
      <c r="E67" s="32" t="n"/>
      <c r="F67" s="19" t="n"/>
    </row>
    <row r="68" ht="19" customHeight="1">
      <c r="A68" s="20" t="n"/>
      <c r="B68" s="20" t="n"/>
      <c r="C68" s="20" t="n"/>
      <c r="D68" s="34" t="n"/>
      <c r="E68" s="32" t="n"/>
      <c r="F68" s="19" t="n"/>
    </row>
    <row r="69" ht="19" customHeight="1">
      <c r="A69" s="20" t="n"/>
      <c r="B69" s="20" t="n"/>
      <c r="C69" s="20" t="n"/>
      <c r="D69" s="34" t="n"/>
      <c r="E69" s="32" t="n"/>
      <c r="F69" s="19" t="n"/>
    </row>
    <row r="70" ht="19" customHeight="1">
      <c r="A70" s="20" t="n"/>
      <c r="B70" s="20" t="n"/>
      <c r="C70" s="20" t="n"/>
      <c r="D70" s="34" t="n"/>
      <c r="E70" s="32" t="n"/>
      <c r="F70" s="19" t="n"/>
    </row>
    <row r="71" ht="19" customHeight="1">
      <c r="A71" s="20" t="n"/>
      <c r="B71" s="20" t="n"/>
      <c r="C71" s="20" t="n"/>
      <c r="D71" s="34" t="n"/>
      <c r="E71" s="32" t="n"/>
      <c r="F71" s="19" t="n"/>
    </row>
    <row r="72" ht="19" customHeight="1">
      <c r="A72" s="20" t="n"/>
      <c r="B72" s="20" t="n"/>
      <c r="C72" s="20" t="n"/>
      <c r="D72" s="34" t="n"/>
      <c r="E72" s="32" t="n"/>
      <c r="F72" s="19" t="n"/>
    </row>
    <row r="73" ht="19" customHeight="1">
      <c r="A73" s="20" t="n"/>
      <c r="B73" s="20" t="n"/>
      <c r="C73" s="20" t="n"/>
      <c r="D73" s="34" t="n"/>
      <c r="E73" s="32" t="n"/>
      <c r="F73" s="19" t="n"/>
    </row>
    <row r="74" ht="19" customHeight="1">
      <c r="A74" s="20" t="n"/>
      <c r="B74" s="20" t="n"/>
      <c r="C74" s="20" t="n"/>
      <c r="D74" s="34" t="n"/>
      <c r="E74" s="32" t="n"/>
      <c r="F74" s="19" t="n"/>
    </row>
    <row r="75" ht="19" customHeight="1">
      <c r="A75" s="20" t="n"/>
      <c r="B75" s="20" t="n"/>
      <c r="C75" s="20" t="n"/>
      <c r="D75" s="34" t="n"/>
      <c r="E75" s="32" t="n"/>
      <c r="F75" s="19" t="n"/>
    </row>
    <row r="76" ht="19" customHeight="1">
      <c r="A76" s="20" t="n"/>
      <c r="B76" s="20" t="n"/>
      <c r="C76" s="20" t="n"/>
      <c r="D76" s="34" t="n"/>
      <c r="E76" s="32" t="n"/>
      <c r="F76" s="19" t="n"/>
    </row>
    <row r="77" ht="19" customHeight="1">
      <c r="A77" s="20" t="n"/>
      <c r="B77" s="20" t="n"/>
      <c r="C77" s="20" t="n"/>
      <c r="D77" s="34" t="n"/>
      <c r="E77" s="32" t="n"/>
      <c r="F77" s="19" t="n"/>
    </row>
    <row r="78" ht="19" customHeight="1">
      <c r="A78" s="20" t="n"/>
      <c r="B78" s="20" t="n"/>
      <c r="C78" s="20" t="n"/>
      <c r="D78" s="34" t="n"/>
      <c r="E78" s="32" t="n"/>
      <c r="F78" s="19" t="n"/>
    </row>
    <row r="79" ht="19" customHeight="1">
      <c r="A79" s="20" t="n"/>
      <c r="B79" s="20" t="n"/>
      <c r="C79" s="20" t="n"/>
      <c r="D79" s="34" t="n"/>
      <c r="E79" s="32" t="n"/>
      <c r="F79" s="19" t="n"/>
    </row>
    <row r="80" ht="19" customHeight="1">
      <c r="A80" s="20" t="n"/>
      <c r="B80" s="20" t="n"/>
      <c r="C80" s="20" t="n"/>
      <c r="D80" s="34" t="n"/>
      <c r="E80" s="32" t="n"/>
      <c r="F80" s="19" t="n"/>
    </row>
    <row r="81" ht="19" customHeight="1">
      <c r="A81" s="20" t="n"/>
      <c r="B81" s="20" t="n"/>
      <c r="C81" s="20" t="n"/>
      <c r="D81" s="34" t="n"/>
      <c r="E81" s="32" t="n"/>
      <c r="F81" s="19" t="n"/>
    </row>
    <row r="82" ht="19" customHeight="1">
      <c r="A82" s="20" t="n"/>
      <c r="B82" s="20" t="n"/>
      <c r="C82" s="20" t="n"/>
      <c r="D82" s="34" t="n"/>
      <c r="E82" s="32" t="n"/>
      <c r="F82" s="19" t="n"/>
    </row>
    <row r="83" ht="19" customHeight="1">
      <c r="A83" s="20" t="n"/>
      <c r="B83" s="20" t="n"/>
      <c r="C83" s="20" t="n"/>
      <c r="D83" s="34" t="n"/>
      <c r="E83" s="32" t="n"/>
      <c r="F83" s="19" t="n"/>
    </row>
    <row r="84" ht="19" customHeight="1">
      <c r="A84" s="20" t="n"/>
      <c r="B84" s="20" t="n"/>
      <c r="C84" s="20" t="n"/>
      <c r="D84" s="34" t="n"/>
      <c r="E84" s="32" t="n"/>
      <c r="F84" s="19" t="n"/>
    </row>
    <row r="85" ht="19" customHeight="1">
      <c r="A85" s="20" t="n"/>
      <c r="B85" s="20" t="n"/>
      <c r="C85" s="20" t="n"/>
      <c r="D85" s="34" t="n"/>
      <c r="E85" s="32" t="n"/>
      <c r="F85" s="19" t="n"/>
    </row>
    <row r="86" ht="19" customHeight="1">
      <c r="A86" s="20" t="n"/>
      <c r="B86" s="20" t="n"/>
      <c r="C86" s="20" t="n"/>
      <c r="D86" s="34" t="n"/>
      <c r="E86" s="32" t="n"/>
      <c r="F86" s="19" t="n"/>
    </row>
    <row r="87" ht="19" customHeight="1">
      <c r="A87" s="20" t="n"/>
      <c r="B87" s="20" t="n"/>
      <c r="C87" s="20" t="n"/>
      <c r="D87" s="34" t="n"/>
      <c r="E87" s="32" t="n"/>
      <c r="F87" s="19" t="n"/>
    </row>
    <row r="88" ht="19" customHeight="1">
      <c r="A88" s="20" t="n"/>
      <c r="B88" s="20" t="n"/>
      <c r="C88" s="20" t="n"/>
      <c r="D88" s="34" t="n"/>
      <c r="E88" s="32" t="n"/>
      <c r="F88" s="19" t="n"/>
    </row>
    <row r="89" ht="19" customHeight="1">
      <c r="A89" s="20" t="n"/>
      <c r="B89" s="20" t="n"/>
      <c r="C89" s="20" t="n"/>
      <c r="D89" s="34" t="n"/>
      <c r="E89" s="32" t="n"/>
      <c r="F89" s="19" t="n"/>
    </row>
    <row r="90" ht="19" customHeight="1">
      <c r="A90" s="20" t="n"/>
      <c r="B90" s="20" t="n"/>
      <c r="C90" s="20" t="n"/>
      <c r="D90" s="34" t="n"/>
      <c r="E90" s="32" t="n"/>
      <c r="F90" s="19" t="n"/>
    </row>
    <row r="91" ht="19" customHeight="1">
      <c r="A91" s="20" t="n"/>
      <c r="B91" s="20" t="n"/>
      <c r="C91" s="20" t="n"/>
      <c r="D91" s="34" t="n"/>
      <c r="E91" s="32" t="n"/>
      <c r="F91" s="19" t="n"/>
    </row>
    <row r="92" ht="19" customHeight="1">
      <c r="A92" s="20" t="n"/>
      <c r="B92" s="20" t="n"/>
      <c r="C92" s="20" t="n"/>
      <c r="D92" s="34" t="n"/>
      <c r="E92" s="32" t="n"/>
      <c r="F92" s="19" t="n"/>
    </row>
    <row r="93" ht="19" customHeight="1">
      <c r="A93" s="20" t="n"/>
      <c r="B93" s="20" t="n"/>
      <c r="C93" s="20" t="n"/>
      <c r="D93" s="34" t="n"/>
      <c r="E93" s="32" t="n"/>
      <c r="F93" s="19" t="n"/>
    </row>
    <row r="94" ht="19" customHeight="1">
      <c r="A94" s="20" t="n"/>
      <c r="B94" s="20" t="n"/>
      <c r="C94" s="20" t="n"/>
      <c r="D94" s="34" t="n"/>
      <c r="E94" s="32" t="n"/>
      <c r="F94" s="19" t="n"/>
    </row>
    <row r="95" ht="19" customHeight="1">
      <c r="A95" s="20" t="n"/>
      <c r="B95" s="20" t="n"/>
      <c r="C95" s="20" t="n"/>
      <c r="D95" s="34" t="n"/>
      <c r="E95" s="32" t="n"/>
      <c r="F95" s="19" t="n"/>
    </row>
    <row r="96" ht="19" customHeight="1">
      <c r="A96" s="20" t="n"/>
      <c r="B96" s="20" t="n"/>
      <c r="C96" s="20" t="n"/>
      <c r="D96" s="34" t="n"/>
      <c r="E96" s="32" t="n"/>
      <c r="F96" s="19" t="n"/>
    </row>
    <row r="97" ht="19" customHeight="1">
      <c r="A97" s="20" t="n"/>
      <c r="B97" s="20" t="n"/>
      <c r="C97" s="20" t="n"/>
      <c r="D97" s="34" t="n"/>
      <c r="E97" s="32" t="n"/>
      <c r="F97" s="19" t="n"/>
    </row>
    <row r="98" ht="19" customHeight="1">
      <c r="A98" s="20" t="n"/>
      <c r="B98" s="20" t="n"/>
      <c r="C98" s="20" t="n"/>
      <c r="D98" s="34" t="n"/>
      <c r="E98" s="32" t="n"/>
      <c r="F98" s="19" t="n"/>
    </row>
    <row r="99" ht="19" customHeight="1">
      <c r="A99" s="20" t="n"/>
      <c r="B99" s="20" t="n"/>
      <c r="C99" s="20" t="n"/>
      <c r="D99" s="34" t="n"/>
      <c r="E99" s="32" t="n"/>
      <c r="F99" s="19" t="n"/>
    </row>
    <row r="100" ht="19" customHeight="1">
      <c r="A100" s="20" t="n"/>
      <c r="B100" s="20" t="n"/>
      <c r="C100" s="20" t="n"/>
      <c r="D100" s="34" t="n"/>
      <c r="E100" s="32" t="n"/>
      <c r="F100" s="19" t="n"/>
    </row>
    <row r="101" ht="19" customHeight="1">
      <c r="A101" s="20" t="n"/>
      <c r="B101" s="20" t="n"/>
      <c r="C101" s="20" t="n"/>
      <c r="D101" s="34" t="n"/>
      <c r="E101" s="32" t="n"/>
      <c r="F101" s="19" t="n"/>
    </row>
    <row r="102" ht="19" customHeight="1">
      <c r="A102" s="20" t="n"/>
      <c r="B102" s="20" t="n"/>
      <c r="C102" s="20" t="n"/>
      <c r="D102" s="34" t="n"/>
      <c r="E102" s="32" t="n"/>
      <c r="F102" s="19" t="n"/>
    </row>
    <row r="103" ht="19" customHeight="1">
      <c r="A103" s="20" t="n"/>
      <c r="B103" s="20" t="n"/>
      <c r="C103" s="20" t="n"/>
      <c r="D103" s="34" t="n"/>
      <c r="E103" s="32" t="n"/>
      <c r="F103" s="19" t="n"/>
    </row>
    <row r="104" ht="19" customHeight="1">
      <c r="A104" s="20" t="n"/>
      <c r="B104" s="20" t="n"/>
      <c r="C104" s="20" t="n"/>
      <c r="D104" s="34" t="n"/>
      <c r="E104" s="32" t="n"/>
      <c r="F104" s="19" t="n"/>
    </row>
  </sheetData>
  <autoFilter ref="A4:F104"/>
  <mergeCells count="1">
    <mergeCell ref="A1:F1"/>
  </mergeCells>
  <dataValidations count="4">
    <dataValidation sqref="A5:A104" showDropDown="0" showInputMessage="1" showErrorMessage="1" allowBlank="0" errorTitle="Check Customer ID" error="Enter a unique Customer ID or leave the cell blank." promptTitle="Unique Customer ID" prompt="Use a unique value such as CUST-009." type="custom">
      <formula1>OR(A5="",COUNTIF($A$5:$A$104,A5)=1)</formula1>
    </dataValidation>
    <dataValidation sqref="D5:D104" showDropDown="0" showInputMessage="0" showErrorMessage="1" allowBlank="0" errorTitle="Check Property Size" error="Enter a number from 0 through 10,000,000 square feet." type="decimal" operator="between">
      <formula1>0</formula1>
      <formula2>10000000</formula2>
    </dataValidation>
    <dataValidation sqref="E5:E104" showDropDown="0" showInputMessage="0" showErrorMessage="1" allowBlank="0" errorTitle="Check Date" error="Enter a date within the allowed planning range." type="date" operator="between">
      <formula1>DATE(2016,1,1)</formula1>
      <formula2>DATE(2031,12,31)</formula2>
    </dataValidation>
    <dataValidation sqref="F5:F104" showDropDown="0" showInputMessage="0" showErrorMessage="1" allowBlank="0" errorTitle="Check Status" error="Choose a customer status from the editable Assumptions list." type="list">
      <formula1>INDIRECT("'Assumptions'!$L$6:$L$105")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N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21" customWidth="1" min="4" max="4"/>
    <col width="27" customWidth="1" min="5" max="5"/>
    <col width="3" customWidth="1" min="6" max="6"/>
    <col width="21" customWidth="1" min="7" max="7"/>
    <col width="27" customWidth="1" min="8" max="8"/>
    <col width="3" customWidth="1" min="9" max="9"/>
    <col width="17" customWidth="1" min="10" max="10"/>
    <col width="3" customWidth="1" min="11" max="11"/>
    <col width="18" customWidth="1" min="12" max="12"/>
    <col width="3" customWidth="1" min="13" max="13"/>
    <col width="17" customWidth="1" min="14" max="14"/>
  </cols>
  <sheetData>
    <row r="1" ht="27" customHeight="1">
      <c r="A1" s="1" t="inlineStr">
        <is>
          <t>Editable Profitability Assumptions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20" customHeight="1">
      <c r="A2" s="3" t="inlineStr">
        <is>
          <t>Planning rates and dropdown choices are editable inputs; review them for your own operation before making decisions.</t>
        </is>
      </c>
    </row>
    <row r="3">
      <c r="A3" s="27" t="inlineStr">
        <is>
          <t>Mileage cost per mile</t>
        </is>
      </c>
      <c r="B3" s="28" t="n">
        <v>0.72</v>
      </c>
      <c r="D3" s="27" t="inlineStr">
        <is>
          <t>Margin review threshold</t>
        </is>
      </c>
      <c r="E3" s="29" t="n">
        <v>0.25</v>
      </c>
    </row>
    <row r="4"/>
    <row r="5">
      <c r="A5" s="9" t="inlineStr">
        <is>
          <t>Service Type</t>
        </is>
      </c>
      <c r="B5" s="9" t="inlineStr">
        <is>
          <t>Default Unit</t>
        </is>
      </c>
      <c r="D5" s="9" t="inlineStr">
        <is>
          <t>Crew</t>
        </is>
      </c>
      <c r="E5" s="9" t="inlineStr">
        <is>
          <t>Loaded Labor Cost per Hour</t>
        </is>
      </c>
      <c r="G5" s="9" t="inlineStr">
        <is>
          <t>Equipment</t>
        </is>
      </c>
      <c r="H5" s="9" t="inlineStr">
        <is>
          <t>Operating Cost per Hour</t>
        </is>
      </c>
      <c r="J5" s="9" t="inlineStr">
        <is>
          <t>Job Status</t>
        </is>
      </c>
      <c r="L5" s="9" t="inlineStr">
        <is>
          <t>Customer Status</t>
        </is>
      </c>
      <c r="N5" s="9" t="inlineStr">
        <is>
          <t>Unit</t>
        </is>
      </c>
    </row>
    <row r="6" ht="19" customHeight="1">
      <c r="A6" s="20" t="inlineStr">
        <is>
          <t>Mowing</t>
        </is>
      </c>
      <c r="B6" s="20" t="inlineStr">
        <is>
          <t>acres</t>
        </is>
      </c>
      <c r="D6" s="20" t="inlineStr">
        <is>
          <t>Juniper Crew</t>
        </is>
      </c>
      <c r="E6" s="22" t="n">
        <v>29</v>
      </c>
      <c r="G6" s="20" t="inlineStr">
        <is>
          <t>None</t>
        </is>
      </c>
      <c r="H6" s="22" t="n">
        <v>0</v>
      </c>
      <c r="J6" s="20" t="inlineStr">
        <is>
          <t>Completed</t>
        </is>
      </c>
      <c r="L6" s="20" t="inlineStr">
        <is>
          <t>Active</t>
        </is>
      </c>
      <c r="N6" s="20" t="inlineStr">
        <is>
          <t>square feet</t>
        </is>
      </c>
    </row>
    <row r="7" ht="19" customHeight="1">
      <c r="A7" s="20" t="inlineStr">
        <is>
          <t>Edging and Trimming</t>
        </is>
      </c>
      <c r="B7" s="20" t="inlineStr">
        <is>
          <t>linear feet</t>
        </is>
      </c>
      <c r="D7" s="20" t="inlineStr">
        <is>
          <t>Blue Heron Crew</t>
        </is>
      </c>
      <c r="E7" s="22" t="n">
        <v>31</v>
      </c>
      <c r="G7" s="20" t="inlineStr">
        <is>
          <t>36-inch mower</t>
        </is>
      </c>
      <c r="H7" s="22" t="n">
        <v>9.5</v>
      </c>
      <c r="J7" s="20" t="inlineStr">
        <is>
          <t>Scheduled</t>
        </is>
      </c>
      <c r="L7" s="20" t="inlineStr">
        <is>
          <t>Inactive</t>
        </is>
      </c>
      <c r="N7" s="20" t="inlineStr">
        <is>
          <t>acres</t>
        </is>
      </c>
    </row>
    <row r="8" ht="19" customHeight="1">
      <c r="A8" s="20" t="inlineStr">
        <is>
          <t>Mulch Installation</t>
        </is>
      </c>
      <c r="B8" s="20" t="inlineStr">
        <is>
          <t>cubic yards</t>
        </is>
      </c>
      <c r="D8" s="20" t="inlineStr">
        <is>
          <t>Stonepath Crew</t>
        </is>
      </c>
      <c r="E8" s="22" t="n">
        <v>34</v>
      </c>
      <c r="G8" s="20" t="inlineStr">
        <is>
          <t>52-inch mower</t>
        </is>
      </c>
      <c r="H8" s="22" t="n">
        <v>14</v>
      </c>
      <c r="J8" s="20" t="inlineStr">
        <is>
          <t>Draft</t>
        </is>
      </c>
      <c r="L8" s="20" t="n"/>
      <c r="N8" s="20" t="inlineStr">
        <is>
          <t>linear feet</t>
        </is>
      </c>
    </row>
    <row r="9" ht="19" customHeight="1">
      <c r="A9" s="20" t="inlineStr">
        <is>
          <t>Shrub Pruning</t>
        </is>
      </c>
      <c r="B9" s="20" t="inlineStr">
        <is>
          <t>each</t>
        </is>
      </c>
      <c r="D9" s="20" t="inlineStr">
        <is>
          <t>Cedar Lantern Crew</t>
        </is>
      </c>
      <c r="E9" s="22" t="n">
        <v>28</v>
      </c>
      <c r="G9" s="20" t="inlineStr">
        <is>
          <t>String trimmer</t>
        </is>
      </c>
      <c r="H9" s="22" t="n">
        <v>4</v>
      </c>
      <c r="J9" s="20" t="inlineStr">
        <is>
          <t>Canceled</t>
        </is>
      </c>
      <c r="L9" s="20" t="n"/>
      <c r="N9" s="20" t="inlineStr">
        <is>
          <t>cubic yards</t>
        </is>
      </c>
    </row>
    <row r="10" ht="19" customHeight="1">
      <c r="A10" s="20" t="inlineStr">
        <is>
          <t>Leaf Cleanup</t>
        </is>
      </c>
      <c r="B10" s="20" t="inlineStr">
        <is>
          <t>acres</t>
        </is>
      </c>
      <c r="D10" s="20" t="n"/>
      <c r="E10" s="22" t="n"/>
      <c r="G10" s="20" t="inlineStr">
        <is>
          <t>Hedge trimmer</t>
        </is>
      </c>
      <c r="H10" s="22" t="n">
        <v>5.5</v>
      </c>
      <c r="J10" s="20" t="n"/>
      <c r="L10" s="20" t="n"/>
      <c r="N10" s="20" t="inlineStr">
        <is>
          <t>hours</t>
        </is>
      </c>
    </row>
    <row r="11" ht="19" customHeight="1">
      <c r="A11" s="20" t="inlineStr">
        <is>
          <t>Seasonal Color Installation</t>
        </is>
      </c>
      <c r="B11" s="20" t="inlineStr">
        <is>
          <t>square feet</t>
        </is>
      </c>
      <c r="D11" s="20" t="n"/>
      <c r="E11" s="22" t="n"/>
      <c r="G11" s="20" t="inlineStr">
        <is>
          <t>Compact loader</t>
        </is>
      </c>
      <c r="H11" s="22" t="n">
        <v>28</v>
      </c>
      <c r="J11" s="20" t="n"/>
      <c r="L11" s="20" t="n"/>
      <c r="N11" s="20" t="inlineStr">
        <is>
          <t>each</t>
        </is>
      </c>
    </row>
    <row r="12" ht="19" customHeight="1">
      <c r="A12" s="20" t="inlineStr">
        <is>
          <t>Irrigation Check</t>
        </is>
      </c>
      <c r="B12" s="20" t="inlineStr">
        <is>
          <t>each</t>
        </is>
      </c>
      <c r="D12" s="20" t="n"/>
      <c r="E12" s="22" t="n"/>
      <c r="G12" s="20" t="n"/>
      <c r="H12" s="22" t="n"/>
      <c r="J12" s="20" t="n"/>
      <c r="L12" s="20" t="n"/>
      <c r="N12" s="20" t="n"/>
    </row>
    <row r="13" ht="19" customHeight="1">
      <c r="A13" s="20" t="inlineStr">
        <is>
          <t>Bed Weeding</t>
        </is>
      </c>
      <c r="B13" s="20" t="inlineStr">
        <is>
          <t>hours</t>
        </is>
      </c>
      <c r="D13" s="20" t="n"/>
      <c r="E13" s="22" t="n"/>
      <c r="G13" s="20" t="n"/>
      <c r="H13" s="22" t="n"/>
      <c r="J13" s="20" t="n"/>
      <c r="L13" s="20" t="n"/>
      <c r="N13" s="20" t="n"/>
    </row>
    <row r="14" ht="19" customHeight="1">
      <c r="A14" s="20" t="n"/>
      <c r="B14" s="20" t="n"/>
      <c r="D14" s="20" t="n"/>
      <c r="E14" s="22" t="n"/>
      <c r="G14" s="20" t="n"/>
      <c r="H14" s="22" t="n"/>
      <c r="J14" s="20" t="n"/>
      <c r="L14" s="20" t="n"/>
      <c r="N14" s="20" t="n"/>
    </row>
    <row r="15" ht="19" customHeight="1">
      <c r="A15" s="20" t="n"/>
      <c r="B15" s="20" t="n"/>
      <c r="D15" s="20" t="n"/>
      <c r="E15" s="22" t="n"/>
      <c r="G15" s="20" t="n"/>
      <c r="H15" s="22" t="n"/>
      <c r="J15" s="20" t="n"/>
      <c r="L15" s="20" t="n"/>
      <c r="N15" s="20" t="n"/>
    </row>
    <row r="16" ht="19" customHeight="1">
      <c r="A16" s="20" t="n"/>
      <c r="B16" s="20" t="n"/>
      <c r="D16" s="20" t="n"/>
      <c r="E16" s="22" t="n"/>
      <c r="G16" s="20" t="n"/>
      <c r="H16" s="22" t="n"/>
      <c r="J16" s="20" t="n"/>
      <c r="L16" s="20" t="n"/>
      <c r="N16" s="20" t="n"/>
    </row>
    <row r="17" ht="19" customHeight="1">
      <c r="A17" s="20" t="n"/>
      <c r="B17" s="20" t="n"/>
      <c r="D17" s="20" t="n"/>
      <c r="E17" s="22" t="n"/>
      <c r="G17" s="20" t="n"/>
      <c r="H17" s="22" t="n"/>
      <c r="J17" s="20" t="n"/>
      <c r="L17" s="20" t="n"/>
      <c r="N17" s="20" t="n"/>
    </row>
    <row r="18" ht="19" customHeight="1">
      <c r="A18" s="20" t="n"/>
      <c r="B18" s="20" t="n"/>
      <c r="D18" s="20" t="n"/>
      <c r="E18" s="22" t="n"/>
      <c r="G18" s="20" t="n"/>
      <c r="H18" s="22" t="n"/>
      <c r="J18" s="20" t="n"/>
      <c r="L18" s="20" t="n"/>
      <c r="N18" s="20" t="n"/>
    </row>
    <row r="19" ht="19" customHeight="1">
      <c r="A19" s="20" t="n"/>
      <c r="B19" s="20" t="n"/>
      <c r="D19" s="20" t="n"/>
      <c r="E19" s="22" t="n"/>
      <c r="G19" s="20" t="n"/>
      <c r="H19" s="22" t="n"/>
      <c r="J19" s="20" t="n"/>
      <c r="L19" s="20" t="n"/>
      <c r="N19" s="20" t="n"/>
    </row>
    <row r="20" ht="19" customHeight="1">
      <c r="A20" s="20" t="n"/>
      <c r="B20" s="20" t="n"/>
      <c r="D20" s="20" t="n"/>
      <c r="E20" s="22" t="n"/>
      <c r="G20" s="20" t="n"/>
      <c r="H20" s="22" t="n"/>
      <c r="J20" s="20" t="n"/>
      <c r="L20" s="20" t="n"/>
      <c r="N20" s="20" t="n"/>
    </row>
    <row r="21" ht="19" customHeight="1">
      <c r="A21" s="20" t="n"/>
      <c r="B21" s="20" t="n"/>
      <c r="D21" s="20" t="n"/>
      <c r="E21" s="22" t="n"/>
      <c r="G21" s="20" t="n"/>
      <c r="H21" s="22" t="n"/>
      <c r="J21" s="20" t="n"/>
      <c r="L21" s="20" t="n"/>
      <c r="N21" s="20" t="n"/>
    </row>
    <row r="22" ht="19" customHeight="1">
      <c r="A22" s="20" t="n"/>
      <c r="B22" s="20" t="n"/>
      <c r="D22" s="20" t="n"/>
      <c r="E22" s="22" t="n"/>
      <c r="G22" s="20" t="n"/>
      <c r="H22" s="22" t="n"/>
      <c r="J22" s="20" t="n"/>
      <c r="L22" s="20" t="n"/>
      <c r="N22" s="20" t="n"/>
    </row>
    <row r="23" ht="19" customHeight="1">
      <c r="A23" s="20" t="n"/>
      <c r="B23" s="20" t="n"/>
      <c r="D23" s="20" t="n"/>
      <c r="E23" s="22" t="n"/>
      <c r="G23" s="20" t="n"/>
      <c r="H23" s="22" t="n"/>
      <c r="J23" s="20" t="n"/>
      <c r="L23" s="20" t="n"/>
      <c r="N23" s="20" t="n"/>
    </row>
    <row r="24" ht="19" customHeight="1">
      <c r="A24" s="20" t="n"/>
      <c r="B24" s="20" t="n"/>
      <c r="D24" s="20" t="n"/>
      <c r="E24" s="22" t="n"/>
      <c r="G24" s="20" t="n"/>
      <c r="H24" s="22" t="n"/>
      <c r="J24" s="20" t="n"/>
      <c r="L24" s="20" t="n"/>
      <c r="N24" s="20" t="n"/>
    </row>
    <row r="25" ht="19" customHeight="1">
      <c r="A25" s="20" t="n"/>
      <c r="B25" s="20" t="n"/>
      <c r="D25" s="20" t="n"/>
      <c r="E25" s="22" t="n"/>
      <c r="G25" s="20" t="n"/>
      <c r="H25" s="22" t="n"/>
      <c r="J25" s="20" t="n"/>
      <c r="L25" s="20" t="n"/>
      <c r="N25" s="20" t="n"/>
    </row>
    <row r="26" ht="19" customHeight="1">
      <c r="A26" s="20" t="n"/>
      <c r="B26" s="20" t="n"/>
      <c r="D26" s="20" t="n"/>
      <c r="E26" s="22" t="n"/>
      <c r="G26" s="20" t="n"/>
      <c r="H26" s="22" t="n"/>
      <c r="J26" s="20" t="n"/>
      <c r="L26" s="20" t="n"/>
      <c r="N26" s="20" t="n"/>
    </row>
    <row r="27" ht="19" customHeight="1">
      <c r="A27" s="20" t="n"/>
      <c r="B27" s="20" t="n"/>
      <c r="D27" s="20" t="n"/>
      <c r="E27" s="22" t="n"/>
      <c r="G27" s="20" t="n"/>
      <c r="H27" s="22" t="n"/>
      <c r="J27" s="20" t="n"/>
      <c r="L27" s="20" t="n"/>
      <c r="N27" s="20" t="n"/>
    </row>
    <row r="28" ht="19" customHeight="1">
      <c r="A28" s="20" t="n"/>
      <c r="B28" s="20" t="n"/>
      <c r="D28" s="20" t="n"/>
      <c r="E28" s="22" t="n"/>
      <c r="G28" s="20" t="n"/>
      <c r="H28" s="22" t="n"/>
      <c r="J28" s="20" t="n"/>
      <c r="L28" s="20" t="n"/>
      <c r="N28" s="20" t="n"/>
    </row>
    <row r="29" ht="19" customHeight="1">
      <c r="A29" s="20" t="n"/>
      <c r="B29" s="20" t="n"/>
      <c r="D29" s="20" t="n"/>
      <c r="E29" s="22" t="n"/>
      <c r="G29" s="20" t="n"/>
      <c r="H29" s="22" t="n"/>
      <c r="J29" s="20" t="n"/>
      <c r="L29" s="20" t="n"/>
      <c r="N29" s="20" t="n"/>
    </row>
    <row r="30" ht="19" customHeight="1">
      <c r="A30" s="20" t="n"/>
      <c r="B30" s="20" t="n"/>
      <c r="D30" s="20" t="n"/>
      <c r="E30" s="22" t="n"/>
      <c r="G30" s="20" t="n"/>
      <c r="H30" s="22" t="n"/>
      <c r="J30" s="20" t="n"/>
      <c r="L30" s="20" t="n"/>
      <c r="N30" s="20" t="n"/>
    </row>
    <row r="31" ht="19" customHeight="1">
      <c r="A31" s="20" t="n"/>
      <c r="B31" s="20" t="n"/>
      <c r="D31" s="20" t="n"/>
      <c r="E31" s="22" t="n"/>
      <c r="G31" s="20" t="n"/>
      <c r="H31" s="22" t="n"/>
      <c r="J31" s="20" t="n"/>
      <c r="L31" s="20" t="n"/>
      <c r="N31" s="20" t="n"/>
    </row>
    <row r="32" ht="19" customHeight="1">
      <c r="A32" s="20" t="n"/>
      <c r="B32" s="20" t="n"/>
      <c r="D32" s="20" t="n"/>
      <c r="E32" s="22" t="n"/>
      <c r="G32" s="20" t="n"/>
      <c r="H32" s="22" t="n"/>
      <c r="J32" s="20" t="n"/>
      <c r="L32" s="20" t="n"/>
      <c r="N32" s="20" t="n"/>
    </row>
    <row r="33" ht="19" customHeight="1">
      <c r="A33" s="20" t="n"/>
      <c r="B33" s="20" t="n"/>
      <c r="D33" s="20" t="n"/>
      <c r="E33" s="22" t="n"/>
      <c r="G33" s="20" t="n"/>
      <c r="H33" s="22" t="n"/>
      <c r="J33" s="20" t="n"/>
      <c r="L33" s="20" t="n"/>
      <c r="N33" s="20" t="n"/>
    </row>
    <row r="34" ht="19" customHeight="1">
      <c r="A34" s="20" t="n"/>
      <c r="B34" s="20" t="n"/>
      <c r="D34" s="20" t="n"/>
      <c r="E34" s="22" t="n"/>
      <c r="G34" s="20" t="n"/>
      <c r="H34" s="22" t="n"/>
      <c r="J34" s="20" t="n"/>
      <c r="L34" s="20" t="n"/>
      <c r="N34" s="20" t="n"/>
    </row>
    <row r="35" ht="19" customHeight="1">
      <c r="A35" s="20" t="n"/>
      <c r="B35" s="20" t="n"/>
      <c r="D35" s="20" t="n"/>
      <c r="E35" s="22" t="n"/>
      <c r="G35" s="20" t="n"/>
      <c r="H35" s="22" t="n"/>
      <c r="J35" s="20" t="n"/>
      <c r="L35" s="20" t="n"/>
      <c r="N35" s="20" t="n"/>
    </row>
    <row r="36" ht="19" customHeight="1">
      <c r="A36" s="20" t="n"/>
      <c r="B36" s="20" t="n"/>
      <c r="D36" s="20" t="n"/>
      <c r="E36" s="22" t="n"/>
      <c r="G36" s="20" t="n"/>
      <c r="H36" s="22" t="n"/>
      <c r="J36" s="20" t="n"/>
      <c r="L36" s="20" t="n"/>
      <c r="N36" s="20" t="n"/>
    </row>
    <row r="37" ht="19" customHeight="1">
      <c r="A37" s="20" t="n"/>
      <c r="B37" s="20" t="n"/>
      <c r="D37" s="20" t="n"/>
      <c r="E37" s="22" t="n"/>
      <c r="G37" s="20" t="n"/>
      <c r="H37" s="22" t="n"/>
      <c r="J37" s="20" t="n"/>
      <c r="L37" s="20" t="n"/>
      <c r="N37" s="20" t="n"/>
    </row>
    <row r="38" ht="19" customHeight="1">
      <c r="A38" s="20" t="n"/>
      <c r="B38" s="20" t="n"/>
      <c r="D38" s="20" t="n"/>
      <c r="E38" s="22" t="n"/>
      <c r="G38" s="20" t="n"/>
      <c r="H38" s="22" t="n"/>
      <c r="J38" s="20" t="n"/>
      <c r="L38" s="20" t="n"/>
      <c r="N38" s="20" t="n"/>
    </row>
    <row r="39" ht="19" customHeight="1">
      <c r="A39" s="20" t="n"/>
      <c r="B39" s="20" t="n"/>
      <c r="D39" s="20" t="n"/>
      <c r="E39" s="22" t="n"/>
      <c r="G39" s="20" t="n"/>
      <c r="H39" s="22" t="n"/>
      <c r="J39" s="20" t="n"/>
      <c r="L39" s="20" t="n"/>
      <c r="N39" s="20" t="n"/>
    </row>
    <row r="40" ht="19" customHeight="1">
      <c r="A40" s="20" t="n"/>
      <c r="B40" s="20" t="n"/>
      <c r="D40" s="20" t="n"/>
      <c r="E40" s="22" t="n"/>
      <c r="G40" s="20" t="n"/>
      <c r="H40" s="22" t="n"/>
      <c r="J40" s="20" t="n"/>
      <c r="L40" s="20" t="n"/>
      <c r="N40" s="20" t="n"/>
    </row>
    <row r="41" ht="19" customHeight="1">
      <c r="A41" s="20" t="n"/>
      <c r="B41" s="20" t="n"/>
      <c r="D41" s="20" t="n"/>
      <c r="E41" s="22" t="n"/>
      <c r="G41" s="20" t="n"/>
      <c r="H41" s="22" t="n"/>
      <c r="J41" s="20" t="n"/>
      <c r="L41" s="20" t="n"/>
      <c r="N41" s="20" t="n"/>
    </row>
    <row r="42" ht="19" customHeight="1">
      <c r="A42" s="20" t="n"/>
      <c r="B42" s="20" t="n"/>
      <c r="D42" s="20" t="n"/>
      <c r="E42" s="22" t="n"/>
      <c r="G42" s="20" t="n"/>
      <c r="H42" s="22" t="n"/>
      <c r="J42" s="20" t="n"/>
      <c r="L42" s="20" t="n"/>
      <c r="N42" s="20" t="n"/>
    </row>
    <row r="43" ht="19" customHeight="1">
      <c r="A43" s="20" t="n"/>
      <c r="B43" s="20" t="n"/>
      <c r="D43" s="20" t="n"/>
      <c r="E43" s="22" t="n"/>
      <c r="G43" s="20" t="n"/>
      <c r="H43" s="22" t="n"/>
      <c r="J43" s="20" t="n"/>
      <c r="L43" s="20" t="n"/>
      <c r="N43" s="20" t="n"/>
    </row>
    <row r="44" ht="19" customHeight="1">
      <c r="A44" s="20" t="n"/>
      <c r="B44" s="20" t="n"/>
      <c r="D44" s="20" t="n"/>
      <c r="E44" s="22" t="n"/>
      <c r="G44" s="20" t="n"/>
      <c r="H44" s="22" t="n"/>
      <c r="J44" s="20" t="n"/>
      <c r="L44" s="20" t="n"/>
      <c r="N44" s="20" t="n"/>
    </row>
    <row r="45" ht="19" customHeight="1">
      <c r="A45" s="20" t="n"/>
      <c r="B45" s="20" t="n"/>
      <c r="D45" s="20" t="n"/>
      <c r="E45" s="22" t="n"/>
      <c r="G45" s="20" t="n"/>
      <c r="H45" s="22" t="n"/>
      <c r="J45" s="20" t="n"/>
      <c r="L45" s="20" t="n"/>
      <c r="N45" s="20" t="n"/>
    </row>
    <row r="46" ht="19" customHeight="1">
      <c r="A46" s="20" t="n"/>
      <c r="B46" s="20" t="n"/>
      <c r="D46" s="20" t="n"/>
      <c r="E46" s="22" t="n"/>
      <c r="G46" s="20" t="n"/>
      <c r="H46" s="22" t="n"/>
      <c r="J46" s="20" t="n"/>
      <c r="L46" s="20" t="n"/>
      <c r="N46" s="20" t="n"/>
    </row>
    <row r="47" ht="19" customHeight="1">
      <c r="A47" s="20" t="n"/>
      <c r="B47" s="20" t="n"/>
      <c r="D47" s="20" t="n"/>
      <c r="E47" s="22" t="n"/>
      <c r="G47" s="20" t="n"/>
      <c r="H47" s="22" t="n"/>
      <c r="J47" s="20" t="n"/>
      <c r="L47" s="20" t="n"/>
      <c r="N47" s="20" t="n"/>
    </row>
    <row r="48" ht="19" customHeight="1">
      <c r="A48" s="20" t="n"/>
      <c r="B48" s="20" t="n"/>
      <c r="D48" s="20" t="n"/>
      <c r="E48" s="22" t="n"/>
      <c r="G48" s="20" t="n"/>
      <c r="H48" s="22" t="n"/>
      <c r="J48" s="20" t="n"/>
      <c r="L48" s="20" t="n"/>
      <c r="N48" s="20" t="n"/>
    </row>
    <row r="49" ht="19" customHeight="1">
      <c r="A49" s="20" t="n"/>
      <c r="B49" s="20" t="n"/>
      <c r="D49" s="20" t="n"/>
      <c r="E49" s="22" t="n"/>
      <c r="G49" s="20" t="n"/>
      <c r="H49" s="22" t="n"/>
      <c r="J49" s="20" t="n"/>
      <c r="L49" s="20" t="n"/>
      <c r="N49" s="20" t="n"/>
    </row>
    <row r="50" ht="19" customHeight="1">
      <c r="A50" s="20" t="n"/>
      <c r="B50" s="20" t="n"/>
      <c r="D50" s="20" t="n"/>
      <c r="E50" s="22" t="n"/>
      <c r="G50" s="20" t="n"/>
      <c r="H50" s="22" t="n"/>
      <c r="J50" s="20" t="n"/>
      <c r="L50" s="20" t="n"/>
      <c r="N50" s="20" t="n"/>
    </row>
    <row r="51" ht="19" customHeight="1">
      <c r="A51" s="20" t="n"/>
      <c r="B51" s="20" t="n"/>
      <c r="D51" s="20" t="n"/>
      <c r="E51" s="22" t="n"/>
      <c r="G51" s="20" t="n"/>
      <c r="H51" s="22" t="n"/>
      <c r="J51" s="20" t="n"/>
      <c r="L51" s="20" t="n"/>
      <c r="N51" s="20" t="n"/>
    </row>
    <row r="52" ht="19" customHeight="1">
      <c r="A52" s="20" t="n"/>
      <c r="B52" s="20" t="n"/>
      <c r="D52" s="20" t="n"/>
      <c r="E52" s="22" t="n"/>
      <c r="G52" s="20" t="n"/>
      <c r="H52" s="22" t="n"/>
      <c r="J52" s="20" t="n"/>
      <c r="L52" s="20" t="n"/>
      <c r="N52" s="20" t="n"/>
    </row>
    <row r="53" ht="19" customHeight="1">
      <c r="A53" s="20" t="n"/>
      <c r="B53" s="20" t="n"/>
      <c r="D53" s="20" t="n"/>
      <c r="E53" s="22" t="n"/>
      <c r="G53" s="20" t="n"/>
      <c r="H53" s="22" t="n"/>
      <c r="J53" s="20" t="n"/>
      <c r="L53" s="20" t="n"/>
      <c r="N53" s="20" t="n"/>
    </row>
    <row r="54" ht="19" customHeight="1">
      <c r="A54" s="20" t="n"/>
      <c r="B54" s="20" t="n"/>
      <c r="D54" s="20" t="n"/>
      <c r="E54" s="22" t="n"/>
      <c r="G54" s="20" t="n"/>
      <c r="H54" s="22" t="n"/>
      <c r="J54" s="20" t="n"/>
      <c r="L54" s="20" t="n"/>
      <c r="N54" s="20" t="n"/>
    </row>
    <row r="55" ht="19" customHeight="1">
      <c r="A55" s="20" t="n"/>
      <c r="B55" s="20" t="n"/>
      <c r="D55" s="20" t="n"/>
      <c r="E55" s="22" t="n"/>
      <c r="G55" s="20" t="n"/>
      <c r="H55" s="22" t="n"/>
      <c r="J55" s="20" t="n"/>
      <c r="L55" s="20" t="n"/>
      <c r="N55" s="20" t="n"/>
    </row>
    <row r="56" ht="19" customHeight="1">
      <c r="A56" s="20" t="n"/>
      <c r="B56" s="20" t="n"/>
      <c r="D56" s="20" t="n"/>
      <c r="E56" s="22" t="n"/>
      <c r="G56" s="20" t="n"/>
      <c r="H56" s="22" t="n"/>
      <c r="J56" s="20" t="n"/>
      <c r="L56" s="20" t="n"/>
      <c r="N56" s="20" t="n"/>
    </row>
    <row r="57" ht="19" customHeight="1">
      <c r="A57" s="20" t="n"/>
      <c r="B57" s="20" t="n"/>
      <c r="D57" s="20" t="n"/>
      <c r="E57" s="22" t="n"/>
      <c r="G57" s="20" t="n"/>
      <c r="H57" s="22" t="n"/>
      <c r="J57" s="20" t="n"/>
      <c r="L57" s="20" t="n"/>
      <c r="N57" s="20" t="n"/>
    </row>
    <row r="58" ht="19" customHeight="1">
      <c r="A58" s="20" t="n"/>
      <c r="B58" s="20" t="n"/>
      <c r="D58" s="20" t="n"/>
      <c r="E58" s="22" t="n"/>
      <c r="G58" s="20" t="n"/>
      <c r="H58" s="22" t="n"/>
      <c r="J58" s="20" t="n"/>
      <c r="L58" s="20" t="n"/>
      <c r="N58" s="20" t="n"/>
    </row>
    <row r="59" ht="19" customHeight="1">
      <c r="A59" s="20" t="n"/>
      <c r="B59" s="20" t="n"/>
      <c r="D59" s="20" t="n"/>
      <c r="E59" s="22" t="n"/>
      <c r="G59" s="20" t="n"/>
      <c r="H59" s="22" t="n"/>
      <c r="J59" s="20" t="n"/>
      <c r="L59" s="20" t="n"/>
      <c r="N59" s="20" t="n"/>
    </row>
    <row r="60" ht="19" customHeight="1">
      <c r="A60" s="20" t="n"/>
      <c r="B60" s="20" t="n"/>
      <c r="D60" s="20" t="n"/>
      <c r="E60" s="22" t="n"/>
      <c r="G60" s="20" t="n"/>
      <c r="H60" s="22" t="n"/>
      <c r="J60" s="20" t="n"/>
      <c r="L60" s="20" t="n"/>
      <c r="N60" s="20" t="n"/>
    </row>
    <row r="61" ht="19" customHeight="1">
      <c r="A61" s="20" t="n"/>
      <c r="B61" s="20" t="n"/>
      <c r="D61" s="20" t="n"/>
      <c r="E61" s="22" t="n"/>
      <c r="G61" s="20" t="n"/>
      <c r="H61" s="22" t="n"/>
      <c r="J61" s="20" t="n"/>
      <c r="L61" s="20" t="n"/>
      <c r="N61" s="20" t="n"/>
    </row>
    <row r="62" ht="19" customHeight="1">
      <c r="A62" s="20" t="n"/>
      <c r="B62" s="20" t="n"/>
      <c r="D62" s="20" t="n"/>
      <c r="E62" s="22" t="n"/>
      <c r="G62" s="20" t="n"/>
      <c r="H62" s="22" t="n"/>
      <c r="J62" s="20" t="n"/>
      <c r="L62" s="20" t="n"/>
      <c r="N62" s="20" t="n"/>
    </row>
    <row r="63" ht="19" customHeight="1">
      <c r="A63" s="20" t="n"/>
      <c r="B63" s="20" t="n"/>
      <c r="D63" s="20" t="n"/>
      <c r="E63" s="22" t="n"/>
      <c r="G63" s="20" t="n"/>
      <c r="H63" s="22" t="n"/>
      <c r="J63" s="20" t="n"/>
      <c r="L63" s="20" t="n"/>
      <c r="N63" s="20" t="n"/>
    </row>
    <row r="64" ht="19" customHeight="1">
      <c r="A64" s="20" t="n"/>
      <c r="B64" s="20" t="n"/>
      <c r="D64" s="20" t="n"/>
      <c r="E64" s="22" t="n"/>
      <c r="G64" s="20" t="n"/>
      <c r="H64" s="22" t="n"/>
      <c r="J64" s="20" t="n"/>
      <c r="L64" s="20" t="n"/>
      <c r="N64" s="20" t="n"/>
    </row>
    <row r="65" ht="19" customHeight="1">
      <c r="A65" s="20" t="n"/>
      <c r="B65" s="20" t="n"/>
      <c r="D65" s="20" t="n"/>
      <c r="E65" s="22" t="n"/>
      <c r="G65" s="20" t="n"/>
      <c r="H65" s="22" t="n"/>
      <c r="J65" s="20" t="n"/>
      <c r="L65" s="20" t="n"/>
      <c r="N65" s="20" t="n"/>
    </row>
    <row r="66" ht="19" customHeight="1">
      <c r="A66" s="20" t="n"/>
      <c r="B66" s="20" t="n"/>
      <c r="D66" s="20" t="n"/>
      <c r="E66" s="22" t="n"/>
      <c r="G66" s="20" t="n"/>
      <c r="H66" s="22" t="n"/>
      <c r="J66" s="20" t="n"/>
      <c r="L66" s="20" t="n"/>
      <c r="N66" s="20" t="n"/>
    </row>
    <row r="67" ht="19" customHeight="1">
      <c r="A67" s="20" t="n"/>
      <c r="B67" s="20" t="n"/>
      <c r="D67" s="20" t="n"/>
      <c r="E67" s="22" t="n"/>
      <c r="G67" s="20" t="n"/>
      <c r="H67" s="22" t="n"/>
      <c r="J67" s="20" t="n"/>
      <c r="L67" s="20" t="n"/>
      <c r="N67" s="20" t="n"/>
    </row>
    <row r="68" ht="19" customHeight="1">
      <c r="A68" s="20" t="n"/>
      <c r="B68" s="20" t="n"/>
      <c r="D68" s="20" t="n"/>
      <c r="E68" s="22" t="n"/>
      <c r="G68" s="20" t="n"/>
      <c r="H68" s="22" t="n"/>
      <c r="J68" s="20" t="n"/>
      <c r="L68" s="20" t="n"/>
      <c r="N68" s="20" t="n"/>
    </row>
    <row r="69" ht="19" customHeight="1">
      <c r="A69" s="20" t="n"/>
      <c r="B69" s="20" t="n"/>
      <c r="D69" s="20" t="n"/>
      <c r="E69" s="22" t="n"/>
      <c r="G69" s="20" t="n"/>
      <c r="H69" s="22" t="n"/>
      <c r="J69" s="20" t="n"/>
      <c r="L69" s="20" t="n"/>
      <c r="N69" s="20" t="n"/>
    </row>
    <row r="70" ht="19" customHeight="1">
      <c r="A70" s="20" t="n"/>
      <c r="B70" s="20" t="n"/>
      <c r="D70" s="20" t="n"/>
      <c r="E70" s="22" t="n"/>
      <c r="G70" s="20" t="n"/>
      <c r="H70" s="22" t="n"/>
      <c r="J70" s="20" t="n"/>
      <c r="L70" s="20" t="n"/>
      <c r="N70" s="20" t="n"/>
    </row>
    <row r="71" ht="19" customHeight="1">
      <c r="A71" s="20" t="n"/>
      <c r="B71" s="20" t="n"/>
      <c r="D71" s="20" t="n"/>
      <c r="E71" s="22" t="n"/>
      <c r="G71" s="20" t="n"/>
      <c r="H71" s="22" t="n"/>
      <c r="J71" s="20" t="n"/>
      <c r="L71" s="20" t="n"/>
      <c r="N71" s="20" t="n"/>
    </row>
    <row r="72" ht="19" customHeight="1">
      <c r="A72" s="20" t="n"/>
      <c r="B72" s="20" t="n"/>
      <c r="D72" s="20" t="n"/>
      <c r="E72" s="22" t="n"/>
      <c r="G72" s="20" t="n"/>
      <c r="H72" s="22" t="n"/>
      <c r="J72" s="20" t="n"/>
      <c r="L72" s="20" t="n"/>
      <c r="N72" s="20" t="n"/>
    </row>
    <row r="73" ht="19" customHeight="1">
      <c r="A73" s="20" t="n"/>
      <c r="B73" s="20" t="n"/>
      <c r="D73" s="20" t="n"/>
      <c r="E73" s="22" t="n"/>
      <c r="G73" s="20" t="n"/>
      <c r="H73" s="22" t="n"/>
      <c r="J73" s="20" t="n"/>
      <c r="L73" s="20" t="n"/>
      <c r="N73" s="20" t="n"/>
    </row>
    <row r="74" ht="19" customHeight="1">
      <c r="A74" s="20" t="n"/>
      <c r="B74" s="20" t="n"/>
      <c r="D74" s="20" t="n"/>
      <c r="E74" s="22" t="n"/>
      <c r="G74" s="20" t="n"/>
      <c r="H74" s="22" t="n"/>
      <c r="J74" s="20" t="n"/>
      <c r="L74" s="20" t="n"/>
      <c r="N74" s="20" t="n"/>
    </row>
    <row r="75" ht="19" customHeight="1">
      <c r="A75" s="20" t="n"/>
      <c r="B75" s="20" t="n"/>
      <c r="D75" s="20" t="n"/>
      <c r="E75" s="22" t="n"/>
      <c r="G75" s="20" t="n"/>
      <c r="H75" s="22" t="n"/>
      <c r="J75" s="20" t="n"/>
      <c r="L75" s="20" t="n"/>
      <c r="N75" s="20" t="n"/>
    </row>
    <row r="76" ht="19" customHeight="1">
      <c r="A76" s="20" t="n"/>
      <c r="B76" s="20" t="n"/>
      <c r="D76" s="20" t="n"/>
      <c r="E76" s="22" t="n"/>
      <c r="G76" s="20" t="n"/>
      <c r="H76" s="22" t="n"/>
      <c r="J76" s="20" t="n"/>
      <c r="L76" s="20" t="n"/>
      <c r="N76" s="20" t="n"/>
    </row>
    <row r="77" ht="19" customHeight="1">
      <c r="A77" s="20" t="n"/>
      <c r="B77" s="20" t="n"/>
      <c r="D77" s="20" t="n"/>
      <c r="E77" s="22" t="n"/>
      <c r="G77" s="20" t="n"/>
      <c r="H77" s="22" t="n"/>
      <c r="J77" s="20" t="n"/>
      <c r="L77" s="20" t="n"/>
      <c r="N77" s="20" t="n"/>
    </row>
    <row r="78" ht="19" customHeight="1">
      <c r="A78" s="20" t="n"/>
      <c r="B78" s="20" t="n"/>
      <c r="D78" s="20" t="n"/>
      <c r="E78" s="22" t="n"/>
      <c r="G78" s="20" t="n"/>
      <c r="H78" s="22" t="n"/>
      <c r="J78" s="20" t="n"/>
      <c r="L78" s="20" t="n"/>
      <c r="N78" s="20" t="n"/>
    </row>
    <row r="79" ht="19" customHeight="1">
      <c r="A79" s="20" t="n"/>
      <c r="B79" s="20" t="n"/>
      <c r="D79" s="20" t="n"/>
      <c r="E79" s="22" t="n"/>
      <c r="G79" s="20" t="n"/>
      <c r="H79" s="22" t="n"/>
      <c r="J79" s="20" t="n"/>
      <c r="L79" s="20" t="n"/>
      <c r="N79" s="20" t="n"/>
    </row>
    <row r="80" ht="19" customHeight="1">
      <c r="A80" s="20" t="n"/>
      <c r="B80" s="20" t="n"/>
      <c r="D80" s="20" t="n"/>
      <c r="E80" s="22" t="n"/>
      <c r="G80" s="20" t="n"/>
      <c r="H80" s="22" t="n"/>
      <c r="J80" s="20" t="n"/>
      <c r="L80" s="20" t="n"/>
      <c r="N80" s="20" t="n"/>
    </row>
    <row r="81" ht="19" customHeight="1">
      <c r="A81" s="20" t="n"/>
      <c r="B81" s="20" t="n"/>
      <c r="D81" s="20" t="n"/>
      <c r="E81" s="22" t="n"/>
      <c r="G81" s="20" t="n"/>
      <c r="H81" s="22" t="n"/>
      <c r="J81" s="20" t="n"/>
      <c r="L81" s="20" t="n"/>
      <c r="N81" s="20" t="n"/>
    </row>
    <row r="82" ht="19" customHeight="1">
      <c r="A82" s="20" t="n"/>
      <c r="B82" s="20" t="n"/>
      <c r="D82" s="20" t="n"/>
      <c r="E82" s="22" t="n"/>
      <c r="G82" s="20" t="n"/>
      <c r="H82" s="22" t="n"/>
      <c r="J82" s="20" t="n"/>
      <c r="L82" s="20" t="n"/>
      <c r="N82" s="20" t="n"/>
    </row>
    <row r="83" ht="19" customHeight="1">
      <c r="A83" s="20" t="n"/>
      <c r="B83" s="20" t="n"/>
      <c r="D83" s="20" t="n"/>
      <c r="E83" s="22" t="n"/>
      <c r="G83" s="20" t="n"/>
      <c r="H83" s="22" t="n"/>
      <c r="J83" s="20" t="n"/>
      <c r="L83" s="20" t="n"/>
      <c r="N83" s="20" t="n"/>
    </row>
    <row r="84" ht="19" customHeight="1">
      <c r="A84" s="20" t="n"/>
      <c r="B84" s="20" t="n"/>
      <c r="D84" s="20" t="n"/>
      <c r="E84" s="22" t="n"/>
      <c r="G84" s="20" t="n"/>
      <c r="H84" s="22" t="n"/>
      <c r="J84" s="20" t="n"/>
      <c r="L84" s="20" t="n"/>
      <c r="N84" s="20" t="n"/>
    </row>
    <row r="85" ht="19" customHeight="1">
      <c r="A85" s="20" t="n"/>
      <c r="B85" s="20" t="n"/>
      <c r="D85" s="20" t="n"/>
      <c r="E85" s="22" t="n"/>
      <c r="G85" s="20" t="n"/>
      <c r="H85" s="22" t="n"/>
      <c r="J85" s="20" t="n"/>
      <c r="L85" s="20" t="n"/>
      <c r="N85" s="20" t="n"/>
    </row>
    <row r="86" ht="19" customHeight="1">
      <c r="A86" s="20" t="n"/>
      <c r="B86" s="20" t="n"/>
      <c r="D86" s="20" t="n"/>
      <c r="E86" s="22" t="n"/>
      <c r="G86" s="20" t="n"/>
      <c r="H86" s="22" t="n"/>
      <c r="J86" s="20" t="n"/>
      <c r="L86" s="20" t="n"/>
      <c r="N86" s="20" t="n"/>
    </row>
    <row r="87" ht="19" customHeight="1">
      <c r="A87" s="20" t="n"/>
      <c r="B87" s="20" t="n"/>
      <c r="D87" s="20" t="n"/>
      <c r="E87" s="22" t="n"/>
      <c r="G87" s="20" t="n"/>
      <c r="H87" s="22" t="n"/>
      <c r="J87" s="20" t="n"/>
      <c r="L87" s="20" t="n"/>
      <c r="N87" s="20" t="n"/>
    </row>
    <row r="88" ht="19" customHeight="1">
      <c r="A88" s="20" t="n"/>
      <c r="B88" s="20" t="n"/>
      <c r="D88" s="20" t="n"/>
      <c r="E88" s="22" t="n"/>
      <c r="G88" s="20" t="n"/>
      <c r="H88" s="22" t="n"/>
      <c r="J88" s="20" t="n"/>
      <c r="L88" s="20" t="n"/>
      <c r="N88" s="20" t="n"/>
    </row>
    <row r="89" ht="19" customHeight="1">
      <c r="A89" s="20" t="n"/>
      <c r="B89" s="20" t="n"/>
      <c r="D89" s="20" t="n"/>
      <c r="E89" s="22" t="n"/>
      <c r="G89" s="20" t="n"/>
      <c r="H89" s="22" t="n"/>
      <c r="J89" s="20" t="n"/>
      <c r="L89" s="20" t="n"/>
      <c r="N89" s="20" t="n"/>
    </row>
    <row r="90" ht="19" customHeight="1">
      <c r="A90" s="20" t="n"/>
      <c r="B90" s="20" t="n"/>
      <c r="D90" s="20" t="n"/>
      <c r="E90" s="22" t="n"/>
      <c r="G90" s="20" t="n"/>
      <c r="H90" s="22" t="n"/>
      <c r="J90" s="20" t="n"/>
      <c r="L90" s="20" t="n"/>
      <c r="N90" s="20" t="n"/>
    </row>
    <row r="91" ht="19" customHeight="1">
      <c r="A91" s="20" t="n"/>
      <c r="B91" s="20" t="n"/>
      <c r="D91" s="20" t="n"/>
      <c r="E91" s="22" t="n"/>
      <c r="G91" s="20" t="n"/>
      <c r="H91" s="22" t="n"/>
      <c r="J91" s="20" t="n"/>
      <c r="L91" s="20" t="n"/>
      <c r="N91" s="20" t="n"/>
    </row>
    <row r="92" ht="19" customHeight="1">
      <c r="A92" s="20" t="n"/>
      <c r="B92" s="20" t="n"/>
      <c r="D92" s="20" t="n"/>
      <c r="E92" s="22" t="n"/>
      <c r="G92" s="20" t="n"/>
      <c r="H92" s="22" t="n"/>
      <c r="J92" s="20" t="n"/>
      <c r="L92" s="20" t="n"/>
      <c r="N92" s="20" t="n"/>
    </row>
    <row r="93" ht="19" customHeight="1">
      <c r="A93" s="20" t="n"/>
      <c r="B93" s="20" t="n"/>
      <c r="D93" s="20" t="n"/>
      <c r="E93" s="22" t="n"/>
      <c r="G93" s="20" t="n"/>
      <c r="H93" s="22" t="n"/>
      <c r="J93" s="20" t="n"/>
      <c r="L93" s="20" t="n"/>
      <c r="N93" s="20" t="n"/>
    </row>
    <row r="94" ht="19" customHeight="1">
      <c r="A94" s="20" t="n"/>
      <c r="B94" s="20" t="n"/>
      <c r="D94" s="20" t="n"/>
      <c r="E94" s="22" t="n"/>
      <c r="G94" s="20" t="n"/>
      <c r="H94" s="22" t="n"/>
      <c r="J94" s="20" t="n"/>
      <c r="L94" s="20" t="n"/>
      <c r="N94" s="20" t="n"/>
    </row>
    <row r="95" ht="19" customHeight="1">
      <c r="A95" s="20" t="n"/>
      <c r="B95" s="20" t="n"/>
      <c r="D95" s="20" t="n"/>
      <c r="E95" s="22" t="n"/>
      <c r="G95" s="20" t="n"/>
      <c r="H95" s="22" t="n"/>
      <c r="J95" s="20" t="n"/>
      <c r="L95" s="20" t="n"/>
      <c r="N95" s="20" t="n"/>
    </row>
    <row r="96" ht="19" customHeight="1">
      <c r="A96" s="20" t="n"/>
      <c r="B96" s="20" t="n"/>
      <c r="D96" s="20" t="n"/>
      <c r="E96" s="22" t="n"/>
      <c r="G96" s="20" t="n"/>
      <c r="H96" s="22" t="n"/>
      <c r="J96" s="20" t="n"/>
      <c r="L96" s="20" t="n"/>
      <c r="N96" s="20" t="n"/>
    </row>
    <row r="97" ht="19" customHeight="1">
      <c r="A97" s="20" t="n"/>
      <c r="B97" s="20" t="n"/>
      <c r="D97" s="20" t="n"/>
      <c r="E97" s="22" t="n"/>
      <c r="G97" s="20" t="n"/>
      <c r="H97" s="22" t="n"/>
      <c r="J97" s="20" t="n"/>
      <c r="L97" s="20" t="n"/>
      <c r="N97" s="20" t="n"/>
    </row>
    <row r="98" ht="19" customHeight="1">
      <c r="A98" s="20" t="n"/>
      <c r="B98" s="20" t="n"/>
      <c r="D98" s="20" t="n"/>
      <c r="E98" s="22" t="n"/>
      <c r="G98" s="20" t="n"/>
      <c r="H98" s="22" t="n"/>
      <c r="J98" s="20" t="n"/>
      <c r="L98" s="20" t="n"/>
      <c r="N98" s="20" t="n"/>
    </row>
    <row r="99" ht="19" customHeight="1">
      <c r="A99" s="20" t="n"/>
      <c r="B99" s="20" t="n"/>
      <c r="D99" s="20" t="n"/>
      <c r="E99" s="22" t="n"/>
      <c r="G99" s="20" t="n"/>
      <c r="H99" s="22" t="n"/>
      <c r="J99" s="20" t="n"/>
      <c r="L99" s="20" t="n"/>
      <c r="N99" s="20" t="n"/>
    </row>
    <row r="100" ht="19" customHeight="1">
      <c r="A100" s="20" t="n"/>
      <c r="B100" s="20" t="n"/>
      <c r="D100" s="20" t="n"/>
      <c r="E100" s="22" t="n"/>
      <c r="G100" s="20" t="n"/>
      <c r="H100" s="22" t="n"/>
      <c r="J100" s="20" t="n"/>
      <c r="L100" s="20" t="n"/>
      <c r="N100" s="20" t="n"/>
    </row>
    <row r="101" ht="19" customHeight="1">
      <c r="A101" s="20" t="n"/>
      <c r="B101" s="20" t="n"/>
      <c r="D101" s="20" t="n"/>
      <c r="E101" s="22" t="n"/>
      <c r="G101" s="20" t="n"/>
      <c r="H101" s="22" t="n"/>
      <c r="J101" s="20" t="n"/>
      <c r="L101" s="20" t="n"/>
      <c r="N101" s="20" t="n"/>
    </row>
    <row r="102" ht="19" customHeight="1">
      <c r="A102" s="20" t="n"/>
      <c r="B102" s="20" t="n"/>
      <c r="D102" s="20" t="n"/>
      <c r="E102" s="22" t="n"/>
      <c r="G102" s="20" t="n"/>
      <c r="H102" s="22" t="n"/>
      <c r="J102" s="20" t="n"/>
      <c r="L102" s="20" t="n"/>
      <c r="N102" s="20" t="n"/>
    </row>
    <row r="103" ht="19" customHeight="1">
      <c r="A103" s="20" t="n"/>
      <c r="B103" s="20" t="n"/>
      <c r="D103" s="20" t="n"/>
      <c r="E103" s="22" t="n"/>
      <c r="G103" s="20" t="n"/>
      <c r="H103" s="22" t="n"/>
      <c r="J103" s="20" t="n"/>
      <c r="L103" s="20" t="n"/>
      <c r="N103" s="20" t="n"/>
    </row>
    <row r="104" ht="19" customHeight="1">
      <c r="A104" s="20" t="n"/>
      <c r="B104" s="20" t="n"/>
      <c r="D104" s="20" t="n"/>
      <c r="E104" s="22" t="n"/>
      <c r="G104" s="20" t="n"/>
      <c r="H104" s="22" t="n"/>
      <c r="J104" s="20" t="n"/>
      <c r="L104" s="20" t="n"/>
      <c r="N104" s="20" t="n"/>
    </row>
    <row r="105" ht="19" customHeight="1">
      <c r="A105" s="20" t="n"/>
      <c r="B105" s="20" t="n"/>
      <c r="D105" s="20" t="n"/>
      <c r="E105" s="22" t="n"/>
      <c r="G105" s="20" t="n"/>
      <c r="H105" s="22" t="n"/>
      <c r="J105" s="20" t="n"/>
      <c r="L105" s="20" t="n"/>
      <c r="N105" s="20" t="n"/>
    </row>
  </sheetData>
  <mergeCells count="1">
    <mergeCell ref="A1:N1"/>
  </mergeCells>
  <dataValidations count="4">
    <dataValidation sqref="B3" showDropDown="0" showInputMessage="0" showErrorMessage="1" allowBlank="0" errorTitle="Check Mileage Cost" error="Enter a nonnegative planning cost no greater than $100 per mile." type="decimal" operator="between">
      <formula1>0</formula1>
      <formula2>100</formula2>
    </dataValidation>
    <dataValidation sqref="E3" showDropDown="0" showInputMessage="0" showErrorMessage="1" allowBlank="0" errorTitle="Check Margin Threshold" error="Enter a decimal from 0 through 1, such as 0.25 for 25%." type="decimal" operator="between">
      <formula1>0</formula1>
      <formula2>1</formula2>
    </dataValidation>
    <dataValidation sqref="E6:E105" showDropDown="0" showInputMessage="0" showErrorMessage="1" allowBlank="0" errorTitle="Check Labor Rate" error="Enter a nonnegative hourly planning rate." type="decimal" operator="between">
      <formula1>0</formula1>
      <formula2>10000</formula2>
    </dataValidation>
    <dataValidation sqref="H6:H105" showDropDown="0" showInputMessage="0" showErrorMessage="1" allowBlank="0" errorTitle="Check Equipment Rate" error="Enter a nonnegative hourly planning rate.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 Operations Team</dc:creator>
  <dc:title xmlns:dc="http://purl.org/dc/elements/1.1/">Landscaping Customer Profitability Spreadsheet</dc:title>
  <dc:subject xmlns:dc="http://purl.org/dc/elements/1.1/">Compare completed-job revenue, direct service cost, profit, and margin by fictional customer</dc:subject>
  <dcterms:created xmlns:dcterms="http://purl.org/dc/terms/" xmlns:xsi="http://www.w3.org/2001/XMLSchema-instance" xsi:type="dcterms:W3CDTF">2026-09-11T03:18:29Z</dcterms:created>
  <dcterms:modified xmlns:dcterms="http://purl.org/dc/terms/" xmlns:xsi="http://www.w3.org/2001/XMLSchema-instance" xsi:type="dcterms:W3CDTF">2026-09-11T03:18:30+00:00Z</dcterms:modified>
</cp:coreProperties>
</file>