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quipment" sheetId="2" state="visible" r:id="rId2"/>
    <sheet xmlns:r="http://schemas.openxmlformats.org/officeDocument/2006/relationships" name="Depreciation Schedule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'Equipment'!$A$3:$R$103</definedName>
    <definedName name="_xlnm._FilterDatabase" localSheetId="2" hidden="1">'Depreciation Schedule'!$A$3:$R$103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2635B"/>
      <sz val="9"/>
    </font>
    <font>
      <name val="Calibri"/>
      <b val="1"/>
      <color rgb="00FFFFFF"/>
      <sz val="10"/>
    </font>
    <font>
      <name val="Calibri"/>
      <color rgb="0017261F"/>
      <sz val="10"/>
    </font>
    <font>
      <name val="Calibri"/>
      <b val="1"/>
      <color rgb="0017261F"/>
      <sz val="10"/>
    </font>
    <font>
      <name val="Calibri"/>
      <b val="1"/>
      <color rgb="00173F35"/>
      <sz val="14"/>
    </font>
  </fonts>
  <fills count="8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E7EEE8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1" fontId="0" fillId="0" borderId="0" pivotButton="0" quotePrefix="0" xfId="0"/>
    <xf numFmtId="165" fontId="0" fillId="0" borderId="0" pivotButton="0" quotePrefix="0" xfId="0"/>
    <xf numFmtId="0" fontId="5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0" fontId="0" fillId="6" borderId="1" pivotButton="0" quotePrefix="0" xfId="0"/>
    <xf numFmtId="165" fontId="4" fillId="7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337A4E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Depreciation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'Summary'!N2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'Summary'!$M$3:$M$12</f>
            </numRef>
          </cat>
          <val>
            <numRef>
              <f>'Summary'!$N$3:$N$12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 Depreciation</a:t>
                </a:r>
              </a:p>
            </rich>
          </tx>
        </title>
        <numFmt formatCode="$#,##0;[Red]-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9</row>
      <rowOff>0</rowOff>
    </from>
    <ext cx="4752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N1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3" customWidth="1" min="3" max="3"/>
    <col width="25" customWidth="1" min="4" max="4"/>
    <col width="17" customWidth="1" min="5" max="5"/>
    <col width="3" customWidth="1" min="6" max="6"/>
    <col width="24" customWidth="1" min="7" max="7"/>
    <col width="17" customWidth="1" min="8" max="8"/>
    <col width="3" customWidth="1" min="9" max="9"/>
    <col width="3" customWidth="1" min="10" max="10"/>
    <col hidden="1" width="13" customWidth="1" min="13" max="13"/>
    <col hidden="1" width="13" customWidth="1" min="14" max="14"/>
  </cols>
  <sheetData>
    <row r="1" ht="28" customHeight="1">
      <c r="A1" s="1" t="inlineStr">
        <is>
          <t>Landscaping Equipment Depreciation Summary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9" t="n"/>
    </row>
    <row r="2">
      <c r="A2" s="3" t="inlineStr">
        <is>
          <t>Calculated from the fictional equipment records and editable assumptions.</t>
        </is>
      </c>
      <c r="M2" t="inlineStr">
        <is>
          <t>Year</t>
        </is>
      </c>
      <c r="N2" t="inlineStr">
        <is>
          <t>Depreciation</t>
        </is>
      </c>
    </row>
    <row r="3">
      <c r="A3" s="4" t="inlineStr">
        <is>
          <t>As of Date</t>
        </is>
      </c>
      <c r="B3" s="5">
        <f>Assumptions!$B$4</f>
        <v/>
      </c>
      <c r="M3" s="6">
        <f>'Depreciation Schedule'!$I$3</f>
        <v/>
      </c>
      <c r="N3" s="7">
        <f>'Depreciation Schedule'!$I$104</f>
        <v/>
      </c>
    </row>
    <row r="4">
      <c r="A4" s="8" t="inlineStr">
        <is>
          <t>Fleet Counts</t>
        </is>
      </c>
      <c r="B4" s="9" t="n"/>
      <c r="D4" s="8" t="inlineStr">
        <is>
          <t>Book Values</t>
        </is>
      </c>
      <c r="E4" s="9" t="n"/>
      <c r="G4" s="8" t="inlineStr">
        <is>
          <t>Current View</t>
        </is>
      </c>
      <c r="H4" s="9" t="n"/>
      <c r="M4" s="6">
        <f>'Depreciation Schedule'!$J$3</f>
        <v/>
      </c>
      <c r="N4" s="7">
        <f>'Depreciation Schedule'!$J$104</f>
        <v/>
      </c>
    </row>
    <row r="5">
      <c r="A5" s="10" t="inlineStr">
        <is>
          <t>Equipment Records</t>
        </is>
      </c>
      <c r="B5" s="11">
        <f>COUNTIF(Equipment!$A$4:$A$103,"?*")</f>
        <v/>
      </c>
      <c r="D5" s="10" t="inlineStr">
        <is>
          <t>Recorded Original Cost</t>
        </is>
      </c>
      <c r="E5" s="12">
        <f>SUMIF(Equipment!$A$4:$A$103,"?*",Equipment!$F$4:$F$103)</f>
        <v/>
      </c>
      <c r="G5" s="10" t="inlineStr">
        <is>
          <t>Current-Year Depreciation</t>
        </is>
      </c>
      <c r="H5" s="12">
        <f>SUM(Equipment!$Q$4:$Q$103)</f>
        <v/>
      </c>
      <c r="M5" s="6">
        <f>'Depreciation Schedule'!$K$3</f>
        <v/>
      </c>
      <c r="N5" s="7">
        <f>'Depreciation Schedule'!$K$104</f>
        <v/>
      </c>
    </row>
    <row r="6">
      <c r="A6" s="10" t="inlineStr">
        <is>
          <t>In Service</t>
        </is>
      </c>
      <c r="B6" s="11">
        <f>COUNTIF(Equipment!$D$4:$D$103,"In Service")</f>
        <v/>
      </c>
      <c r="D6" s="10" t="inlineStr">
        <is>
          <t>Accumulated Depreciation</t>
        </is>
      </c>
      <c r="E6" s="12">
        <f>SUM(Equipment!$O$4:$O$103)</f>
        <v/>
      </c>
      <c r="G6" s="10" t="inlineStr">
        <is>
          <t>Review Items</t>
        </is>
      </c>
      <c r="H6" s="11">
        <f>COUNTIF(Equipment!$R$4:$R$103,"?*")</f>
        <v/>
      </c>
      <c r="M6" s="6">
        <f>'Depreciation Schedule'!$L$3</f>
        <v/>
      </c>
      <c r="N6" s="7">
        <f>'Depreciation Schedule'!$L$104</f>
        <v/>
      </c>
    </row>
    <row r="7">
      <c r="A7" s="10" t="inlineStr">
        <is>
          <t>Disposed</t>
        </is>
      </c>
      <c r="B7" s="11">
        <f>COUNTIF(Equipment!$D$4:$D$103,"Disposed")</f>
        <v/>
      </c>
      <c r="D7" s="10" t="inlineStr">
        <is>
          <t>Scheduled Book Value</t>
        </is>
      </c>
      <c r="E7" s="12">
        <f>SUM(Equipment!$P$4:$P$103)</f>
        <v/>
      </c>
      <c r="G7" s="10" t="inlineStr">
        <is>
          <t>Planned Equipment</t>
        </is>
      </c>
      <c r="H7" s="11">
        <f>COUNTIF(Equipment!$D$4:$D$103,"Planned")</f>
        <v/>
      </c>
      <c r="M7" s="6">
        <f>'Depreciation Schedule'!$M$3</f>
        <v/>
      </c>
      <c r="N7" s="7">
        <f>'Depreciation Schedule'!$M$104</f>
        <v/>
      </c>
    </row>
    <row r="8">
      <c r="M8" s="6">
        <f>'Depreciation Schedule'!$N$3</f>
        <v/>
      </c>
      <c r="N8" s="7">
        <f>'Depreciation Schedule'!$N$104</f>
        <v/>
      </c>
    </row>
    <row r="9">
      <c r="A9" s="8" t="inlineStr">
        <is>
          <t>Annual Depreciation by Schedule Year</t>
        </is>
      </c>
      <c r="M9" s="6">
        <f>'Depreciation Schedule'!$O$3</f>
        <v/>
      </c>
      <c r="N9" s="7">
        <f>'Depreciation Schedule'!$O$104</f>
        <v/>
      </c>
    </row>
    <row r="10">
      <c r="M10" s="6">
        <f>'Depreciation Schedule'!$P$3</f>
        <v/>
      </c>
      <c r="N10" s="7">
        <f>'Depreciation Schedule'!$P$104</f>
        <v/>
      </c>
    </row>
    <row r="11">
      <c r="M11" s="6">
        <f>'Depreciation Schedule'!$Q$3</f>
        <v/>
      </c>
      <c r="N11" s="7">
        <f>'Depreciation Schedule'!$Q$104</f>
        <v/>
      </c>
    </row>
    <row r="12">
      <c r="M12" s="6">
        <f>'Depreciation Schedule'!$R$3</f>
        <v/>
      </c>
      <c r="N12" s="7">
        <f>'Depreciation Schedule'!$R$104</f>
        <v/>
      </c>
    </row>
  </sheetData>
  <mergeCells count="1">
    <mergeCell ref="A1:J1"/>
  </mergeCells>
  <pageMargins left="0.75" right="0.75" top="1" bottom="1" header="0.5" footer="0.5"/>
  <pageSetup orientation="landscape" fitToHeight="1" fitToWidth="1"/>
  <headerFooter>
    <oddHeader/>
    <oddFooter>&amp;C&amp;8 &amp;K52635BFictional internal book schedule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R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22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21" customWidth="1" min="9" max="9"/>
    <col width="23" customWidth="1" min="10" max="10"/>
    <col width="15" customWidth="1" min="11" max="11"/>
    <col width="28" customWidth="1" min="12" max="12"/>
    <col width="17" customWidth="1" min="13" max="13"/>
    <col width="18" customWidth="1" min="14" max="14"/>
    <col width="20" customWidth="1" min="15" max="15"/>
    <col width="16" customWidth="1" min="16" max="16"/>
    <col width="21" customWidth="1" min="17" max="17"/>
    <col width="22" customWidth="1" min="18" max="18"/>
  </cols>
  <sheetData>
    <row r="1" ht="28" customHeight="1">
      <c r="A1" s="1" t="inlineStr">
        <is>
          <t>Fictional Landscaping Equipment Records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9" t="n"/>
    </row>
    <row r="2" ht="21" customHeight="1">
      <c r="A2" s="3" t="inlineStr">
        <is>
          <t>Yellow cells are editable. Calculated book values use the full-year calendar convention shown on Assumptions.</t>
        </is>
      </c>
    </row>
    <row r="3" ht="34" customHeight="1">
      <c r="A3" s="13" t="inlineStr">
        <is>
          <t>Asset ID</t>
        </is>
      </c>
      <c r="B3" s="13" t="inlineStr">
        <is>
          <t>Equipment Description</t>
        </is>
      </c>
      <c r="C3" s="13" t="inlineStr">
        <is>
          <t>Category</t>
        </is>
      </c>
      <c r="D3" s="13" t="inlineStr">
        <is>
          <t>Status</t>
        </is>
      </c>
      <c r="E3" s="13" t="inlineStr">
        <is>
          <t>In-Service Date</t>
        </is>
      </c>
      <c r="F3" s="13" t="inlineStr">
        <is>
          <t>Original Cost</t>
        </is>
      </c>
      <c r="G3" s="13" t="inlineStr">
        <is>
          <t>Salvage Value</t>
        </is>
      </c>
      <c r="H3" s="13" t="inlineStr">
        <is>
          <t>Useful Life (Years)</t>
        </is>
      </c>
      <c r="I3" s="13" t="inlineStr">
        <is>
          <t>Depreciation Method</t>
        </is>
      </c>
      <c r="J3" s="13" t="inlineStr">
        <is>
          <t>Assigned Crew or Use</t>
        </is>
      </c>
      <c r="K3" s="13" t="inlineStr">
        <is>
          <t>Disposal Date</t>
        </is>
      </c>
      <c r="L3" s="13" t="inlineStr">
        <is>
          <t>Notes</t>
        </is>
      </c>
      <c r="M3" s="13" t="inlineStr">
        <is>
          <t>Depreciable Basis</t>
        </is>
      </c>
      <c r="N3" s="13" t="inlineStr">
        <is>
          <t>Periods Through As-Of</t>
        </is>
      </c>
      <c r="O3" s="13" t="inlineStr">
        <is>
          <t>Accumulated Depreciation</t>
        </is>
      </c>
      <c r="P3" s="13" t="inlineStr">
        <is>
          <t>Book Value</t>
        </is>
      </c>
      <c r="Q3" s="13" t="inlineStr">
        <is>
          <t>Current-Year Depreciation</t>
        </is>
      </c>
      <c r="R3" s="13" t="inlineStr">
        <is>
          <t>Review Alert</t>
        </is>
      </c>
    </row>
    <row r="4">
      <c r="A4" s="14" t="inlineStr">
        <is>
          <t>FX-EQ-001</t>
        </is>
      </c>
      <c r="B4" s="14" t="inlineStr">
        <is>
          <t>Fictional Meadowline Zero-Turn Mower</t>
        </is>
      </c>
      <c r="C4" s="14" t="inlineStr">
        <is>
          <t>Mower</t>
        </is>
      </c>
      <c r="D4" s="14" t="inlineStr">
        <is>
          <t>In Service</t>
        </is>
      </c>
      <c r="E4" s="15" t="n">
        <v>44576</v>
      </c>
      <c r="F4" s="16" t="n">
        <v>14500</v>
      </c>
      <c r="G4" s="16" t="n">
        <v>1800</v>
      </c>
      <c r="H4" s="17" t="n">
        <v>5</v>
      </c>
      <c r="I4" s="14" t="inlineStr">
        <is>
          <t>Straight-Line</t>
        </is>
      </c>
      <c r="J4" s="14" t="inlineStr">
        <is>
          <t>Fictional North Crew</t>
        </is>
      </c>
      <c r="K4" s="15" t="n"/>
      <c r="L4" s="18" t="inlineStr">
        <is>
          <t>60-inch mowing unit</t>
        </is>
      </c>
      <c r="M4" s="19">
        <f>IF($A4="","",IF(OR($F4="",$G4=""),"",IFERROR(MAX(0,$F4-$G4),"")))</f>
        <v/>
      </c>
      <c r="N4" s="20">
        <f>IF($A4="","",IF(OR($E4="",$H4="",Assumptions!$B$4=""),"",IFERROR(IF($E4&gt;Assumptions!$B$4,0,MIN($H4,MAX(0,YEAR(IF(AND($K4&lt;&gt;"",$K4&lt;Assumptions!$B$4),$K4,Assumptions!$B$4))-YEAR($E4)+1))),"")))</f>
        <v/>
      </c>
      <c r="O4" s="19">
        <f>IF($A4="","",IF(OR($M4="",$N4="",$I4=""),"",IFERROR(IF($I4="Straight-Line",MIN($M4,$M4/$H4*$N4),IF($I4="Declining Balance",MIN($M4,MAX(0,$F4-MAX($G4,$F4*(1-Assumptions!$B$6/$H4)^$N4))),"")),"")))</f>
        <v/>
      </c>
      <c r="P4" s="19">
        <f>IF($A4="","",IF(OR($F4="",$G4="",$O4=""),"",IFERROR(MAX($G4,$F4-$O4),"")))</f>
        <v/>
      </c>
      <c r="Q4" s="19">
        <f>IF($A4="","",IF(OR($E4="",$F4="",$G4="",$H4="",$I4=""),"",IFERROR(IF(OR($E4&gt;Assumptions!$B$4,YEAR(Assumptions!$B$4)&gt;YEAR($E4)+$H4-1,AND($K4&lt;&gt;"",YEAR(Assumptions!$B$4)&gt;YEAR($K4))),0,IF($I4="Straight-Line",MAX(0,($F4-$G4)/$H4),IF($I4="Declining Balance",MAX(0,MIN($F4*(1-Assumptions!$B$6/$H4)^(YEAR(Assumptions!$B$4)-YEAR($E4))*Assumptions!$B$6/$H4,$F4*(1-Assumptions!$B$6/$H4)^(YEAR(Assumptions!$B$4)-YEAR($E4))-$G4)),""))),"")))</f>
        <v/>
      </c>
      <c r="R4" s="10">
        <f>IF($A4="","",IF(OR($B4="",$C4="",$D4="",$E4="",$F4="",$G4="",$H4="",$I4=""),"Check missing input",IF(OR($F4&lt;=0,$G4&lt;0,$H4&lt;Assumptions!$B$9,$H4&gt;Assumptions!$B$10),"Check amount or life",IF($G4&gt;$F4,"Check salvage value",IF(AND($K4&lt;&gt;"",$K4&lt;$E4),"Check disposal date",IF(AND($D4="Disposed",$K4=""),"Add disposal date",IF(AND($D4&lt;&gt;"Disposed",$K4&lt;&gt;""),"Check status",IF(AND($D4="Planned",$E4&lt;=Assumptions!$B$4),"Check planned status",IF(AND($D4="In Service",$E4&gt;Assumptions!$B$4),"Check service date",IF(AND($P4&lt;&gt;"",$P4&lt;=$G4+0.01),"At salvage value","")))))))))</f>
        <v/>
      </c>
    </row>
    <row r="5">
      <c r="A5" s="14" t="inlineStr">
        <is>
          <t>FX-EQ-002</t>
        </is>
      </c>
      <c r="B5" s="14" t="inlineStr">
        <is>
          <t>Fictional Stonebrook Crew Pickup</t>
        </is>
      </c>
      <c r="C5" s="14" t="inlineStr">
        <is>
          <t>Vehicle</t>
        </is>
      </c>
      <c r="D5" s="14" t="inlineStr">
        <is>
          <t>In Service</t>
        </is>
      </c>
      <c r="E5" s="15" t="n">
        <v>44995</v>
      </c>
      <c r="F5" s="16" t="n">
        <v>48000</v>
      </c>
      <c r="G5" s="16" t="n">
        <v>10000</v>
      </c>
      <c r="H5" s="17" t="n">
        <v>7</v>
      </c>
      <c r="I5" s="14" t="inlineStr">
        <is>
          <t>Declining Balance</t>
        </is>
      </c>
      <c r="J5" s="14" t="inlineStr">
        <is>
          <t>Fictional East Crew</t>
        </is>
      </c>
      <c r="K5" s="15" t="n"/>
      <c r="L5" s="18" t="inlineStr">
        <is>
          <t>General landscape transport</t>
        </is>
      </c>
      <c r="M5" s="21">
        <f>IF($A5="","",IF(OR($F5="",$G5=""),"",IFERROR(MAX(0,$F5-$G5),"")))</f>
        <v/>
      </c>
      <c r="N5" s="22">
        <f>IF($A5="","",IF(OR($E5="",$H5="",Assumptions!$B$4=""),"",IFERROR(IF($E5&gt;Assumptions!$B$4,0,MIN($H5,MAX(0,YEAR(IF(AND($K5&lt;&gt;"",$K5&lt;Assumptions!$B$4),$K5,Assumptions!$B$4))-YEAR($E5)+1))),"")))</f>
        <v/>
      </c>
      <c r="O5" s="21">
        <f>IF($A5="","",IF(OR($M5="",$N5="",$I5=""),"",IFERROR(IF($I5="Straight-Line",MIN($M5,$M5/$H5*$N5),IF($I5="Declining Balance",MIN($M5,MAX(0,$F5-MAX($G5,$F5*(1-Assumptions!$B$6/$H5)^$N5))),"")),"")))</f>
        <v/>
      </c>
      <c r="P5" s="21">
        <f>IF($A5="","",IF(OR($F5="",$G5="",$O5=""),"",IFERROR(MAX($G5,$F5-$O5),"")))</f>
        <v/>
      </c>
      <c r="Q5" s="21">
        <f>IF($A5="","",IF(OR($E5="",$F5="",$G5="",$H5="",$I5=""),"",IFERROR(IF(OR($E5&gt;Assumptions!$B$4,YEAR(Assumptions!$B$4)&gt;YEAR($E5)+$H5-1,AND($K5&lt;&gt;"",YEAR(Assumptions!$B$4)&gt;YEAR($K5))),0,IF($I5="Straight-Line",MAX(0,($F5-$G5)/$H5),IF($I5="Declining Balance",MAX(0,MIN($F5*(1-Assumptions!$B$6/$H5)^(YEAR(Assumptions!$B$4)-YEAR($E5))*Assumptions!$B$6/$H5,$F5*(1-Assumptions!$B$6/$H5)^(YEAR(Assumptions!$B$4)-YEAR($E5))-$G5)),""))),"")))</f>
        <v/>
      </c>
      <c r="R5" s="23">
        <f>IF($A5="","",IF(OR($B5="",$C5="",$D5="",$E5="",$F5="",$G5="",$H5="",$I5=""),"Check missing input",IF(OR($F5&lt;=0,$G5&lt;0,$H5&lt;Assumptions!$B$9,$H5&gt;Assumptions!$B$10),"Check amount or life",IF($G5&gt;$F5,"Check salvage value",IF(AND($K5&lt;&gt;"",$K5&lt;$E5),"Check disposal date",IF(AND($D5="Disposed",$K5=""),"Add disposal date",IF(AND($D5&lt;&gt;"Disposed",$K5&lt;&gt;""),"Check status",IF(AND($D5="Planned",$E5&lt;=Assumptions!$B$4),"Check planned status",IF(AND($D5="In Service",$E5&gt;Assumptions!$B$4),"Check service date",IF(AND($P5&lt;&gt;"",$P5&lt;=$G5+0.01),"At salvage value","")))))))))</f>
        <v/>
      </c>
    </row>
    <row r="6">
      <c r="A6" s="14" t="inlineStr">
        <is>
          <t>FX-EQ-003</t>
        </is>
      </c>
      <c r="B6" s="14" t="inlineStr">
        <is>
          <t>Fictional Cedar Kite Tandem Trailer</t>
        </is>
      </c>
      <c r="C6" s="14" t="inlineStr">
        <is>
          <t>Trailer</t>
        </is>
      </c>
      <c r="D6" s="14" t="inlineStr">
        <is>
          <t>In Service</t>
        </is>
      </c>
      <c r="E6" s="15" t="n">
        <v>44348</v>
      </c>
      <c r="F6" s="16" t="n">
        <v>8500</v>
      </c>
      <c r="G6" s="16" t="n">
        <v>1000</v>
      </c>
      <c r="H6" s="17" t="n">
        <v>8</v>
      </c>
      <c r="I6" s="14" t="inlineStr">
        <is>
          <t>Straight-Line</t>
        </is>
      </c>
      <c r="J6" s="14" t="inlineStr">
        <is>
          <t>Fictional Install Crew</t>
        </is>
      </c>
      <c r="K6" s="15" t="n"/>
      <c r="L6" s="18" t="inlineStr">
        <is>
          <t>Open utility trailer</t>
        </is>
      </c>
      <c r="M6" s="19">
        <f>IF($A6="","",IF(OR($F6="",$G6=""),"",IFERROR(MAX(0,$F6-$G6),"")))</f>
        <v/>
      </c>
      <c r="N6" s="20">
        <f>IF($A6="","",IF(OR($E6="",$H6="",Assumptions!$B$4=""),"",IFERROR(IF($E6&gt;Assumptions!$B$4,0,MIN($H6,MAX(0,YEAR(IF(AND($K6&lt;&gt;"",$K6&lt;Assumptions!$B$4),$K6,Assumptions!$B$4))-YEAR($E6)+1))),"")))</f>
        <v/>
      </c>
      <c r="O6" s="19">
        <f>IF($A6="","",IF(OR($M6="",$N6="",$I6=""),"",IFERROR(IF($I6="Straight-Line",MIN($M6,$M6/$H6*$N6),IF($I6="Declining Balance",MIN($M6,MAX(0,$F6-MAX($G6,$F6*(1-Assumptions!$B$6/$H6)^$N6))),"")),"")))</f>
        <v/>
      </c>
      <c r="P6" s="19">
        <f>IF($A6="","",IF(OR($F6="",$G6="",$O6=""),"",IFERROR(MAX($G6,$F6-$O6),"")))</f>
        <v/>
      </c>
      <c r="Q6" s="19">
        <f>IF($A6="","",IF(OR($E6="",$F6="",$G6="",$H6="",$I6=""),"",IFERROR(IF(OR($E6&gt;Assumptions!$B$4,YEAR(Assumptions!$B$4)&gt;YEAR($E6)+$H6-1,AND($K6&lt;&gt;"",YEAR(Assumptions!$B$4)&gt;YEAR($K6))),0,IF($I6="Straight-Line",MAX(0,($F6-$G6)/$H6),IF($I6="Declining Balance",MAX(0,MIN($F6*(1-Assumptions!$B$6/$H6)^(YEAR(Assumptions!$B$4)-YEAR($E6))*Assumptions!$B$6/$H6,$F6*(1-Assumptions!$B$6/$H6)^(YEAR(Assumptions!$B$4)-YEAR($E6))-$G6)),""))),"")))</f>
        <v/>
      </c>
      <c r="R6" s="10">
        <f>IF($A6="","",IF(OR($B6="",$C6="",$D6="",$E6="",$F6="",$G6="",$H6="",$I6=""),"Check missing input",IF(OR($F6&lt;=0,$G6&lt;0,$H6&lt;Assumptions!$B$9,$H6&gt;Assumptions!$B$10),"Check amount or life",IF($G6&gt;$F6,"Check salvage value",IF(AND($K6&lt;&gt;"",$K6&lt;$E6),"Check disposal date",IF(AND($D6="Disposed",$K6=""),"Add disposal date",IF(AND($D6&lt;&gt;"Disposed",$K6&lt;&gt;""),"Check status",IF(AND($D6="Planned",$E6&lt;=Assumptions!$B$4),"Check planned status",IF(AND($D6="In Service",$E6&gt;Assumptions!$B$4),"Check service date",IF(AND($P6&lt;&gt;"",$P6&lt;=$G6+0.01),"At salvage value","")))))))))</f>
        <v/>
      </c>
    </row>
    <row r="7">
      <c r="A7" s="14" t="inlineStr">
        <is>
          <t>FX-EQ-004</t>
        </is>
      </c>
      <c r="B7" s="14" t="inlineStr">
        <is>
          <t>Fictional Brookfield Compact Loader</t>
        </is>
      </c>
      <c r="C7" s="14" t="inlineStr">
        <is>
          <t>Compact Equipment</t>
        </is>
      </c>
      <c r="D7" s="14" t="inlineStr">
        <is>
          <t>In Service</t>
        </is>
      </c>
      <c r="E7" s="15" t="n">
        <v>45402</v>
      </c>
      <c r="F7" s="16" t="n">
        <v>58500</v>
      </c>
      <c r="G7" s="16" t="n">
        <v>9000</v>
      </c>
      <c r="H7" s="17" t="n">
        <v>7</v>
      </c>
      <c r="I7" s="14" t="inlineStr">
        <is>
          <t>Declining Balance</t>
        </is>
      </c>
      <c r="J7" s="14" t="inlineStr">
        <is>
          <t>Fictional Hardscape Crew</t>
        </is>
      </c>
      <c r="K7" s="15" t="n"/>
      <c r="L7" s="18" t="inlineStr">
        <is>
          <t>Bucket and fork use</t>
        </is>
      </c>
      <c r="M7" s="21">
        <f>IF($A7="","",IF(OR($F7="",$G7=""),"",IFERROR(MAX(0,$F7-$G7),"")))</f>
        <v/>
      </c>
      <c r="N7" s="22">
        <f>IF($A7="","",IF(OR($E7="",$H7="",Assumptions!$B$4=""),"",IFERROR(IF($E7&gt;Assumptions!$B$4,0,MIN($H7,MAX(0,YEAR(IF(AND($K7&lt;&gt;"",$K7&lt;Assumptions!$B$4),$K7,Assumptions!$B$4))-YEAR($E7)+1))),"")))</f>
        <v/>
      </c>
      <c r="O7" s="21">
        <f>IF($A7="","",IF(OR($M7="",$N7="",$I7=""),"",IFERROR(IF($I7="Straight-Line",MIN($M7,$M7/$H7*$N7),IF($I7="Declining Balance",MIN($M7,MAX(0,$F7-MAX($G7,$F7*(1-Assumptions!$B$6/$H7)^$N7))),"")),"")))</f>
        <v/>
      </c>
      <c r="P7" s="21">
        <f>IF($A7="","",IF(OR($F7="",$G7="",$O7=""),"",IFERROR(MAX($G7,$F7-$O7),"")))</f>
        <v/>
      </c>
      <c r="Q7" s="21">
        <f>IF($A7="","",IF(OR($E7="",$F7="",$G7="",$H7="",$I7=""),"",IFERROR(IF(OR($E7&gt;Assumptions!$B$4,YEAR(Assumptions!$B$4)&gt;YEAR($E7)+$H7-1,AND($K7&lt;&gt;"",YEAR(Assumptions!$B$4)&gt;YEAR($K7))),0,IF($I7="Straight-Line",MAX(0,($F7-$G7)/$H7),IF($I7="Declining Balance",MAX(0,MIN($F7*(1-Assumptions!$B$6/$H7)^(YEAR(Assumptions!$B$4)-YEAR($E7))*Assumptions!$B$6/$H7,$F7*(1-Assumptions!$B$6/$H7)^(YEAR(Assumptions!$B$4)-YEAR($E7))-$G7)),""))),"")))</f>
        <v/>
      </c>
      <c r="R7" s="23">
        <f>IF($A7="","",IF(OR($B7="",$C7="",$D7="",$E7="",$F7="",$G7="",$H7="",$I7=""),"Check missing input",IF(OR($F7&lt;=0,$G7&lt;0,$H7&lt;Assumptions!$B$9,$H7&gt;Assumptions!$B$10),"Check amount or life",IF($G7&gt;$F7,"Check salvage value",IF(AND($K7&lt;&gt;"",$K7&lt;$E7),"Check disposal date",IF(AND($D7="Disposed",$K7=""),"Add disposal date",IF(AND($D7&lt;&gt;"Disposed",$K7&lt;&gt;""),"Check status",IF(AND($D7="Planned",$E7&lt;=Assumptions!$B$4),"Check planned status",IF(AND($D7="In Service",$E7&gt;Assumptions!$B$4),"Check service date",IF(AND($P7&lt;&gt;"",$P7&lt;=$G7+0.01),"At salvage value","")))))))))</f>
        <v/>
      </c>
    </row>
    <row r="8">
      <c r="A8" s="14" t="inlineStr">
        <is>
          <t>FX-EQ-005</t>
        </is>
      </c>
      <c r="B8" s="14" t="inlineStr">
        <is>
          <t>Fictional Sunpatch Stand-On Mower</t>
        </is>
      </c>
      <c r="C8" s="14" t="inlineStr">
        <is>
          <t>Mower</t>
        </is>
      </c>
      <c r="D8" s="14" t="inlineStr">
        <is>
          <t>In Service</t>
        </is>
      </c>
      <c r="E8" s="15" t="n">
        <v>45693</v>
      </c>
      <c r="F8" s="16" t="n">
        <v>11800</v>
      </c>
      <c r="G8" s="16" t="n">
        <v>1500</v>
      </c>
      <c r="H8" s="17" t="n">
        <v>5</v>
      </c>
      <c r="I8" s="14" t="inlineStr">
        <is>
          <t>Straight-Line</t>
        </is>
      </c>
      <c r="J8" s="14" t="inlineStr">
        <is>
          <t>Fictional South Crew</t>
        </is>
      </c>
      <c r="K8" s="15" t="n"/>
      <c r="L8" s="18" t="inlineStr">
        <is>
          <t>Commercial mowing unit</t>
        </is>
      </c>
      <c r="M8" s="19">
        <f>IF($A8="","",IF(OR($F8="",$G8=""),"",IFERROR(MAX(0,$F8-$G8),"")))</f>
        <v/>
      </c>
      <c r="N8" s="20">
        <f>IF($A8="","",IF(OR($E8="",$H8="",Assumptions!$B$4=""),"",IFERROR(IF($E8&gt;Assumptions!$B$4,0,MIN($H8,MAX(0,YEAR(IF(AND($K8&lt;&gt;"",$K8&lt;Assumptions!$B$4),$K8,Assumptions!$B$4))-YEAR($E8)+1))),"")))</f>
        <v/>
      </c>
      <c r="O8" s="19">
        <f>IF($A8="","",IF(OR($M8="",$N8="",$I8=""),"",IFERROR(IF($I8="Straight-Line",MIN($M8,$M8/$H8*$N8),IF($I8="Declining Balance",MIN($M8,MAX(0,$F8-MAX($G8,$F8*(1-Assumptions!$B$6/$H8)^$N8))),"")),"")))</f>
        <v/>
      </c>
      <c r="P8" s="19">
        <f>IF($A8="","",IF(OR($F8="",$G8="",$O8=""),"",IFERROR(MAX($G8,$F8-$O8),"")))</f>
        <v/>
      </c>
      <c r="Q8" s="19">
        <f>IF($A8="","",IF(OR($E8="",$F8="",$G8="",$H8="",$I8=""),"",IFERROR(IF(OR($E8&gt;Assumptions!$B$4,YEAR(Assumptions!$B$4)&gt;YEAR($E8)+$H8-1,AND($K8&lt;&gt;"",YEAR(Assumptions!$B$4)&gt;YEAR($K8))),0,IF($I8="Straight-Line",MAX(0,($F8-$G8)/$H8),IF($I8="Declining Balance",MAX(0,MIN($F8*(1-Assumptions!$B$6/$H8)^(YEAR(Assumptions!$B$4)-YEAR($E8))*Assumptions!$B$6/$H8,$F8*(1-Assumptions!$B$6/$H8)^(YEAR(Assumptions!$B$4)-YEAR($E8))-$G8)),""))),"")))</f>
        <v/>
      </c>
      <c r="R8" s="10">
        <f>IF($A8="","",IF(OR($B8="",$C8="",$D8="",$E8="",$F8="",$G8="",$H8="",$I8=""),"Check missing input",IF(OR($F8&lt;=0,$G8&lt;0,$H8&lt;Assumptions!$B$9,$H8&gt;Assumptions!$B$10),"Check amount or life",IF($G8&gt;$F8,"Check salvage value",IF(AND($K8&lt;&gt;"",$K8&lt;$E8),"Check disposal date",IF(AND($D8="Disposed",$K8=""),"Add disposal date",IF(AND($D8&lt;&gt;"Disposed",$K8&lt;&gt;""),"Check status",IF(AND($D8="Planned",$E8&lt;=Assumptions!$B$4),"Check planned status",IF(AND($D8="In Service",$E8&gt;Assumptions!$B$4),"Check service date",IF(AND($P8&lt;&gt;"",$P8&lt;=$G8+0.01),"At salvage value","")))))))))</f>
        <v/>
      </c>
    </row>
    <row r="9">
      <c r="A9" s="14" t="inlineStr">
        <is>
          <t>FX-EQ-006</t>
        </is>
      </c>
      <c r="B9" s="14" t="inlineStr">
        <is>
          <t>Fictional River Pebble Trencher</t>
        </is>
      </c>
      <c r="C9" s="14" t="inlineStr">
        <is>
          <t>Compact Equipment</t>
        </is>
      </c>
      <c r="D9" s="14" t="inlineStr">
        <is>
          <t>Disposed</t>
        </is>
      </c>
      <c r="E9" s="15" t="n">
        <v>45139</v>
      </c>
      <c r="F9" s="16" t="n">
        <v>17200</v>
      </c>
      <c r="G9" s="16" t="n">
        <v>2500</v>
      </c>
      <c r="H9" s="17" t="n">
        <v>6</v>
      </c>
      <c r="I9" s="14" t="inlineStr">
        <is>
          <t>Declining Balance</t>
        </is>
      </c>
      <c r="J9" s="14" t="inlineStr">
        <is>
          <t>Fictional Irrigation Crew</t>
        </is>
      </c>
      <c r="K9" s="15" t="n">
        <v>45976</v>
      </c>
      <c r="L9" s="18" t="inlineStr">
        <is>
          <t>Disposed after internal review</t>
        </is>
      </c>
      <c r="M9" s="21">
        <f>IF($A9="","",IF(OR($F9="",$G9=""),"",IFERROR(MAX(0,$F9-$G9),"")))</f>
        <v/>
      </c>
      <c r="N9" s="22">
        <f>IF($A9="","",IF(OR($E9="",$H9="",Assumptions!$B$4=""),"",IFERROR(IF($E9&gt;Assumptions!$B$4,0,MIN($H9,MAX(0,YEAR(IF(AND($K9&lt;&gt;"",$K9&lt;Assumptions!$B$4),$K9,Assumptions!$B$4))-YEAR($E9)+1))),"")))</f>
        <v/>
      </c>
      <c r="O9" s="21">
        <f>IF($A9="","",IF(OR($M9="",$N9="",$I9=""),"",IFERROR(IF($I9="Straight-Line",MIN($M9,$M9/$H9*$N9),IF($I9="Declining Balance",MIN($M9,MAX(0,$F9-MAX($G9,$F9*(1-Assumptions!$B$6/$H9)^$N9))),"")),"")))</f>
        <v/>
      </c>
      <c r="P9" s="21">
        <f>IF($A9="","",IF(OR($F9="",$G9="",$O9=""),"",IFERROR(MAX($G9,$F9-$O9),"")))</f>
        <v/>
      </c>
      <c r="Q9" s="21">
        <f>IF($A9="","",IF(OR($E9="",$F9="",$G9="",$H9="",$I9=""),"",IFERROR(IF(OR($E9&gt;Assumptions!$B$4,YEAR(Assumptions!$B$4)&gt;YEAR($E9)+$H9-1,AND($K9&lt;&gt;"",YEAR(Assumptions!$B$4)&gt;YEAR($K9))),0,IF($I9="Straight-Line",MAX(0,($F9-$G9)/$H9),IF($I9="Declining Balance",MAX(0,MIN($F9*(1-Assumptions!$B$6/$H9)^(YEAR(Assumptions!$B$4)-YEAR($E9))*Assumptions!$B$6/$H9,$F9*(1-Assumptions!$B$6/$H9)^(YEAR(Assumptions!$B$4)-YEAR($E9))-$G9)),""))),"")))</f>
        <v/>
      </c>
      <c r="R9" s="23">
        <f>IF($A9="","",IF(OR($B9="",$C9="",$D9="",$E9="",$F9="",$G9="",$H9="",$I9=""),"Check missing input",IF(OR($F9&lt;=0,$G9&lt;0,$H9&lt;Assumptions!$B$9,$H9&gt;Assumptions!$B$10),"Check amount or life",IF($G9&gt;$F9,"Check salvage value",IF(AND($K9&lt;&gt;"",$K9&lt;$E9),"Check disposal date",IF(AND($D9="Disposed",$K9=""),"Add disposal date",IF(AND($D9&lt;&gt;"Disposed",$K9&lt;&gt;""),"Check status",IF(AND($D9="Planned",$E9&lt;=Assumptions!$B$4),"Check planned status",IF(AND($D9="In Service",$E9&gt;Assumptions!$B$4),"Check service date",IF(AND($P9&lt;&gt;"",$P9&lt;=$G9+0.01),"At salvage value","")))))))))</f>
        <v/>
      </c>
    </row>
    <row r="10">
      <c r="A10" s="14" t="inlineStr">
        <is>
          <t>FX-EQ-007</t>
        </is>
      </c>
      <c r="B10" s="14" t="inlineStr">
        <is>
          <t>Fictional Blue Finch Blower Set</t>
        </is>
      </c>
      <c r="C10" s="14" t="inlineStr">
        <is>
          <t>Handheld Equipment</t>
        </is>
      </c>
      <c r="D10" s="14" t="inlineStr">
        <is>
          <t>In Service</t>
        </is>
      </c>
      <c r="E10" s="15" t="n">
        <v>45430</v>
      </c>
      <c r="F10" s="16" t="n">
        <v>4200</v>
      </c>
      <c r="G10" s="16" t="n">
        <v>0</v>
      </c>
      <c r="H10" s="17" t="n">
        <v>4</v>
      </c>
      <c r="I10" s="14" t="inlineStr">
        <is>
          <t>Straight-Line</t>
        </is>
      </c>
      <c r="J10" s="14" t="inlineStr">
        <is>
          <t>Fictional Cleanup Crew</t>
        </is>
      </c>
      <c r="K10" s="15" t="n"/>
      <c r="L10" s="18" t="inlineStr">
        <is>
          <t>Grouped blower set</t>
        </is>
      </c>
      <c r="M10" s="19">
        <f>IF($A10="","",IF(OR($F10="",$G10=""),"",IFERROR(MAX(0,$F10-$G10),"")))</f>
        <v/>
      </c>
      <c r="N10" s="20">
        <f>IF($A10="","",IF(OR($E10="",$H10="",Assumptions!$B$4=""),"",IFERROR(IF($E10&gt;Assumptions!$B$4,0,MIN($H10,MAX(0,YEAR(IF(AND($K10&lt;&gt;"",$K10&lt;Assumptions!$B$4),$K10,Assumptions!$B$4))-YEAR($E10)+1))),"")))</f>
        <v/>
      </c>
      <c r="O10" s="19">
        <f>IF($A10="","",IF(OR($M10="",$N10="",$I10=""),"",IFERROR(IF($I10="Straight-Line",MIN($M10,$M10/$H10*$N10),IF($I10="Declining Balance",MIN($M10,MAX(0,$F10-MAX($G10,$F10*(1-Assumptions!$B$6/$H10)^$N10))),"")),"")))</f>
        <v/>
      </c>
      <c r="P10" s="19">
        <f>IF($A10="","",IF(OR($F10="",$G10="",$O10=""),"",IFERROR(MAX($G10,$F10-$O10),"")))</f>
        <v/>
      </c>
      <c r="Q10" s="19">
        <f>IF($A10="","",IF(OR($E10="",$F10="",$G10="",$H10="",$I10=""),"",IFERROR(IF(OR($E10&gt;Assumptions!$B$4,YEAR(Assumptions!$B$4)&gt;YEAR($E10)+$H10-1,AND($K10&lt;&gt;"",YEAR(Assumptions!$B$4)&gt;YEAR($K10))),0,IF($I10="Straight-Line",MAX(0,($F10-$G10)/$H10),IF($I10="Declining Balance",MAX(0,MIN($F10*(1-Assumptions!$B$6/$H10)^(YEAR(Assumptions!$B$4)-YEAR($E10))*Assumptions!$B$6/$H10,$F10*(1-Assumptions!$B$6/$H10)^(YEAR(Assumptions!$B$4)-YEAR($E10))-$G10)),""))),"")))</f>
        <v/>
      </c>
      <c r="R10" s="10">
        <f>IF($A10="","",IF(OR($B10="",$C10="",$D10="",$E10="",$F10="",$G10="",$H10="",$I10=""),"Check missing input",IF(OR($F10&lt;=0,$G10&lt;0,$H10&lt;Assumptions!$B$9,$H10&gt;Assumptions!$B$10),"Check amount or life",IF($G10&gt;$F10,"Check salvage value",IF(AND($K10&lt;&gt;"",$K10&lt;$E10),"Check disposal date",IF(AND($D10="Disposed",$K10=""),"Add disposal date",IF(AND($D10&lt;&gt;"Disposed",$K10&lt;&gt;""),"Check status",IF(AND($D10="Planned",$E10&lt;=Assumptions!$B$4),"Check planned status",IF(AND($D10="In Service",$E10&gt;Assumptions!$B$4),"Check service date",IF(AND($P10&lt;&gt;"",$P10&lt;=$G10+0.01),"At salvage value","")))))))))</f>
        <v/>
      </c>
    </row>
    <row r="11">
      <c r="A11" s="14" t="inlineStr">
        <is>
          <t>FX-EQ-008</t>
        </is>
      </c>
      <c r="B11" s="14" t="inlineStr">
        <is>
          <t>Fictional Granite Leaf Mini Excavator</t>
        </is>
      </c>
      <c r="C11" s="14" t="inlineStr">
        <is>
          <t>Compact Equipment</t>
        </is>
      </c>
      <c r="D11" s="14" t="inlineStr">
        <is>
          <t>In Service</t>
        </is>
      </c>
      <c r="E11" s="15" t="n">
        <v>46034</v>
      </c>
      <c r="F11" s="16" t="n">
        <v>74200</v>
      </c>
      <c r="G11" s="16" t="n">
        <v>12500</v>
      </c>
      <c r="H11" s="17" t="n">
        <v>8</v>
      </c>
      <c r="I11" s="14" t="inlineStr">
        <is>
          <t>Declining Balance</t>
        </is>
      </c>
      <c r="J11" s="14" t="inlineStr">
        <is>
          <t>Fictional Construction Crew</t>
        </is>
      </c>
      <c r="K11" s="15" t="n"/>
      <c r="L11" s="18" t="inlineStr">
        <is>
          <t>Small excavation unit</t>
        </is>
      </c>
      <c r="M11" s="21">
        <f>IF($A11="","",IF(OR($F11="",$G11=""),"",IFERROR(MAX(0,$F11-$G11),"")))</f>
        <v/>
      </c>
      <c r="N11" s="22">
        <f>IF($A11="","",IF(OR($E11="",$H11="",Assumptions!$B$4=""),"",IFERROR(IF($E11&gt;Assumptions!$B$4,0,MIN($H11,MAX(0,YEAR(IF(AND($K11&lt;&gt;"",$K11&lt;Assumptions!$B$4),$K11,Assumptions!$B$4))-YEAR($E11)+1))),"")))</f>
        <v/>
      </c>
      <c r="O11" s="21">
        <f>IF($A11="","",IF(OR($M11="",$N11="",$I11=""),"",IFERROR(IF($I11="Straight-Line",MIN($M11,$M11/$H11*$N11),IF($I11="Declining Balance",MIN($M11,MAX(0,$F11-MAX($G11,$F11*(1-Assumptions!$B$6/$H11)^$N11))),"")),"")))</f>
        <v/>
      </c>
      <c r="P11" s="21">
        <f>IF($A11="","",IF(OR($F11="",$G11="",$O11=""),"",IFERROR(MAX($G11,$F11-$O11),"")))</f>
        <v/>
      </c>
      <c r="Q11" s="21">
        <f>IF($A11="","",IF(OR($E11="",$F11="",$G11="",$H11="",$I11=""),"",IFERROR(IF(OR($E11&gt;Assumptions!$B$4,YEAR(Assumptions!$B$4)&gt;YEAR($E11)+$H11-1,AND($K11&lt;&gt;"",YEAR(Assumptions!$B$4)&gt;YEAR($K11))),0,IF($I11="Straight-Line",MAX(0,($F11-$G11)/$H11),IF($I11="Declining Balance",MAX(0,MIN($F11*(1-Assumptions!$B$6/$H11)^(YEAR(Assumptions!$B$4)-YEAR($E11))*Assumptions!$B$6/$H11,$F11*(1-Assumptions!$B$6/$H11)^(YEAR(Assumptions!$B$4)-YEAR($E11))-$G11)),""))),"")))</f>
        <v/>
      </c>
      <c r="R11" s="23">
        <f>IF($A11="","",IF(OR($B11="",$C11="",$D11="",$E11="",$F11="",$G11="",$H11="",$I11=""),"Check missing input",IF(OR($F11&lt;=0,$G11&lt;0,$H11&lt;Assumptions!$B$9,$H11&gt;Assumptions!$B$10),"Check amount or life",IF($G11&gt;$F11,"Check salvage value",IF(AND($K11&lt;&gt;"",$K11&lt;$E11),"Check disposal date",IF(AND($D11="Disposed",$K11=""),"Add disposal date",IF(AND($D11&lt;&gt;"Disposed",$K11&lt;&gt;""),"Check status",IF(AND($D11="Planned",$E11&lt;=Assumptions!$B$4),"Check planned status",IF(AND($D11="In Service",$E11&gt;Assumptions!$B$4),"Check service date",IF(AND($P11&lt;&gt;"",$P11&lt;=$G11+0.01),"At salvage value","")))))))))</f>
        <v/>
      </c>
    </row>
    <row r="12">
      <c r="A12" s="14" t="inlineStr">
        <is>
          <t>FX-EQ-009</t>
        </is>
      </c>
      <c r="B12" s="14" t="inlineStr">
        <is>
          <t>Fictional Frost Maple Plow Attachment</t>
        </is>
      </c>
      <c r="C12" s="14" t="inlineStr">
        <is>
          <t>Snow Equipment</t>
        </is>
      </c>
      <c r="D12" s="14" t="inlineStr">
        <is>
          <t>In Service</t>
        </is>
      </c>
      <c r="E12" s="15" t="n">
        <v>46230</v>
      </c>
      <c r="F12" s="16" t="n">
        <v>9200</v>
      </c>
      <c r="G12" s="16" t="n">
        <v>1000</v>
      </c>
      <c r="H12" s="17" t="n">
        <v>6</v>
      </c>
      <c r="I12" s="14" t="inlineStr">
        <is>
          <t>Straight-Line</t>
        </is>
      </c>
      <c r="J12" s="14" t="inlineStr">
        <is>
          <t>Fictional Winter Crew</t>
        </is>
      </c>
      <c r="K12" s="15" t="n"/>
      <c r="L12" s="18" t="inlineStr">
        <is>
          <t>Seasonal attachment</t>
        </is>
      </c>
      <c r="M12" s="19">
        <f>IF($A12="","",IF(OR($F12="",$G12=""),"",IFERROR(MAX(0,$F12-$G12),"")))</f>
        <v/>
      </c>
      <c r="N12" s="20">
        <f>IF($A12="","",IF(OR($E12="",$H12="",Assumptions!$B$4=""),"",IFERROR(IF($E12&gt;Assumptions!$B$4,0,MIN($H12,MAX(0,YEAR(IF(AND($K12&lt;&gt;"",$K12&lt;Assumptions!$B$4),$K12,Assumptions!$B$4))-YEAR($E12)+1))),"")))</f>
        <v/>
      </c>
      <c r="O12" s="19">
        <f>IF($A12="","",IF(OR($M12="",$N12="",$I12=""),"",IFERROR(IF($I12="Straight-Line",MIN($M12,$M12/$H12*$N12),IF($I12="Declining Balance",MIN($M12,MAX(0,$F12-MAX($G12,$F12*(1-Assumptions!$B$6/$H12)^$N12))),"")),"")))</f>
        <v/>
      </c>
      <c r="P12" s="19">
        <f>IF($A12="","",IF(OR($F12="",$G12="",$O12=""),"",IFERROR(MAX($G12,$F12-$O12),"")))</f>
        <v/>
      </c>
      <c r="Q12" s="19">
        <f>IF($A12="","",IF(OR($E12="",$F12="",$G12="",$H12="",$I12=""),"",IFERROR(IF(OR($E12&gt;Assumptions!$B$4,YEAR(Assumptions!$B$4)&gt;YEAR($E12)+$H12-1,AND($K12&lt;&gt;"",YEAR(Assumptions!$B$4)&gt;YEAR($K12))),0,IF($I12="Straight-Line",MAX(0,($F12-$G12)/$H12),IF($I12="Declining Balance",MAX(0,MIN($F12*(1-Assumptions!$B$6/$H12)^(YEAR(Assumptions!$B$4)-YEAR($E12))*Assumptions!$B$6/$H12,$F12*(1-Assumptions!$B$6/$H12)^(YEAR(Assumptions!$B$4)-YEAR($E12))-$G12)),""))),"")))</f>
        <v/>
      </c>
      <c r="R12" s="10">
        <f>IF($A12="","",IF(OR($B12="",$C12="",$D12="",$E12="",$F12="",$G12="",$H12="",$I12=""),"Check missing input",IF(OR($F12&lt;=0,$G12&lt;0,$H12&lt;Assumptions!$B$9,$H12&gt;Assumptions!$B$10),"Check amount or life",IF($G12&gt;$F12,"Check salvage value",IF(AND($K12&lt;&gt;"",$K12&lt;$E12),"Check disposal date",IF(AND($D12="Disposed",$K12=""),"Add disposal date",IF(AND($D12&lt;&gt;"Disposed",$K12&lt;&gt;""),"Check status",IF(AND($D12="Planned",$E12&lt;=Assumptions!$B$4),"Check planned status",IF(AND($D12="In Service",$E12&gt;Assumptions!$B$4),"Check service date",IF(AND($P12&lt;&gt;"",$P12&lt;=$G12+0.01),"At salvage value","")))))))))</f>
        <v/>
      </c>
    </row>
    <row r="13">
      <c r="A13" s="14" t="inlineStr">
        <is>
          <t>FX-EQ-010</t>
        </is>
      </c>
      <c r="B13" s="14" t="inlineStr">
        <is>
          <t>Fictional Willow Path Utility Cart</t>
        </is>
      </c>
      <c r="C13" s="14" t="inlineStr">
        <is>
          <t>Other</t>
        </is>
      </c>
      <c r="D13" s="14" t="inlineStr">
        <is>
          <t>Planned</t>
        </is>
      </c>
      <c r="E13" s="15" t="n">
        <v>46515</v>
      </c>
      <c r="F13" s="16" t="n">
        <v>6800</v>
      </c>
      <c r="G13" s="16" t="n">
        <v>800</v>
      </c>
      <c r="H13" s="17" t="n">
        <v>5</v>
      </c>
      <c r="I13" s="14" t="inlineStr">
        <is>
          <t>Straight-Line</t>
        </is>
      </c>
      <c r="J13" s="14" t="inlineStr">
        <is>
          <t>Fictional Nursery Crew</t>
        </is>
      </c>
      <c r="K13" s="15" t="n"/>
      <c r="L13" s="18" t="inlineStr">
        <is>
          <t>Planned service date</t>
        </is>
      </c>
      <c r="M13" s="21">
        <f>IF($A13="","",IF(OR($F13="",$G13=""),"",IFERROR(MAX(0,$F13-$G13),"")))</f>
        <v/>
      </c>
      <c r="N13" s="22">
        <f>IF($A13="","",IF(OR($E13="",$H13="",Assumptions!$B$4=""),"",IFERROR(IF($E13&gt;Assumptions!$B$4,0,MIN($H13,MAX(0,YEAR(IF(AND($K13&lt;&gt;"",$K13&lt;Assumptions!$B$4),$K13,Assumptions!$B$4))-YEAR($E13)+1))),"")))</f>
        <v/>
      </c>
      <c r="O13" s="21">
        <f>IF($A13="","",IF(OR($M13="",$N13="",$I13=""),"",IFERROR(IF($I13="Straight-Line",MIN($M13,$M13/$H13*$N13),IF($I13="Declining Balance",MIN($M13,MAX(0,$F13-MAX($G13,$F13*(1-Assumptions!$B$6/$H13)^$N13))),"")),"")))</f>
        <v/>
      </c>
      <c r="P13" s="21">
        <f>IF($A13="","",IF(OR($F13="",$G13="",$O13=""),"",IFERROR(MAX($G13,$F13-$O13),"")))</f>
        <v/>
      </c>
      <c r="Q13" s="21">
        <f>IF($A13="","",IF(OR($E13="",$F13="",$G13="",$H13="",$I13=""),"",IFERROR(IF(OR($E13&gt;Assumptions!$B$4,YEAR(Assumptions!$B$4)&gt;YEAR($E13)+$H13-1,AND($K13&lt;&gt;"",YEAR(Assumptions!$B$4)&gt;YEAR($K13))),0,IF($I13="Straight-Line",MAX(0,($F13-$G13)/$H13),IF($I13="Declining Balance",MAX(0,MIN($F13*(1-Assumptions!$B$6/$H13)^(YEAR(Assumptions!$B$4)-YEAR($E13))*Assumptions!$B$6/$H13,$F13*(1-Assumptions!$B$6/$H13)^(YEAR(Assumptions!$B$4)-YEAR($E13))-$G13)),""))),"")))</f>
        <v/>
      </c>
      <c r="R13" s="23">
        <f>IF($A13="","",IF(OR($B13="",$C13="",$D13="",$E13="",$F13="",$G13="",$H13="",$I13=""),"Check missing input",IF(OR($F13&lt;=0,$G13&lt;0,$H13&lt;Assumptions!$B$9,$H13&gt;Assumptions!$B$10),"Check amount or life",IF($G13&gt;$F13,"Check salvage value",IF(AND($K13&lt;&gt;"",$K13&lt;$E13),"Check disposal date",IF(AND($D13="Disposed",$K13=""),"Add disposal date",IF(AND($D13&lt;&gt;"Disposed",$K13&lt;&gt;""),"Check status",IF(AND($D13="Planned",$E13&lt;=Assumptions!$B$4),"Check planned status",IF(AND($D13="In Service",$E13&gt;Assumptions!$B$4),"Check service date",IF(AND($P13&lt;&gt;"",$P13&lt;=$G13+0.01),"At salvage value","")))))))))</f>
        <v/>
      </c>
    </row>
    <row r="14">
      <c r="A14" s="14" t="n"/>
      <c r="B14" s="14" t="n"/>
      <c r="C14" s="14" t="n"/>
      <c r="D14" s="14" t="n"/>
      <c r="E14" s="15" t="n"/>
      <c r="F14" s="16" t="n"/>
      <c r="G14" s="16" t="n"/>
      <c r="H14" s="17" t="n"/>
      <c r="I14" s="14" t="n"/>
      <c r="J14" s="14" t="n"/>
      <c r="K14" s="15" t="n"/>
      <c r="L14" s="18" t="n"/>
      <c r="M14" s="19">
        <f>IF($A14="","",IF(OR($F14="",$G14=""),"",IFERROR(MAX(0,$F14-$G14),"")))</f>
        <v/>
      </c>
      <c r="N14" s="20">
        <f>IF($A14="","",IF(OR($E14="",$H14="",Assumptions!$B$4=""),"",IFERROR(IF($E14&gt;Assumptions!$B$4,0,MIN($H14,MAX(0,YEAR(IF(AND($K14&lt;&gt;"",$K14&lt;Assumptions!$B$4),$K14,Assumptions!$B$4))-YEAR($E14)+1))),"")))</f>
        <v/>
      </c>
      <c r="O14" s="19">
        <f>IF($A14="","",IF(OR($M14="",$N14="",$I14=""),"",IFERROR(IF($I14="Straight-Line",MIN($M14,$M14/$H14*$N14),IF($I14="Declining Balance",MIN($M14,MAX(0,$F14-MAX($G14,$F14*(1-Assumptions!$B$6/$H14)^$N14))),"")),"")))</f>
        <v/>
      </c>
      <c r="P14" s="19">
        <f>IF($A14="","",IF(OR($F14="",$G14="",$O14=""),"",IFERROR(MAX($G14,$F14-$O14),"")))</f>
        <v/>
      </c>
      <c r="Q14" s="19">
        <f>IF($A14="","",IF(OR($E14="",$F14="",$G14="",$H14="",$I14=""),"",IFERROR(IF(OR($E14&gt;Assumptions!$B$4,YEAR(Assumptions!$B$4)&gt;YEAR($E14)+$H14-1,AND($K14&lt;&gt;"",YEAR(Assumptions!$B$4)&gt;YEAR($K14))),0,IF($I14="Straight-Line",MAX(0,($F14-$G14)/$H14),IF($I14="Declining Balance",MAX(0,MIN($F14*(1-Assumptions!$B$6/$H14)^(YEAR(Assumptions!$B$4)-YEAR($E14))*Assumptions!$B$6/$H14,$F14*(1-Assumptions!$B$6/$H14)^(YEAR(Assumptions!$B$4)-YEAR($E14))-$G14)),""))),"")))</f>
        <v/>
      </c>
      <c r="R14" s="10">
        <f>IF($A14="","",IF(OR($B14="",$C14="",$D14="",$E14="",$F14="",$G14="",$H14="",$I14=""),"Check missing input",IF(OR($F14&lt;=0,$G14&lt;0,$H14&lt;Assumptions!$B$9,$H14&gt;Assumptions!$B$10),"Check amount or life",IF($G14&gt;$F14,"Check salvage value",IF(AND($K14&lt;&gt;"",$K14&lt;$E14),"Check disposal date",IF(AND($D14="Disposed",$K14=""),"Add disposal date",IF(AND($D14&lt;&gt;"Disposed",$K14&lt;&gt;""),"Check status",IF(AND($D14="Planned",$E14&lt;=Assumptions!$B$4),"Check planned status",IF(AND($D14="In Service",$E14&gt;Assumptions!$B$4),"Check service date",IF(AND($P14&lt;&gt;"",$P14&lt;=$G14+0.01),"At salvage value","")))))))))</f>
        <v/>
      </c>
    </row>
    <row r="15">
      <c r="A15" s="14" t="n"/>
      <c r="B15" s="14" t="n"/>
      <c r="C15" s="14" t="n"/>
      <c r="D15" s="14" t="n"/>
      <c r="E15" s="15" t="n"/>
      <c r="F15" s="16" t="n"/>
      <c r="G15" s="16" t="n"/>
      <c r="H15" s="17" t="n"/>
      <c r="I15" s="14" t="n"/>
      <c r="J15" s="14" t="n"/>
      <c r="K15" s="15" t="n"/>
      <c r="L15" s="18" t="n"/>
      <c r="M15" s="21">
        <f>IF($A15="","",IF(OR($F15="",$G15=""),"",IFERROR(MAX(0,$F15-$G15),"")))</f>
        <v/>
      </c>
      <c r="N15" s="22">
        <f>IF($A15="","",IF(OR($E15="",$H15="",Assumptions!$B$4=""),"",IFERROR(IF($E15&gt;Assumptions!$B$4,0,MIN($H15,MAX(0,YEAR(IF(AND($K15&lt;&gt;"",$K15&lt;Assumptions!$B$4),$K15,Assumptions!$B$4))-YEAR($E15)+1))),"")))</f>
        <v/>
      </c>
      <c r="O15" s="21">
        <f>IF($A15="","",IF(OR($M15="",$N15="",$I15=""),"",IFERROR(IF($I15="Straight-Line",MIN($M15,$M15/$H15*$N15),IF($I15="Declining Balance",MIN($M15,MAX(0,$F15-MAX($G15,$F15*(1-Assumptions!$B$6/$H15)^$N15))),"")),"")))</f>
        <v/>
      </c>
      <c r="P15" s="21">
        <f>IF($A15="","",IF(OR($F15="",$G15="",$O15=""),"",IFERROR(MAX($G15,$F15-$O15),"")))</f>
        <v/>
      </c>
      <c r="Q15" s="21">
        <f>IF($A15="","",IF(OR($E15="",$F15="",$G15="",$H15="",$I15=""),"",IFERROR(IF(OR($E15&gt;Assumptions!$B$4,YEAR(Assumptions!$B$4)&gt;YEAR($E15)+$H15-1,AND($K15&lt;&gt;"",YEAR(Assumptions!$B$4)&gt;YEAR($K15))),0,IF($I15="Straight-Line",MAX(0,($F15-$G15)/$H15),IF($I15="Declining Balance",MAX(0,MIN($F15*(1-Assumptions!$B$6/$H15)^(YEAR(Assumptions!$B$4)-YEAR($E15))*Assumptions!$B$6/$H15,$F15*(1-Assumptions!$B$6/$H15)^(YEAR(Assumptions!$B$4)-YEAR($E15))-$G15)),""))),"")))</f>
        <v/>
      </c>
      <c r="R15" s="23">
        <f>IF($A15="","",IF(OR($B15="",$C15="",$D15="",$E15="",$F15="",$G15="",$H15="",$I15=""),"Check missing input",IF(OR($F15&lt;=0,$G15&lt;0,$H15&lt;Assumptions!$B$9,$H15&gt;Assumptions!$B$10),"Check amount or life",IF($G15&gt;$F15,"Check salvage value",IF(AND($K15&lt;&gt;"",$K15&lt;$E15),"Check disposal date",IF(AND($D15="Disposed",$K15=""),"Add disposal date",IF(AND($D15&lt;&gt;"Disposed",$K15&lt;&gt;""),"Check status",IF(AND($D15="Planned",$E15&lt;=Assumptions!$B$4),"Check planned status",IF(AND($D15="In Service",$E15&gt;Assumptions!$B$4),"Check service date",IF(AND($P15&lt;&gt;"",$P15&lt;=$G15+0.01),"At salvage value","")))))))))</f>
        <v/>
      </c>
    </row>
    <row r="16">
      <c r="A16" s="14" t="n"/>
      <c r="B16" s="14" t="n"/>
      <c r="C16" s="14" t="n"/>
      <c r="D16" s="14" t="n"/>
      <c r="E16" s="15" t="n"/>
      <c r="F16" s="16" t="n"/>
      <c r="G16" s="16" t="n"/>
      <c r="H16" s="17" t="n"/>
      <c r="I16" s="14" t="n"/>
      <c r="J16" s="14" t="n"/>
      <c r="K16" s="15" t="n"/>
      <c r="L16" s="18" t="n"/>
      <c r="M16" s="19">
        <f>IF($A16="","",IF(OR($F16="",$G16=""),"",IFERROR(MAX(0,$F16-$G16),"")))</f>
        <v/>
      </c>
      <c r="N16" s="20">
        <f>IF($A16="","",IF(OR($E16="",$H16="",Assumptions!$B$4=""),"",IFERROR(IF($E16&gt;Assumptions!$B$4,0,MIN($H16,MAX(0,YEAR(IF(AND($K16&lt;&gt;"",$K16&lt;Assumptions!$B$4),$K16,Assumptions!$B$4))-YEAR($E16)+1))),"")))</f>
        <v/>
      </c>
      <c r="O16" s="19">
        <f>IF($A16="","",IF(OR($M16="",$N16="",$I16=""),"",IFERROR(IF($I16="Straight-Line",MIN($M16,$M16/$H16*$N16),IF($I16="Declining Balance",MIN($M16,MAX(0,$F16-MAX($G16,$F16*(1-Assumptions!$B$6/$H16)^$N16))),"")),"")))</f>
        <v/>
      </c>
      <c r="P16" s="19">
        <f>IF($A16="","",IF(OR($F16="",$G16="",$O16=""),"",IFERROR(MAX($G16,$F16-$O16),"")))</f>
        <v/>
      </c>
      <c r="Q16" s="19">
        <f>IF($A16="","",IF(OR($E16="",$F16="",$G16="",$H16="",$I16=""),"",IFERROR(IF(OR($E16&gt;Assumptions!$B$4,YEAR(Assumptions!$B$4)&gt;YEAR($E16)+$H16-1,AND($K16&lt;&gt;"",YEAR(Assumptions!$B$4)&gt;YEAR($K16))),0,IF($I16="Straight-Line",MAX(0,($F16-$G16)/$H16),IF($I16="Declining Balance",MAX(0,MIN($F16*(1-Assumptions!$B$6/$H16)^(YEAR(Assumptions!$B$4)-YEAR($E16))*Assumptions!$B$6/$H16,$F16*(1-Assumptions!$B$6/$H16)^(YEAR(Assumptions!$B$4)-YEAR($E16))-$G16)),""))),"")))</f>
        <v/>
      </c>
      <c r="R16" s="10">
        <f>IF($A16="","",IF(OR($B16="",$C16="",$D16="",$E16="",$F16="",$G16="",$H16="",$I16=""),"Check missing input",IF(OR($F16&lt;=0,$G16&lt;0,$H16&lt;Assumptions!$B$9,$H16&gt;Assumptions!$B$10),"Check amount or life",IF($G16&gt;$F16,"Check salvage value",IF(AND($K16&lt;&gt;"",$K16&lt;$E16),"Check disposal date",IF(AND($D16="Disposed",$K16=""),"Add disposal date",IF(AND($D16&lt;&gt;"Disposed",$K16&lt;&gt;""),"Check status",IF(AND($D16="Planned",$E16&lt;=Assumptions!$B$4),"Check planned status",IF(AND($D16="In Service",$E16&gt;Assumptions!$B$4),"Check service date",IF(AND($P16&lt;&gt;"",$P16&lt;=$G16+0.01),"At salvage value","")))))))))</f>
        <v/>
      </c>
    </row>
    <row r="17">
      <c r="A17" s="14" t="n"/>
      <c r="B17" s="14" t="n"/>
      <c r="C17" s="14" t="n"/>
      <c r="D17" s="14" t="n"/>
      <c r="E17" s="15" t="n"/>
      <c r="F17" s="16" t="n"/>
      <c r="G17" s="16" t="n"/>
      <c r="H17" s="17" t="n"/>
      <c r="I17" s="14" t="n"/>
      <c r="J17" s="14" t="n"/>
      <c r="K17" s="15" t="n"/>
      <c r="L17" s="18" t="n"/>
      <c r="M17" s="21">
        <f>IF($A17="","",IF(OR($F17="",$G17=""),"",IFERROR(MAX(0,$F17-$G17),"")))</f>
        <v/>
      </c>
      <c r="N17" s="22">
        <f>IF($A17="","",IF(OR($E17="",$H17="",Assumptions!$B$4=""),"",IFERROR(IF($E17&gt;Assumptions!$B$4,0,MIN($H17,MAX(0,YEAR(IF(AND($K17&lt;&gt;"",$K17&lt;Assumptions!$B$4),$K17,Assumptions!$B$4))-YEAR($E17)+1))),"")))</f>
        <v/>
      </c>
      <c r="O17" s="21">
        <f>IF($A17="","",IF(OR($M17="",$N17="",$I17=""),"",IFERROR(IF($I17="Straight-Line",MIN($M17,$M17/$H17*$N17),IF($I17="Declining Balance",MIN($M17,MAX(0,$F17-MAX($G17,$F17*(1-Assumptions!$B$6/$H17)^$N17))),"")),"")))</f>
        <v/>
      </c>
      <c r="P17" s="21">
        <f>IF($A17="","",IF(OR($F17="",$G17="",$O17=""),"",IFERROR(MAX($G17,$F17-$O17),"")))</f>
        <v/>
      </c>
      <c r="Q17" s="21">
        <f>IF($A17="","",IF(OR($E17="",$F17="",$G17="",$H17="",$I17=""),"",IFERROR(IF(OR($E17&gt;Assumptions!$B$4,YEAR(Assumptions!$B$4)&gt;YEAR($E17)+$H17-1,AND($K17&lt;&gt;"",YEAR(Assumptions!$B$4)&gt;YEAR($K17))),0,IF($I17="Straight-Line",MAX(0,($F17-$G17)/$H17),IF($I17="Declining Balance",MAX(0,MIN($F17*(1-Assumptions!$B$6/$H17)^(YEAR(Assumptions!$B$4)-YEAR($E17))*Assumptions!$B$6/$H17,$F17*(1-Assumptions!$B$6/$H17)^(YEAR(Assumptions!$B$4)-YEAR($E17))-$G17)),""))),"")))</f>
        <v/>
      </c>
      <c r="R17" s="23">
        <f>IF($A17="","",IF(OR($B17="",$C17="",$D17="",$E17="",$F17="",$G17="",$H17="",$I17=""),"Check missing input",IF(OR($F17&lt;=0,$G17&lt;0,$H17&lt;Assumptions!$B$9,$H17&gt;Assumptions!$B$10),"Check amount or life",IF($G17&gt;$F17,"Check salvage value",IF(AND($K17&lt;&gt;"",$K17&lt;$E17),"Check disposal date",IF(AND($D17="Disposed",$K17=""),"Add disposal date",IF(AND($D17&lt;&gt;"Disposed",$K17&lt;&gt;""),"Check status",IF(AND($D17="Planned",$E17&lt;=Assumptions!$B$4),"Check planned status",IF(AND($D17="In Service",$E17&gt;Assumptions!$B$4),"Check service date",IF(AND($P17&lt;&gt;"",$P17&lt;=$G17+0.01),"At salvage value","")))))))))</f>
        <v/>
      </c>
    </row>
    <row r="18">
      <c r="A18" s="14" t="n"/>
      <c r="B18" s="14" t="n"/>
      <c r="C18" s="14" t="n"/>
      <c r="D18" s="14" t="n"/>
      <c r="E18" s="15" t="n"/>
      <c r="F18" s="16" t="n"/>
      <c r="G18" s="16" t="n"/>
      <c r="H18" s="17" t="n"/>
      <c r="I18" s="14" t="n"/>
      <c r="J18" s="14" t="n"/>
      <c r="K18" s="15" t="n"/>
      <c r="L18" s="18" t="n"/>
      <c r="M18" s="19">
        <f>IF($A18="","",IF(OR($F18="",$G18=""),"",IFERROR(MAX(0,$F18-$G18),"")))</f>
        <v/>
      </c>
      <c r="N18" s="20">
        <f>IF($A18="","",IF(OR($E18="",$H18="",Assumptions!$B$4=""),"",IFERROR(IF($E18&gt;Assumptions!$B$4,0,MIN($H18,MAX(0,YEAR(IF(AND($K18&lt;&gt;"",$K18&lt;Assumptions!$B$4),$K18,Assumptions!$B$4))-YEAR($E18)+1))),"")))</f>
        <v/>
      </c>
      <c r="O18" s="19">
        <f>IF($A18="","",IF(OR($M18="",$N18="",$I18=""),"",IFERROR(IF($I18="Straight-Line",MIN($M18,$M18/$H18*$N18),IF($I18="Declining Balance",MIN($M18,MAX(0,$F18-MAX($G18,$F18*(1-Assumptions!$B$6/$H18)^$N18))),"")),"")))</f>
        <v/>
      </c>
      <c r="P18" s="19">
        <f>IF($A18="","",IF(OR($F18="",$G18="",$O18=""),"",IFERROR(MAX($G18,$F18-$O18),"")))</f>
        <v/>
      </c>
      <c r="Q18" s="19">
        <f>IF($A18="","",IF(OR($E18="",$F18="",$G18="",$H18="",$I18=""),"",IFERROR(IF(OR($E18&gt;Assumptions!$B$4,YEAR(Assumptions!$B$4)&gt;YEAR($E18)+$H18-1,AND($K18&lt;&gt;"",YEAR(Assumptions!$B$4)&gt;YEAR($K18))),0,IF($I18="Straight-Line",MAX(0,($F18-$G18)/$H18),IF($I18="Declining Balance",MAX(0,MIN($F18*(1-Assumptions!$B$6/$H18)^(YEAR(Assumptions!$B$4)-YEAR($E18))*Assumptions!$B$6/$H18,$F18*(1-Assumptions!$B$6/$H18)^(YEAR(Assumptions!$B$4)-YEAR($E18))-$G18)),""))),"")))</f>
        <v/>
      </c>
      <c r="R18" s="10">
        <f>IF($A18="","",IF(OR($B18="",$C18="",$D18="",$E18="",$F18="",$G18="",$H18="",$I18=""),"Check missing input",IF(OR($F18&lt;=0,$G18&lt;0,$H18&lt;Assumptions!$B$9,$H18&gt;Assumptions!$B$10),"Check amount or life",IF($G18&gt;$F18,"Check salvage value",IF(AND($K18&lt;&gt;"",$K18&lt;$E18),"Check disposal date",IF(AND($D18="Disposed",$K18=""),"Add disposal date",IF(AND($D18&lt;&gt;"Disposed",$K18&lt;&gt;""),"Check status",IF(AND($D18="Planned",$E18&lt;=Assumptions!$B$4),"Check planned status",IF(AND($D18="In Service",$E18&gt;Assumptions!$B$4),"Check service date",IF(AND($P18&lt;&gt;"",$P18&lt;=$G18+0.01),"At salvage value","")))))))))</f>
        <v/>
      </c>
    </row>
    <row r="19">
      <c r="A19" s="14" t="n"/>
      <c r="B19" s="14" t="n"/>
      <c r="C19" s="14" t="n"/>
      <c r="D19" s="14" t="n"/>
      <c r="E19" s="15" t="n"/>
      <c r="F19" s="16" t="n"/>
      <c r="G19" s="16" t="n"/>
      <c r="H19" s="17" t="n"/>
      <c r="I19" s="14" t="n"/>
      <c r="J19" s="14" t="n"/>
      <c r="K19" s="15" t="n"/>
      <c r="L19" s="18" t="n"/>
      <c r="M19" s="21">
        <f>IF($A19="","",IF(OR($F19="",$G19=""),"",IFERROR(MAX(0,$F19-$G19),"")))</f>
        <v/>
      </c>
      <c r="N19" s="22">
        <f>IF($A19="","",IF(OR($E19="",$H19="",Assumptions!$B$4=""),"",IFERROR(IF($E19&gt;Assumptions!$B$4,0,MIN($H19,MAX(0,YEAR(IF(AND($K19&lt;&gt;"",$K19&lt;Assumptions!$B$4),$K19,Assumptions!$B$4))-YEAR($E19)+1))),"")))</f>
        <v/>
      </c>
      <c r="O19" s="21">
        <f>IF($A19="","",IF(OR($M19="",$N19="",$I19=""),"",IFERROR(IF($I19="Straight-Line",MIN($M19,$M19/$H19*$N19),IF($I19="Declining Balance",MIN($M19,MAX(0,$F19-MAX($G19,$F19*(1-Assumptions!$B$6/$H19)^$N19))),"")),"")))</f>
        <v/>
      </c>
      <c r="P19" s="21">
        <f>IF($A19="","",IF(OR($F19="",$G19="",$O19=""),"",IFERROR(MAX($G19,$F19-$O19),"")))</f>
        <v/>
      </c>
      <c r="Q19" s="21">
        <f>IF($A19="","",IF(OR($E19="",$F19="",$G19="",$H19="",$I19=""),"",IFERROR(IF(OR($E19&gt;Assumptions!$B$4,YEAR(Assumptions!$B$4)&gt;YEAR($E19)+$H19-1,AND($K19&lt;&gt;"",YEAR(Assumptions!$B$4)&gt;YEAR($K19))),0,IF($I19="Straight-Line",MAX(0,($F19-$G19)/$H19),IF($I19="Declining Balance",MAX(0,MIN($F19*(1-Assumptions!$B$6/$H19)^(YEAR(Assumptions!$B$4)-YEAR($E19))*Assumptions!$B$6/$H19,$F19*(1-Assumptions!$B$6/$H19)^(YEAR(Assumptions!$B$4)-YEAR($E19))-$G19)),""))),"")))</f>
        <v/>
      </c>
      <c r="R19" s="23">
        <f>IF($A19="","",IF(OR($B19="",$C19="",$D19="",$E19="",$F19="",$G19="",$H19="",$I19=""),"Check missing input",IF(OR($F19&lt;=0,$G19&lt;0,$H19&lt;Assumptions!$B$9,$H19&gt;Assumptions!$B$10),"Check amount or life",IF($G19&gt;$F19,"Check salvage value",IF(AND($K19&lt;&gt;"",$K19&lt;$E19),"Check disposal date",IF(AND($D19="Disposed",$K19=""),"Add disposal date",IF(AND($D19&lt;&gt;"Disposed",$K19&lt;&gt;""),"Check status",IF(AND($D19="Planned",$E19&lt;=Assumptions!$B$4),"Check planned status",IF(AND($D19="In Service",$E19&gt;Assumptions!$B$4),"Check service date",IF(AND($P19&lt;&gt;"",$P19&lt;=$G19+0.01),"At salvage value","")))))))))</f>
        <v/>
      </c>
    </row>
    <row r="20">
      <c r="A20" s="14" t="n"/>
      <c r="B20" s="14" t="n"/>
      <c r="C20" s="14" t="n"/>
      <c r="D20" s="14" t="n"/>
      <c r="E20" s="15" t="n"/>
      <c r="F20" s="16" t="n"/>
      <c r="G20" s="16" t="n"/>
      <c r="H20" s="17" t="n"/>
      <c r="I20" s="14" t="n"/>
      <c r="J20" s="14" t="n"/>
      <c r="K20" s="15" t="n"/>
      <c r="L20" s="18" t="n"/>
      <c r="M20" s="19">
        <f>IF($A20="","",IF(OR($F20="",$G20=""),"",IFERROR(MAX(0,$F20-$G20),"")))</f>
        <v/>
      </c>
      <c r="N20" s="20">
        <f>IF($A20="","",IF(OR($E20="",$H20="",Assumptions!$B$4=""),"",IFERROR(IF($E20&gt;Assumptions!$B$4,0,MIN($H20,MAX(0,YEAR(IF(AND($K20&lt;&gt;"",$K20&lt;Assumptions!$B$4),$K20,Assumptions!$B$4))-YEAR($E20)+1))),"")))</f>
        <v/>
      </c>
      <c r="O20" s="19">
        <f>IF($A20="","",IF(OR($M20="",$N20="",$I20=""),"",IFERROR(IF($I20="Straight-Line",MIN($M20,$M20/$H20*$N20),IF($I20="Declining Balance",MIN($M20,MAX(0,$F20-MAX($G20,$F20*(1-Assumptions!$B$6/$H20)^$N20))),"")),"")))</f>
        <v/>
      </c>
      <c r="P20" s="19">
        <f>IF($A20="","",IF(OR($F20="",$G20="",$O20=""),"",IFERROR(MAX($G20,$F20-$O20),"")))</f>
        <v/>
      </c>
      <c r="Q20" s="19">
        <f>IF($A20="","",IF(OR($E20="",$F20="",$G20="",$H20="",$I20=""),"",IFERROR(IF(OR($E20&gt;Assumptions!$B$4,YEAR(Assumptions!$B$4)&gt;YEAR($E20)+$H20-1,AND($K20&lt;&gt;"",YEAR(Assumptions!$B$4)&gt;YEAR($K20))),0,IF($I20="Straight-Line",MAX(0,($F20-$G20)/$H20),IF($I20="Declining Balance",MAX(0,MIN($F20*(1-Assumptions!$B$6/$H20)^(YEAR(Assumptions!$B$4)-YEAR($E20))*Assumptions!$B$6/$H20,$F20*(1-Assumptions!$B$6/$H20)^(YEAR(Assumptions!$B$4)-YEAR($E20))-$G20)),""))),"")))</f>
        <v/>
      </c>
      <c r="R20" s="10">
        <f>IF($A20="","",IF(OR($B20="",$C20="",$D20="",$E20="",$F20="",$G20="",$H20="",$I20=""),"Check missing input",IF(OR($F20&lt;=0,$G20&lt;0,$H20&lt;Assumptions!$B$9,$H20&gt;Assumptions!$B$10),"Check amount or life",IF($G20&gt;$F20,"Check salvage value",IF(AND($K20&lt;&gt;"",$K20&lt;$E20),"Check disposal date",IF(AND($D20="Disposed",$K20=""),"Add disposal date",IF(AND($D20&lt;&gt;"Disposed",$K20&lt;&gt;""),"Check status",IF(AND($D20="Planned",$E20&lt;=Assumptions!$B$4),"Check planned status",IF(AND($D20="In Service",$E20&gt;Assumptions!$B$4),"Check service date",IF(AND($P20&lt;&gt;"",$P20&lt;=$G20+0.01),"At salvage value","")))))))))</f>
        <v/>
      </c>
    </row>
    <row r="21">
      <c r="A21" s="14" t="n"/>
      <c r="B21" s="14" t="n"/>
      <c r="C21" s="14" t="n"/>
      <c r="D21" s="14" t="n"/>
      <c r="E21" s="15" t="n"/>
      <c r="F21" s="16" t="n"/>
      <c r="G21" s="16" t="n"/>
      <c r="H21" s="17" t="n"/>
      <c r="I21" s="14" t="n"/>
      <c r="J21" s="14" t="n"/>
      <c r="K21" s="15" t="n"/>
      <c r="L21" s="18" t="n"/>
      <c r="M21" s="21">
        <f>IF($A21="","",IF(OR($F21="",$G21=""),"",IFERROR(MAX(0,$F21-$G21),"")))</f>
        <v/>
      </c>
      <c r="N21" s="22">
        <f>IF($A21="","",IF(OR($E21="",$H21="",Assumptions!$B$4=""),"",IFERROR(IF($E21&gt;Assumptions!$B$4,0,MIN($H21,MAX(0,YEAR(IF(AND($K21&lt;&gt;"",$K21&lt;Assumptions!$B$4),$K21,Assumptions!$B$4))-YEAR($E21)+1))),"")))</f>
        <v/>
      </c>
      <c r="O21" s="21">
        <f>IF($A21="","",IF(OR($M21="",$N21="",$I21=""),"",IFERROR(IF($I21="Straight-Line",MIN($M21,$M21/$H21*$N21),IF($I21="Declining Balance",MIN($M21,MAX(0,$F21-MAX($G21,$F21*(1-Assumptions!$B$6/$H21)^$N21))),"")),"")))</f>
        <v/>
      </c>
      <c r="P21" s="21">
        <f>IF($A21="","",IF(OR($F21="",$G21="",$O21=""),"",IFERROR(MAX($G21,$F21-$O21),"")))</f>
        <v/>
      </c>
      <c r="Q21" s="21">
        <f>IF($A21="","",IF(OR($E21="",$F21="",$G21="",$H21="",$I21=""),"",IFERROR(IF(OR($E21&gt;Assumptions!$B$4,YEAR(Assumptions!$B$4)&gt;YEAR($E21)+$H21-1,AND($K21&lt;&gt;"",YEAR(Assumptions!$B$4)&gt;YEAR($K21))),0,IF($I21="Straight-Line",MAX(0,($F21-$G21)/$H21),IF($I21="Declining Balance",MAX(0,MIN($F21*(1-Assumptions!$B$6/$H21)^(YEAR(Assumptions!$B$4)-YEAR($E21))*Assumptions!$B$6/$H21,$F21*(1-Assumptions!$B$6/$H21)^(YEAR(Assumptions!$B$4)-YEAR($E21))-$G21)),""))),"")))</f>
        <v/>
      </c>
      <c r="R21" s="23">
        <f>IF($A21="","",IF(OR($B21="",$C21="",$D21="",$E21="",$F21="",$G21="",$H21="",$I21=""),"Check missing input",IF(OR($F21&lt;=0,$G21&lt;0,$H21&lt;Assumptions!$B$9,$H21&gt;Assumptions!$B$10),"Check amount or life",IF($G21&gt;$F21,"Check salvage value",IF(AND($K21&lt;&gt;"",$K21&lt;$E21),"Check disposal date",IF(AND($D21="Disposed",$K21=""),"Add disposal date",IF(AND($D21&lt;&gt;"Disposed",$K21&lt;&gt;""),"Check status",IF(AND($D21="Planned",$E21&lt;=Assumptions!$B$4),"Check planned status",IF(AND($D21="In Service",$E21&gt;Assumptions!$B$4),"Check service date",IF(AND($P21&lt;&gt;"",$P21&lt;=$G21+0.01),"At salvage value","")))))))))</f>
        <v/>
      </c>
    </row>
    <row r="22">
      <c r="A22" s="14" t="n"/>
      <c r="B22" s="14" t="n"/>
      <c r="C22" s="14" t="n"/>
      <c r="D22" s="14" t="n"/>
      <c r="E22" s="15" t="n"/>
      <c r="F22" s="16" t="n"/>
      <c r="G22" s="16" t="n"/>
      <c r="H22" s="17" t="n"/>
      <c r="I22" s="14" t="n"/>
      <c r="J22" s="14" t="n"/>
      <c r="K22" s="15" t="n"/>
      <c r="L22" s="18" t="n"/>
      <c r="M22" s="19">
        <f>IF($A22="","",IF(OR($F22="",$G22=""),"",IFERROR(MAX(0,$F22-$G22),"")))</f>
        <v/>
      </c>
      <c r="N22" s="20">
        <f>IF($A22="","",IF(OR($E22="",$H22="",Assumptions!$B$4=""),"",IFERROR(IF($E22&gt;Assumptions!$B$4,0,MIN($H22,MAX(0,YEAR(IF(AND($K22&lt;&gt;"",$K22&lt;Assumptions!$B$4),$K22,Assumptions!$B$4))-YEAR($E22)+1))),"")))</f>
        <v/>
      </c>
      <c r="O22" s="19">
        <f>IF($A22="","",IF(OR($M22="",$N22="",$I22=""),"",IFERROR(IF($I22="Straight-Line",MIN($M22,$M22/$H22*$N22),IF($I22="Declining Balance",MIN($M22,MAX(0,$F22-MAX($G22,$F22*(1-Assumptions!$B$6/$H22)^$N22))),"")),"")))</f>
        <v/>
      </c>
      <c r="P22" s="19">
        <f>IF($A22="","",IF(OR($F22="",$G22="",$O22=""),"",IFERROR(MAX($G22,$F22-$O22),"")))</f>
        <v/>
      </c>
      <c r="Q22" s="19">
        <f>IF($A22="","",IF(OR($E22="",$F22="",$G22="",$H22="",$I22=""),"",IFERROR(IF(OR($E22&gt;Assumptions!$B$4,YEAR(Assumptions!$B$4)&gt;YEAR($E22)+$H22-1,AND($K22&lt;&gt;"",YEAR(Assumptions!$B$4)&gt;YEAR($K22))),0,IF($I22="Straight-Line",MAX(0,($F22-$G22)/$H22),IF($I22="Declining Balance",MAX(0,MIN($F22*(1-Assumptions!$B$6/$H22)^(YEAR(Assumptions!$B$4)-YEAR($E22))*Assumptions!$B$6/$H22,$F22*(1-Assumptions!$B$6/$H22)^(YEAR(Assumptions!$B$4)-YEAR($E22))-$G22)),""))),"")))</f>
        <v/>
      </c>
      <c r="R22" s="10">
        <f>IF($A22="","",IF(OR($B22="",$C22="",$D22="",$E22="",$F22="",$G22="",$H22="",$I22=""),"Check missing input",IF(OR($F22&lt;=0,$G22&lt;0,$H22&lt;Assumptions!$B$9,$H22&gt;Assumptions!$B$10),"Check amount or life",IF($G22&gt;$F22,"Check salvage value",IF(AND($K22&lt;&gt;"",$K22&lt;$E22),"Check disposal date",IF(AND($D22="Disposed",$K22=""),"Add disposal date",IF(AND($D22&lt;&gt;"Disposed",$K22&lt;&gt;""),"Check status",IF(AND($D22="Planned",$E22&lt;=Assumptions!$B$4),"Check planned status",IF(AND($D22="In Service",$E22&gt;Assumptions!$B$4),"Check service date",IF(AND($P22&lt;&gt;"",$P22&lt;=$G22+0.01),"At salvage value","")))))))))</f>
        <v/>
      </c>
    </row>
    <row r="23">
      <c r="A23" s="14" t="n"/>
      <c r="B23" s="14" t="n"/>
      <c r="C23" s="14" t="n"/>
      <c r="D23" s="14" t="n"/>
      <c r="E23" s="15" t="n"/>
      <c r="F23" s="16" t="n"/>
      <c r="G23" s="16" t="n"/>
      <c r="H23" s="17" t="n"/>
      <c r="I23" s="14" t="n"/>
      <c r="J23" s="14" t="n"/>
      <c r="K23" s="15" t="n"/>
      <c r="L23" s="18" t="n"/>
      <c r="M23" s="21">
        <f>IF($A23="","",IF(OR($F23="",$G23=""),"",IFERROR(MAX(0,$F23-$G23),"")))</f>
        <v/>
      </c>
      <c r="N23" s="22">
        <f>IF($A23="","",IF(OR($E23="",$H23="",Assumptions!$B$4=""),"",IFERROR(IF($E23&gt;Assumptions!$B$4,0,MIN($H23,MAX(0,YEAR(IF(AND($K23&lt;&gt;"",$K23&lt;Assumptions!$B$4),$K23,Assumptions!$B$4))-YEAR($E23)+1))),"")))</f>
        <v/>
      </c>
      <c r="O23" s="21">
        <f>IF($A23="","",IF(OR($M23="",$N23="",$I23=""),"",IFERROR(IF($I23="Straight-Line",MIN($M23,$M23/$H23*$N23),IF($I23="Declining Balance",MIN($M23,MAX(0,$F23-MAX($G23,$F23*(1-Assumptions!$B$6/$H23)^$N23))),"")),"")))</f>
        <v/>
      </c>
      <c r="P23" s="21">
        <f>IF($A23="","",IF(OR($F23="",$G23="",$O23=""),"",IFERROR(MAX($G23,$F23-$O23),"")))</f>
        <v/>
      </c>
      <c r="Q23" s="21">
        <f>IF($A23="","",IF(OR($E23="",$F23="",$G23="",$H23="",$I23=""),"",IFERROR(IF(OR($E23&gt;Assumptions!$B$4,YEAR(Assumptions!$B$4)&gt;YEAR($E23)+$H23-1,AND($K23&lt;&gt;"",YEAR(Assumptions!$B$4)&gt;YEAR($K23))),0,IF($I23="Straight-Line",MAX(0,($F23-$G23)/$H23),IF($I23="Declining Balance",MAX(0,MIN($F23*(1-Assumptions!$B$6/$H23)^(YEAR(Assumptions!$B$4)-YEAR($E23))*Assumptions!$B$6/$H23,$F23*(1-Assumptions!$B$6/$H23)^(YEAR(Assumptions!$B$4)-YEAR($E23))-$G23)),""))),"")))</f>
        <v/>
      </c>
      <c r="R23" s="23">
        <f>IF($A23="","",IF(OR($B23="",$C23="",$D23="",$E23="",$F23="",$G23="",$H23="",$I23=""),"Check missing input",IF(OR($F23&lt;=0,$G23&lt;0,$H23&lt;Assumptions!$B$9,$H23&gt;Assumptions!$B$10),"Check amount or life",IF($G23&gt;$F23,"Check salvage value",IF(AND($K23&lt;&gt;"",$K23&lt;$E23),"Check disposal date",IF(AND($D23="Disposed",$K23=""),"Add disposal date",IF(AND($D23&lt;&gt;"Disposed",$K23&lt;&gt;""),"Check status",IF(AND($D23="Planned",$E23&lt;=Assumptions!$B$4),"Check planned status",IF(AND($D23="In Service",$E23&gt;Assumptions!$B$4),"Check service date",IF(AND($P23&lt;&gt;"",$P23&lt;=$G23+0.01),"At salvage value","")))))))))</f>
        <v/>
      </c>
    </row>
    <row r="24">
      <c r="A24" s="14" t="n"/>
      <c r="B24" s="14" t="n"/>
      <c r="C24" s="14" t="n"/>
      <c r="D24" s="14" t="n"/>
      <c r="E24" s="15" t="n"/>
      <c r="F24" s="16" t="n"/>
      <c r="G24" s="16" t="n"/>
      <c r="H24" s="17" t="n"/>
      <c r="I24" s="14" t="n"/>
      <c r="J24" s="14" t="n"/>
      <c r="K24" s="15" t="n"/>
      <c r="L24" s="18" t="n"/>
      <c r="M24" s="19">
        <f>IF($A24="","",IF(OR($F24="",$G24=""),"",IFERROR(MAX(0,$F24-$G24),"")))</f>
        <v/>
      </c>
      <c r="N24" s="20">
        <f>IF($A24="","",IF(OR($E24="",$H24="",Assumptions!$B$4=""),"",IFERROR(IF($E24&gt;Assumptions!$B$4,0,MIN($H24,MAX(0,YEAR(IF(AND($K24&lt;&gt;"",$K24&lt;Assumptions!$B$4),$K24,Assumptions!$B$4))-YEAR($E24)+1))),"")))</f>
        <v/>
      </c>
      <c r="O24" s="19">
        <f>IF($A24="","",IF(OR($M24="",$N24="",$I24=""),"",IFERROR(IF($I24="Straight-Line",MIN($M24,$M24/$H24*$N24),IF($I24="Declining Balance",MIN($M24,MAX(0,$F24-MAX($G24,$F24*(1-Assumptions!$B$6/$H24)^$N24))),"")),"")))</f>
        <v/>
      </c>
      <c r="P24" s="19">
        <f>IF($A24="","",IF(OR($F24="",$G24="",$O24=""),"",IFERROR(MAX($G24,$F24-$O24),"")))</f>
        <v/>
      </c>
      <c r="Q24" s="19">
        <f>IF($A24="","",IF(OR($E24="",$F24="",$G24="",$H24="",$I24=""),"",IFERROR(IF(OR($E24&gt;Assumptions!$B$4,YEAR(Assumptions!$B$4)&gt;YEAR($E24)+$H24-1,AND($K24&lt;&gt;"",YEAR(Assumptions!$B$4)&gt;YEAR($K24))),0,IF($I24="Straight-Line",MAX(0,($F24-$G24)/$H24),IF($I24="Declining Balance",MAX(0,MIN($F24*(1-Assumptions!$B$6/$H24)^(YEAR(Assumptions!$B$4)-YEAR($E24))*Assumptions!$B$6/$H24,$F24*(1-Assumptions!$B$6/$H24)^(YEAR(Assumptions!$B$4)-YEAR($E24))-$G24)),""))),"")))</f>
        <v/>
      </c>
      <c r="R24" s="10">
        <f>IF($A24="","",IF(OR($B24="",$C24="",$D24="",$E24="",$F24="",$G24="",$H24="",$I24=""),"Check missing input",IF(OR($F24&lt;=0,$G24&lt;0,$H24&lt;Assumptions!$B$9,$H24&gt;Assumptions!$B$10),"Check amount or life",IF($G24&gt;$F24,"Check salvage value",IF(AND($K24&lt;&gt;"",$K24&lt;$E24),"Check disposal date",IF(AND($D24="Disposed",$K24=""),"Add disposal date",IF(AND($D24&lt;&gt;"Disposed",$K24&lt;&gt;""),"Check status",IF(AND($D24="Planned",$E24&lt;=Assumptions!$B$4),"Check planned status",IF(AND($D24="In Service",$E24&gt;Assumptions!$B$4),"Check service date",IF(AND($P24&lt;&gt;"",$P24&lt;=$G24+0.01),"At salvage value","")))))))))</f>
        <v/>
      </c>
    </row>
    <row r="25">
      <c r="A25" s="14" t="n"/>
      <c r="B25" s="14" t="n"/>
      <c r="C25" s="14" t="n"/>
      <c r="D25" s="14" t="n"/>
      <c r="E25" s="15" t="n"/>
      <c r="F25" s="16" t="n"/>
      <c r="G25" s="16" t="n"/>
      <c r="H25" s="17" t="n"/>
      <c r="I25" s="14" t="n"/>
      <c r="J25" s="14" t="n"/>
      <c r="K25" s="15" t="n"/>
      <c r="L25" s="18" t="n"/>
      <c r="M25" s="21">
        <f>IF($A25="","",IF(OR($F25="",$G25=""),"",IFERROR(MAX(0,$F25-$G25),"")))</f>
        <v/>
      </c>
      <c r="N25" s="22">
        <f>IF($A25="","",IF(OR($E25="",$H25="",Assumptions!$B$4=""),"",IFERROR(IF($E25&gt;Assumptions!$B$4,0,MIN($H25,MAX(0,YEAR(IF(AND($K25&lt;&gt;"",$K25&lt;Assumptions!$B$4),$K25,Assumptions!$B$4))-YEAR($E25)+1))),"")))</f>
        <v/>
      </c>
      <c r="O25" s="21">
        <f>IF($A25="","",IF(OR($M25="",$N25="",$I25=""),"",IFERROR(IF($I25="Straight-Line",MIN($M25,$M25/$H25*$N25),IF($I25="Declining Balance",MIN($M25,MAX(0,$F25-MAX($G25,$F25*(1-Assumptions!$B$6/$H25)^$N25))),"")),"")))</f>
        <v/>
      </c>
      <c r="P25" s="21">
        <f>IF($A25="","",IF(OR($F25="",$G25="",$O25=""),"",IFERROR(MAX($G25,$F25-$O25),"")))</f>
        <v/>
      </c>
      <c r="Q25" s="21">
        <f>IF($A25="","",IF(OR($E25="",$F25="",$G25="",$H25="",$I25=""),"",IFERROR(IF(OR($E25&gt;Assumptions!$B$4,YEAR(Assumptions!$B$4)&gt;YEAR($E25)+$H25-1,AND($K25&lt;&gt;"",YEAR(Assumptions!$B$4)&gt;YEAR($K25))),0,IF($I25="Straight-Line",MAX(0,($F25-$G25)/$H25),IF($I25="Declining Balance",MAX(0,MIN($F25*(1-Assumptions!$B$6/$H25)^(YEAR(Assumptions!$B$4)-YEAR($E25))*Assumptions!$B$6/$H25,$F25*(1-Assumptions!$B$6/$H25)^(YEAR(Assumptions!$B$4)-YEAR($E25))-$G25)),""))),"")))</f>
        <v/>
      </c>
      <c r="R25" s="23">
        <f>IF($A25="","",IF(OR($B25="",$C25="",$D25="",$E25="",$F25="",$G25="",$H25="",$I25=""),"Check missing input",IF(OR($F25&lt;=0,$G25&lt;0,$H25&lt;Assumptions!$B$9,$H25&gt;Assumptions!$B$10),"Check amount or life",IF($G25&gt;$F25,"Check salvage value",IF(AND($K25&lt;&gt;"",$K25&lt;$E25),"Check disposal date",IF(AND($D25="Disposed",$K25=""),"Add disposal date",IF(AND($D25&lt;&gt;"Disposed",$K25&lt;&gt;""),"Check status",IF(AND($D25="Planned",$E25&lt;=Assumptions!$B$4),"Check planned status",IF(AND($D25="In Service",$E25&gt;Assumptions!$B$4),"Check service date",IF(AND($P25&lt;&gt;"",$P25&lt;=$G25+0.01),"At salvage value","")))))))))</f>
        <v/>
      </c>
    </row>
    <row r="26">
      <c r="A26" s="14" t="n"/>
      <c r="B26" s="14" t="n"/>
      <c r="C26" s="14" t="n"/>
      <c r="D26" s="14" t="n"/>
      <c r="E26" s="15" t="n"/>
      <c r="F26" s="16" t="n"/>
      <c r="G26" s="16" t="n"/>
      <c r="H26" s="17" t="n"/>
      <c r="I26" s="14" t="n"/>
      <c r="J26" s="14" t="n"/>
      <c r="K26" s="15" t="n"/>
      <c r="L26" s="18" t="n"/>
      <c r="M26" s="19">
        <f>IF($A26="","",IF(OR($F26="",$G26=""),"",IFERROR(MAX(0,$F26-$G26),"")))</f>
        <v/>
      </c>
      <c r="N26" s="20">
        <f>IF($A26="","",IF(OR($E26="",$H26="",Assumptions!$B$4=""),"",IFERROR(IF($E26&gt;Assumptions!$B$4,0,MIN($H26,MAX(0,YEAR(IF(AND($K26&lt;&gt;"",$K26&lt;Assumptions!$B$4),$K26,Assumptions!$B$4))-YEAR($E26)+1))),"")))</f>
        <v/>
      </c>
      <c r="O26" s="19">
        <f>IF($A26="","",IF(OR($M26="",$N26="",$I26=""),"",IFERROR(IF($I26="Straight-Line",MIN($M26,$M26/$H26*$N26),IF($I26="Declining Balance",MIN($M26,MAX(0,$F26-MAX($G26,$F26*(1-Assumptions!$B$6/$H26)^$N26))),"")),"")))</f>
        <v/>
      </c>
      <c r="P26" s="19">
        <f>IF($A26="","",IF(OR($F26="",$G26="",$O26=""),"",IFERROR(MAX($G26,$F26-$O26),"")))</f>
        <v/>
      </c>
      <c r="Q26" s="19">
        <f>IF($A26="","",IF(OR($E26="",$F26="",$G26="",$H26="",$I26=""),"",IFERROR(IF(OR($E26&gt;Assumptions!$B$4,YEAR(Assumptions!$B$4)&gt;YEAR($E26)+$H26-1,AND($K26&lt;&gt;"",YEAR(Assumptions!$B$4)&gt;YEAR($K26))),0,IF($I26="Straight-Line",MAX(0,($F26-$G26)/$H26),IF($I26="Declining Balance",MAX(0,MIN($F26*(1-Assumptions!$B$6/$H26)^(YEAR(Assumptions!$B$4)-YEAR($E26))*Assumptions!$B$6/$H26,$F26*(1-Assumptions!$B$6/$H26)^(YEAR(Assumptions!$B$4)-YEAR($E26))-$G26)),""))),"")))</f>
        <v/>
      </c>
      <c r="R26" s="10">
        <f>IF($A26="","",IF(OR($B26="",$C26="",$D26="",$E26="",$F26="",$G26="",$H26="",$I26=""),"Check missing input",IF(OR($F26&lt;=0,$G26&lt;0,$H26&lt;Assumptions!$B$9,$H26&gt;Assumptions!$B$10),"Check amount or life",IF($G26&gt;$F26,"Check salvage value",IF(AND($K26&lt;&gt;"",$K26&lt;$E26),"Check disposal date",IF(AND($D26="Disposed",$K26=""),"Add disposal date",IF(AND($D26&lt;&gt;"Disposed",$K26&lt;&gt;""),"Check status",IF(AND($D26="Planned",$E26&lt;=Assumptions!$B$4),"Check planned status",IF(AND($D26="In Service",$E26&gt;Assumptions!$B$4),"Check service date",IF(AND($P26&lt;&gt;"",$P26&lt;=$G26+0.01),"At salvage value","")))))))))</f>
        <v/>
      </c>
    </row>
    <row r="27">
      <c r="A27" s="14" t="n"/>
      <c r="B27" s="14" t="n"/>
      <c r="C27" s="14" t="n"/>
      <c r="D27" s="14" t="n"/>
      <c r="E27" s="15" t="n"/>
      <c r="F27" s="16" t="n"/>
      <c r="G27" s="16" t="n"/>
      <c r="H27" s="17" t="n"/>
      <c r="I27" s="14" t="n"/>
      <c r="J27" s="14" t="n"/>
      <c r="K27" s="15" t="n"/>
      <c r="L27" s="18" t="n"/>
      <c r="M27" s="21">
        <f>IF($A27="","",IF(OR($F27="",$G27=""),"",IFERROR(MAX(0,$F27-$G27),"")))</f>
        <v/>
      </c>
      <c r="N27" s="22">
        <f>IF($A27="","",IF(OR($E27="",$H27="",Assumptions!$B$4=""),"",IFERROR(IF($E27&gt;Assumptions!$B$4,0,MIN($H27,MAX(0,YEAR(IF(AND($K27&lt;&gt;"",$K27&lt;Assumptions!$B$4),$K27,Assumptions!$B$4))-YEAR($E27)+1))),"")))</f>
        <v/>
      </c>
      <c r="O27" s="21">
        <f>IF($A27="","",IF(OR($M27="",$N27="",$I27=""),"",IFERROR(IF($I27="Straight-Line",MIN($M27,$M27/$H27*$N27),IF($I27="Declining Balance",MIN($M27,MAX(0,$F27-MAX($G27,$F27*(1-Assumptions!$B$6/$H27)^$N27))),"")),"")))</f>
        <v/>
      </c>
      <c r="P27" s="21">
        <f>IF($A27="","",IF(OR($F27="",$G27="",$O27=""),"",IFERROR(MAX($G27,$F27-$O27),"")))</f>
        <v/>
      </c>
      <c r="Q27" s="21">
        <f>IF($A27="","",IF(OR($E27="",$F27="",$G27="",$H27="",$I27=""),"",IFERROR(IF(OR($E27&gt;Assumptions!$B$4,YEAR(Assumptions!$B$4)&gt;YEAR($E27)+$H27-1,AND($K27&lt;&gt;"",YEAR(Assumptions!$B$4)&gt;YEAR($K27))),0,IF($I27="Straight-Line",MAX(0,($F27-$G27)/$H27),IF($I27="Declining Balance",MAX(0,MIN($F27*(1-Assumptions!$B$6/$H27)^(YEAR(Assumptions!$B$4)-YEAR($E27))*Assumptions!$B$6/$H27,$F27*(1-Assumptions!$B$6/$H27)^(YEAR(Assumptions!$B$4)-YEAR($E27))-$G27)),""))),"")))</f>
        <v/>
      </c>
      <c r="R27" s="23">
        <f>IF($A27="","",IF(OR($B27="",$C27="",$D27="",$E27="",$F27="",$G27="",$H27="",$I27=""),"Check missing input",IF(OR($F27&lt;=0,$G27&lt;0,$H27&lt;Assumptions!$B$9,$H27&gt;Assumptions!$B$10),"Check amount or life",IF($G27&gt;$F27,"Check salvage value",IF(AND($K27&lt;&gt;"",$K27&lt;$E27),"Check disposal date",IF(AND($D27="Disposed",$K27=""),"Add disposal date",IF(AND($D27&lt;&gt;"Disposed",$K27&lt;&gt;""),"Check status",IF(AND($D27="Planned",$E27&lt;=Assumptions!$B$4),"Check planned status",IF(AND($D27="In Service",$E27&gt;Assumptions!$B$4),"Check service date",IF(AND($P27&lt;&gt;"",$P27&lt;=$G27+0.01),"At salvage value","")))))))))</f>
        <v/>
      </c>
    </row>
    <row r="28">
      <c r="A28" s="14" t="n"/>
      <c r="B28" s="14" t="n"/>
      <c r="C28" s="14" t="n"/>
      <c r="D28" s="14" t="n"/>
      <c r="E28" s="15" t="n"/>
      <c r="F28" s="16" t="n"/>
      <c r="G28" s="16" t="n"/>
      <c r="H28" s="17" t="n"/>
      <c r="I28" s="14" t="n"/>
      <c r="J28" s="14" t="n"/>
      <c r="K28" s="15" t="n"/>
      <c r="L28" s="18" t="n"/>
      <c r="M28" s="19">
        <f>IF($A28="","",IF(OR($F28="",$G28=""),"",IFERROR(MAX(0,$F28-$G28),"")))</f>
        <v/>
      </c>
      <c r="N28" s="20">
        <f>IF($A28="","",IF(OR($E28="",$H28="",Assumptions!$B$4=""),"",IFERROR(IF($E28&gt;Assumptions!$B$4,0,MIN($H28,MAX(0,YEAR(IF(AND($K28&lt;&gt;"",$K28&lt;Assumptions!$B$4),$K28,Assumptions!$B$4))-YEAR($E28)+1))),"")))</f>
        <v/>
      </c>
      <c r="O28" s="19">
        <f>IF($A28="","",IF(OR($M28="",$N28="",$I28=""),"",IFERROR(IF($I28="Straight-Line",MIN($M28,$M28/$H28*$N28),IF($I28="Declining Balance",MIN($M28,MAX(0,$F28-MAX($G28,$F28*(1-Assumptions!$B$6/$H28)^$N28))),"")),"")))</f>
        <v/>
      </c>
      <c r="P28" s="19">
        <f>IF($A28="","",IF(OR($F28="",$G28="",$O28=""),"",IFERROR(MAX($G28,$F28-$O28),"")))</f>
        <v/>
      </c>
      <c r="Q28" s="19">
        <f>IF($A28="","",IF(OR($E28="",$F28="",$G28="",$H28="",$I28=""),"",IFERROR(IF(OR($E28&gt;Assumptions!$B$4,YEAR(Assumptions!$B$4)&gt;YEAR($E28)+$H28-1,AND($K28&lt;&gt;"",YEAR(Assumptions!$B$4)&gt;YEAR($K28))),0,IF($I28="Straight-Line",MAX(0,($F28-$G28)/$H28),IF($I28="Declining Balance",MAX(0,MIN($F28*(1-Assumptions!$B$6/$H28)^(YEAR(Assumptions!$B$4)-YEAR($E28))*Assumptions!$B$6/$H28,$F28*(1-Assumptions!$B$6/$H28)^(YEAR(Assumptions!$B$4)-YEAR($E28))-$G28)),""))),"")))</f>
        <v/>
      </c>
      <c r="R28" s="10">
        <f>IF($A28="","",IF(OR($B28="",$C28="",$D28="",$E28="",$F28="",$G28="",$H28="",$I28=""),"Check missing input",IF(OR($F28&lt;=0,$G28&lt;0,$H28&lt;Assumptions!$B$9,$H28&gt;Assumptions!$B$10),"Check amount or life",IF($G28&gt;$F28,"Check salvage value",IF(AND($K28&lt;&gt;"",$K28&lt;$E28),"Check disposal date",IF(AND($D28="Disposed",$K28=""),"Add disposal date",IF(AND($D28&lt;&gt;"Disposed",$K28&lt;&gt;""),"Check status",IF(AND($D28="Planned",$E28&lt;=Assumptions!$B$4),"Check planned status",IF(AND($D28="In Service",$E28&gt;Assumptions!$B$4),"Check service date",IF(AND($P28&lt;&gt;"",$P28&lt;=$G28+0.01),"At salvage value","")))))))))</f>
        <v/>
      </c>
    </row>
    <row r="29">
      <c r="A29" s="14" t="n"/>
      <c r="B29" s="14" t="n"/>
      <c r="C29" s="14" t="n"/>
      <c r="D29" s="14" t="n"/>
      <c r="E29" s="15" t="n"/>
      <c r="F29" s="16" t="n"/>
      <c r="G29" s="16" t="n"/>
      <c r="H29" s="17" t="n"/>
      <c r="I29" s="14" t="n"/>
      <c r="J29" s="14" t="n"/>
      <c r="K29" s="15" t="n"/>
      <c r="L29" s="18" t="n"/>
      <c r="M29" s="21">
        <f>IF($A29="","",IF(OR($F29="",$G29=""),"",IFERROR(MAX(0,$F29-$G29),"")))</f>
        <v/>
      </c>
      <c r="N29" s="22">
        <f>IF($A29="","",IF(OR($E29="",$H29="",Assumptions!$B$4=""),"",IFERROR(IF($E29&gt;Assumptions!$B$4,0,MIN($H29,MAX(0,YEAR(IF(AND($K29&lt;&gt;"",$K29&lt;Assumptions!$B$4),$K29,Assumptions!$B$4))-YEAR($E29)+1))),"")))</f>
        <v/>
      </c>
      <c r="O29" s="21">
        <f>IF($A29="","",IF(OR($M29="",$N29="",$I29=""),"",IFERROR(IF($I29="Straight-Line",MIN($M29,$M29/$H29*$N29),IF($I29="Declining Balance",MIN($M29,MAX(0,$F29-MAX($G29,$F29*(1-Assumptions!$B$6/$H29)^$N29))),"")),"")))</f>
        <v/>
      </c>
      <c r="P29" s="21">
        <f>IF($A29="","",IF(OR($F29="",$G29="",$O29=""),"",IFERROR(MAX($G29,$F29-$O29),"")))</f>
        <v/>
      </c>
      <c r="Q29" s="21">
        <f>IF($A29="","",IF(OR($E29="",$F29="",$G29="",$H29="",$I29=""),"",IFERROR(IF(OR($E29&gt;Assumptions!$B$4,YEAR(Assumptions!$B$4)&gt;YEAR($E29)+$H29-1,AND($K29&lt;&gt;"",YEAR(Assumptions!$B$4)&gt;YEAR($K29))),0,IF($I29="Straight-Line",MAX(0,($F29-$G29)/$H29),IF($I29="Declining Balance",MAX(0,MIN($F29*(1-Assumptions!$B$6/$H29)^(YEAR(Assumptions!$B$4)-YEAR($E29))*Assumptions!$B$6/$H29,$F29*(1-Assumptions!$B$6/$H29)^(YEAR(Assumptions!$B$4)-YEAR($E29))-$G29)),""))),"")))</f>
        <v/>
      </c>
      <c r="R29" s="23">
        <f>IF($A29="","",IF(OR($B29="",$C29="",$D29="",$E29="",$F29="",$G29="",$H29="",$I29=""),"Check missing input",IF(OR($F29&lt;=0,$G29&lt;0,$H29&lt;Assumptions!$B$9,$H29&gt;Assumptions!$B$10),"Check amount or life",IF($G29&gt;$F29,"Check salvage value",IF(AND($K29&lt;&gt;"",$K29&lt;$E29),"Check disposal date",IF(AND($D29="Disposed",$K29=""),"Add disposal date",IF(AND($D29&lt;&gt;"Disposed",$K29&lt;&gt;""),"Check status",IF(AND($D29="Planned",$E29&lt;=Assumptions!$B$4),"Check planned status",IF(AND($D29="In Service",$E29&gt;Assumptions!$B$4),"Check service date",IF(AND($P29&lt;&gt;"",$P29&lt;=$G29+0.01),"At salvage value","")))))))))</f>
        <v/>
      </c>
    </row>
    <row r="30">
      <c r="A30" s="14" t="n"/>
      <c r="B30" s="14" t="n"/>
      <c r="C30" s="14" t="n"/>
      <c r="D30" s="14" t="n"/>
      <c r="E30" s="15" t="n"/>
      <c r="F30" s="16" t="n"/>
      <c r="G30" s="16" t="n"/>
      <c r="H30" s="17" t="n"/>
      <c r="I30" s="14" t="n"/>
      <c r="J30" s="14" t="n"/>
      <c r="K30" s="15" t="n"/>
      <c r="L30" s="18" t="n"/>
      <c r="M30" s="19">
        <f>IF($A30="","",IF(OR($F30="",$G30=""),"",IFERROR(MAX(0,$F30-$G30),"")))</f>
        <v/>
      </c>
      <c r="N30" s="20">
        <f>IF($A30="","",IF(OR($E30="",$H30="",Assumptions!$B$4=""),"",IFERROR(IF($E30&gt;Assumptions!$B$4,0,MIN($H30,MAX(0,YEAR(IF(AND($K30&lt;&gt;"",$K30&lt;Assumptions!$B$4),$K30,Assumptions!$B$4))-YEAR($E30)+1))),"")))</f>
        <v/>
      </c>
      <c r="O30" s="19">
        <f>IF($A30="","",IF(OR($M30="",$N30="",$I30=""),"",IFERROR(IF($I30="Straight-Line",MIN($M30,$M30/$H30*$N30),IF($I30="Declining Balance",MIN($M30,MAX(0,$F30-MAX($G30,$F30*(1-Assumptions!$B$6/$H30)^$N30))),"")),"")))</f>
        <v/>
      </c>
      <c r="P30" s="19">
        <f>IF($A30="","",IF(OR($F30="",$G30="",$O30=""),"",IFERROR(MAX($G30,$F30-$O30),"")))</f>
        <v/>
      </c>
      <c r="Q30" s="19">
        <f>IF($A30="","",IF(OR($E30="",$F30="",$G30="",$H30="",$I30=""),"",IFERROR(IF(OR($E30&gt;Assumptions!$B$4,YEAR(Assumptions!$B$4)&gt;YEAR($E30)+$H30-1,AND($K30&lt;&gt;"",YEAR(Assumptions!$B$4)&gt;YEAR($K30))),0,IF($I30="Straight-Line",MAX(0,($F30-$G30)/$H30),IF($I30="Declining Balance",MAX(0,MIN($F30*(1-Assumptions!$B$6/$H30)^(YEAR(Assumptions!$B$4)-YEAR($E30))*Assumptions!$B$6/$H30,$F30*(1-Assumptions!$B$6/$H30)^(YEAR(Assumptions!$B$4)-YEAR($E30))-$G30)),""))),"")))</f>
        <v/>
      </c>
      <c r="R30" s="10">
        <f>IF($A30="","",IF(OR($B30="",$C30="",$D30="",$E30="",$F30="",$G30="",$H30="",$I30=""),"Check missing input",IF(OR($F30&lt;=0,$G30&lt;0,$H30&lt;Assumptions!$B$9,$H30&gt;Assumptions!$B$10),"Check amount or life",IF($G30&gt;$F30,"Check salvage value",IF(AND($K30&lt;&gt;"",$K30&lt;$E30),"Check disposal date",IF(AND($D30="Disposed",$K30=""),"Add disposal date",IF(AND($D30&lt;&gt;"Disposed",$K30&lt;&gt;""),"Check status",IF(AND($D30="Planned",$E30&lt;=Assumptions!$B$4),"Check planned status",IF(AND($D30="In Service",$E30&gt;Assumptions!$B$4),"Check service date",IF(AND($P30&lt;&gt;"",$P30&lt;=$G30+0.01),"At salvage value","")))))))))</f>
        <v/>
      </c>
    </row>
    <row r="31">
      <c r="A31" s="14" t="n"/>
      <c r="B31" s="14" t="n"/>
      <c r="C31" s="14" t="n"/>
      <c r="D31" s="14" t="n"/>
      <c r="E31" s="15" t="n"/>
      <c r="F31" s="16" t="n"/>
      <c r="G31" s="16" t="n"/>
      <c r="H31" s="17" t="n"/>
      <c r="I31" s="14" t="n"/>
      <c r="J31" s="14" t="n"/>
      <c r="K31" s="15" t="n"/>
      <c r="L31" s="18" t="n"/>
      <c r="M31" s="21">
        <f>IF($A31="","",IF(OR($F31="",$G31=""),"",IFERROR(MAX(0,$F31-$G31),"")))</f>
        <v/>
      </c>
      <c r="N31" s="22">
        <f>IF($A31="","",IF(OR($E31="",$H31="",Assumptions!$B$4=""),"",IFERROR(IF($E31&gt;Assumptions!$B$4,0,MIN($H31,MAX(0,YEAR(IF(AND($K31&lt;&gt;"",$K31&lt;Assumptions!$B$4),$K31,Assumptions!$B$4))-YEAR($E31)+1))),"")))</f>
        <v/>
      </c>
      <c r="O31" s="21">
        <f>IF($A31="","",IF(OR($M31="",$N31="",$I31=""),"",IFERROR(IF($I31="Straight-Line",MIN($M31,$M31/$H31*$N31),IF($I31="Declining Balance",MIN($M31,MAX(0,$F31-MAX($G31,$F31*(1-Assumptions!$B$6/$H31)^$N31))),"")),"")))</f>
        <v/>
      </c>
      <c r="P31" s="21">
        <f>IF($A31="","",IF(OR($F31="",$G31="",$O31=""),"",IFERROR(MAX($G31,$F31-$O31),"")))</f>
        <v/>
      </c>
      <c r="Q31" s="21">
        <f>IF($A31="","",IF(OR($E31="",$F31="",$G31="",$H31="",$I31=""),"",IFERROR(IF(OR($E31&gt;Assumptions!$B$4,YEAR(Assumptions!$B$4)&gt;YEAR($E31)+$H31-1,AND($K31&lt;&gt;"",YEAR(Assumptions!$B$4)&gt;YEAR($K31))),0,IF($I31="Straight-Line",MAX(0,($F31-$G31)/$H31),IF($I31="Declining Balance",MAX(0,MIN($F31*(1-Assumptions!$B$6/$H31)^(YEAR(Assumptions!$B$4)-YEAR($E31))*Assumptions!$B$6/$H31,$F31*(1-Assumptions!$B$6/$H31)^(YEAR(Assumptions!$B$4)-YEAR($E31))-$G31)),""))),"")))</f>
        <v/>
      </c>
      <c r="R31" s="23">
        <f>IF($A31="","",IF(OR($B31="",$C31="",$D31="",$E31="",$F31="",$G31="",$H31="",$I31=""),"Check missing input",IF(OR($F31&lt;=0,$G31&lt;0,$H31&lt;Assumptions!$B$9,$H31&gt;Assumptions!$B$10),"Check amount or life",IF($G31&gt;$F31,"Check salvage value",IF(AND($K31&lt;&gt;"",$K31&lt;$E31),"Check disposal date",IF(AND($D31="Disposed",$K31=""),"Add disposal date",IF(AND($D31&lt;&gt;"Disposed",$K31&lt;&gt;""),"Check status",IF(AND($D31="Planned",$E31&lt;=Assumptions!$B$4),"Check planned status",IF(AND($D31="In Service",$E31&gt;Assumptions!$B$4),"Check service date",IF(AND($P31&lt;&gt;"",$P31&lt;=$G31+0.01),"At salvage value","")))))))))</f>
        <v/>
      </c>
    </row>
    <row r="32">
      <c r="A32" s="14" t="n"/>
      <c r="B32" s="14" t="n"/>
      <c r="C32" s="14" t="n"/>
      <c r="D32" s="14" t="n"/>
      <c r="E32" s="15" t="n"/>
      <c r="F32" s="16" t="n"/>
      <c r="G32" s="16" t="n"/>
      <c r="H32" s="17" t="n"/>
      <c r="I32" s="14" t="n"/>
      <c r="J32" s="14" t="n"/>
      <c r="K32" s="15" t="n"/>
      <c r="L32" s="18" t="n"/>
      <c r="M32" s="19">
        <f>IF($A32="","",IF(OR($F32="",$G32=""),"",IFERROR(MAX(0,$F32-$G32),"")))</f>
        <v/>
      </c>
      <c r="N32" s="20">
        <f>IF($A32="","",IF(OR($E32="",$H32="",Assumptions!$B$4=""),"",IFERROR(IF($E32&gt;Assumptions!$B$4,0,MIN($H32,MAX(0,YEAR(IF(AND($K32&lt;&gt;"",$K32&lt;Assumptions!$B$4),$K32,Assumptions!$B$4))-YEAR($E32)+1))),"")))</f>
        <v/>
      </c>
      <c r="O32" s="19">
        <f>IF($A32="","",IF(OR($M32="",$N32="",$I32=""),"",IFERROR(IF($I32="Straight-Line",MIN($M32,$M32/$H32*$N32),IF($I32="Declining Balance",MIN($M32,MAX(0,$F32-MAX($G32,$F32*(1-Assumptions!$B$6/$H32)^$N32))),"")),"")))</f>
        <v/>
      </c>
      <c r="P32" s="19">
        <f>IF($A32="","",IF(OR($F32="",$G32="",$O32=""),"",IFERROR(MAX($G32,$F32-$O32),"")))</f>
        <v/>
      </c>
      <c r="Q32" s="19">
        <f>IF($A32="","",IF(OR($E32="",$F32="",$G32="",$H32="",$I32=""),"",IFERROR(IF(OR($E32&gt;Assumptions!$B$4,YEAR(Assumptions!$B$4)&gt;YEAR($E32)+$H32-1,AND($K32&lt;&gt;"",YEAR(Assumptions!$B$4)&gt;YEAR($K32))),0,IF($I32="Straight-Line",MAX(0,($F32-$G32)/$H32),IF($I32="Declining Balance",MAX(0,MIN($F32*(1-Assumptions!$B$6/$H32)^(YEAR(Assumptions!$B$4)-YEAR($E32))*Assumptions!$B$6/$H32,$F32*(1-Assumptions!$B$6/$H32)^(YEAR(Assumptions!$B$4)-YEAR($E32))-$G32)),""))),"")))</f>
        <v/>
      </c>
      <c r="R32" s="10">
        <f>IF($A32="","",IF(OR($B32="",$C32="",$D32="",$E32="",$F32="",$G32="",$H32="",$I32=""),"Check missing input",IF(OR($F32&lt;=0,$G32&lt;0,$H32&lt;Assumptions!$B$9,$H32&gt;Assumptions!$B$10),"Check amount or life",IF($G32&gt;$F32,"Check salvage value",IF(AND($K32&lt;&gt;"",$K32&lt;$E32),"Check disposal date",IF(AND($D32="Disposed",$K32=""),"Add disposal date",IF(AND($D32&lt;&gt;"Disposed",$K32&lt;&gt;""),"Check status",IF(AND($D32="Planned",$E32&lt;=Assumptions!$B$4),"Check planned status",IF(AND($D32="In Service",$E32&gt;Assumptions!$B$4),"Check service date",IF(AND($P32&lt;&gt;"",$P32&lt;=$G32+0.01),"At salvage value","")))))))))</f>
        <v/>
      </c>
    </row>
    <row r="33">
      <c r="A33" s="14" t="n"/>
      <c r="B33" s="14" t="n"/>
      <c r="C33" s="14" t="n"/>
      <c r="D33" s="14" t="n"/>
      <c r="E33" s="15" t="n"/>
      <c r="F33" s="16" t="n"/>
      <c r="G33" s="16" t="n"/>
      <c r="H33" s="17" t="n"/>
      <c r="I33" s="14" t="n"/>
      <c r="J33" s="14" t="n"/>
      <c r="K33" s="15" t="n"/>
      <c r="L33" s="18" t="n"/>
      <c r="M33" s="21">
        <f>IF($A33="","",IF(OR($F33="",$G33=""),"",IFERROR(MAX(0,$F33-$G33),"")))</f>
        <v/>
      </c>
      <c r="N33" s="22">
        <f>IF($A33="","",IF(OR($E33="",$H33="",Assumptions!$B$4=""),"",IFERROR(IF($E33&gt;Assumptions!$B$4,0,MIN($H33,MAX(0,YEAR(IF(AND($K33&lt;&gt;"",$K33&lt;Assumptions!$B$4),$K33,Assumptions!$B$4))-YEAR($E33)+1))),"")))</f>
        <v/>
      </c>
      <c r="O33" s="21">
        <f>IF($A33="","",IF(OR($M33="",$N33="",$I33=""),"",IFERROR(IF($I33="Straight-Line",MIN($M33,$M33/$H33*$N33),IF($I33="Declining Balance",MIN($M33,MAX(0,$F33-MAX($G33,$F33*(1-Assumptions!$B$6/$H33)^$N33))),"")),"")))</f>
        <v/>
      </c>
      <c r="P33" s="21">
        <f>IF($A33="","",IF(OR($F33="",$G33="",$O33=""),"",IFERROR(MAX($G33,$F33-$O33),"")))</f>
        <v/>
      </c>
      <c r="Q33" s="21">
        <f>IF($A33="","",IF(OR($E33="",$F33="",$G33="",$H33="",$I33=""),"",IFERROR(IF(OR($E33&gt;Assumptions!$B$4,YEAR(Assumptions!$B$4)&gt;YEAR($E33)+$H33-1,AND($K33&lt;&gt;"",YEAR(Assumptions!$B$4)&gt;YEAR($K33))),0,IF($I33="Straight-Line",MAX(0,($F33-$G33)/$H33),IF($I33="Declining Balance",MAX(0,MIN($F33*(1-Assumptions!$B$6/$H33)^(YEAR(Assumptions!$B$4)-YEAR($E33))*Assumptions!$B$6/$H33,$F33*(1-Assumptions!$B$6/$H33)^(YEAR(Assumptions!$B$4)-YEAR($E33))-$G33)),""))),"")))</f>
        <v/>
      </c>
      <c r="R33" s="23">
        <f>IF($A33="","",IF(OR($B33="",$C33="",$D33="",$E33="",$F33="",$G33="",$H33="",$I33=""),"Check missing input",IF(OR($F33&lt;=0,$G33&lt;0,$H33&lt;Assumptions!$B$9,$H33&gt;Assumptions!$B$10),"Check amount or life",IF($G33&gt;$F33,"Check salvage value",IF(AND($K33&lt;&gt;"",$K33&lt;$E33),"Check disposal date",IF(AND($D33="Disposed",$K33=""),"Add disposal date",IF(AND($D33&lt;&gt;"Disposed",$K33&lt;&gt;""),"Check status",IF(AND($D33="Planned",$E33&lt;=Assumptions!$B$4),"Check planned status",IF(AND($D33="In Service",$E33&gt;Assumptions!$B$4),"Check service date",IF(AND($P33&lt;&gt;"",$P33&lt;=$G33+0.01),"At salvage value","")))))))))</f>
        <v/>
      </c>
    </row>
    <row r="34">
      <c r="A34" s="14" t="n"/>
      <c r="B34" s="14" t="n"/>
      <c r="C34" s="14" t="n"/>
      <c r="D34" s="14" t="n"/>
      <c r="E34" s="15" t="n"/>
      <c r="F34" s="16" t="n"/>
      <c r="G34" s="16" t="n"/>
      <c r="H34" s="17" t="n"/>
      <c r="I34" s="14" t="n"/>
      <c r="J34" s="14" t="n"/>
      <c r="K34" s="15" t="n"/>
      <c r="L34" s="18" t="n"/>
      <c r="M34" s="19">
        <f>IF($A34="","",IF(OR($F34="",$G34=""),"",IFERROR(MAX(0,$F34-$G34),"")))</f>
        <v/>
      </c>
      <c r="N34" s="20">
        <f>IF($A34="","",IF(OR($E34="",$H34="",Assumptions!$B$4=""),"",IFERROR(IF($E34&gt;Assumptions!$B$4,0,MIN($H34,MAX(0,YEAR(IF(AND($K34&lt;&gt;"",$K34&lt;Assumptions!$B$4),$K34,Assumptions!$B$4))-YEAR($E34)+1))),"")))</f>
        <v/>
      </c>
      <c r="O34" s="19">
        <f>IF($A34="","",IF(OR($M34="",$N34="",$I34=""),"",IFERROR(IF($I34="Straight-Line",MIN($M34,$M34/$H34*$N34),IF($I34="Declining Balance",MIN($M34,MAX(0,$F34-MAX($G34,$F34*(1-Assumptions!$B$6/$H34)^$N34))),"")),"")))</f>
        <v/>
      </c>
      <c r="P34" s="19">
        <f>IF($A34="","",IF(OR($F34="",$G34="",$O34=""),"",IFERROR(MAX($G34,$F34-$O34),"")))</f>
        <v/>
      </c>
      <c r="Q34" s="19">
        <f>IF($A34="","",IF(OR($E34="",$F34="",$G34="",$H34="",$I34=""),"",IFERROR(IF(OR($E34&gt;Assumptions!$B$4,YEAR(Assumptions!$B$4)&gt;YEAR($E34)+$H34-1,AND($K34&lt;&gt;"",YEAR(Assumptions!$B$4)&gt;YEAR($K34))),0,IF($I34="Straight-Line",MAX(0,($F34-$G34)/$H34),IF($I34="Declining Balance",MAX(0,MIN($F34*(1-Assumptions!$B$6/$H34)^(YEAR(Assumptions!$B$4)-YEAR($E34))*Assumptions!$B$6/$H34,$F34*(1-Assumptions!$B$6/$H34)^(YEAR(Assumptions!$B$4)-YEAR($E34))-$G34)),""))),"")))</f>
        <v/>
      </c>
      <c r="R34" s="10">
        <f>IF($A34="","",IF(OR($B34="",$C34="",$D34="",$E34="",$F34="",$G34="",$H34="",$I34=""),"Check missing input",IF(OR($F34&lt;=0,$G34&lt;0,$H34&lt;Assumptions!$B$9,$H34&gt;Assumptions!$B$10),"Check amount or life",IF($G34&gt;$F34,"Check salvage value",IF(AND($K34&lt;&gt;"",$K34&lt;$E34),"Check disposal date",IF(AND($D34="Disposed",$K34=""),"Add disposal date",IF(AND($D34&lt;&gt;"Disposed",$K34&lt;&gt;""),"Check status",IF(AND($D34="Planned",$E34&lt;=Assumptions!$B$4),"Check planned status",IF(AND($D34="In Service",$E34&gt;Assumptions!$B$4),"Check service date",IF(AND($P34&lt;&gt;"",$P34&lt;=$G34+0.01),"At salvage value","")))))))))</f>
        <v/>
      </c>
    </row>
    <row r="35">
      <c r="A35" s="14" t="n"/>
      <c r="B35" s="14" t="n"/>
      <c r="C35" s="14" t="n"/>
      <c r="D35" s="14" t="n"/>
      <c r="E35" s="15" t="n"/>
      <c r="F35" s="16" t="n"/>
      <c r="G35" s="16" t="n"/>
      <c r="H35" s="17" t="n"/>
      <c r="I35" s="14" t="n"/>
      <c r="J35" s="14" t="n"/>
      <c r="K35" s="15" t="n"/>
      <c r="L35" s="18" t="n"/>
      <c r="M35" s="21">
        <f>IF($A35="","",IF(OR($F35="",$G35=""),"",IFERROR(MAX(0,$F35-$G35),"")))</f>
        <v/>
      </c>
      <c r="N35" s="22">
        <f>IF($A35="","",IF(OR($E35="",$H35="",Assumptions!$B$4=""),"",IFERROR(IF($E35&gt;Assumptions!$B$4,0,MIN($H35,MAX(0,YEAR(IF(AND($K35&lt;&gt;"",$K35&lt;Assumptions!$B$4),$K35,Assumptions!$B$4))-YEAR($E35)+1))),"")))</f>
        <v/>
      </c>
      <c r="O35" s="21">
        <f>IF($A35="","",IF(OR($M35="",$N35="",$I35=""),"",IFERROR(IF($I35="Straight-Line",MIN($M35,$M35/$H35*$N35),IF($I35="Declining Balance",MIN($M35,MAX(0,$F35-MAX($G35,$F35*(1-Assumptions!$B$6/$H35)^$N35))),"")),"")))</f>
        <v/>
      </c>
      <c r="P35" s="21">
        <f>IF($A35="","",IF(OR($F35="",$G35="",$O35=""),"",IFERROR(MAX($G35,$F35-$O35),"")))</f>
        <v/>
      </c>
      <c r="Q35" s="21">
        <f>IF($A35="","",IF(OR($E35="",$F35="",$G35="",$H35="",$I35=""),"",IFERROR(IF(OR($E35&gt;Assumptions!$B$4,YEAR(Assumptions!$B$4)&gt;YEAR($E35)+$H35-1,AND($K35&lt;&gt;"",YEAR(Assumptions!$B$4)&gt;YEAR($K35))),0,IF($I35="Straight-Line",MAX(0,($F35-$G35)/$H35),IF($I35="Declining Balance",MAX(0,MIN($F35*(1-Assumptions!$B$6/$H35)^(YEAR(Assumptions!$B$4)-YEAR($E35))*Assumptions!$B$6/$H35,$F35*(1-Assumptions!$B$6/$H35)^(YEAR(Assumptions!$B$4)-YEAR($E35))-$G35)),""))),"")))</f>
        <v/>
      </c>
      <c r="R35" s="23">
        <f>IF($A35="","",IF(OR($B35="",$C35="",$D35="",$E35="",$F35="",$G35="",$H35="",$I35=""),"Check missing input",IF(OR($F35&lt;=0,$G35&lt;0,$H35&lt;Assumptions!$B$9,$H35&gt;Assumptions!$B$10),"Check amount or life",IF($G35&gt;$F35,"Check salvage value",IF(AND($K35&lt;&gt;"",$K35&lt;$E35),"Check disposal date",IF(AND($D35="Disposed",$K35=""),"Add disposal date",IF(AND($D35&lt;&gt;"Disposed",$K35&lt;&gt;""),"Check status",IF(AND($D35="Planned",$E35&lt;=Assumptions!$B$4),"Check planned status",IF(AND($D35="In Service",$E35&gt;Assumptions!$B$4),"Check service date",IF(AND($P35&lt;&gt;"",$P35&lt;=$G35+0.01),"At salvage value","")))))))))</f>
        <v/>
      </c>
    </row>
    <row r="36">
      <c r="A36" s="14" t="n"/>
      <c r="B36" s="14" t="n"/>
      <c r="C36" s="14" t="n"/>
      <c r="D36" s="14" t="n"/>
      <c r="E36" s="15" t="n"/>
      <c r="F36" s="16" t="n"/>
      <c r="G36" s="16" t="n"/>
      <c r="H36" s="17" t="n"/>
      <c r="I36" s="14" t="n"/>
      <c r="J36" s="14" t="n"/>
      <c r="K36" s="15" t="n"/>
      <c r="L36" s="18" t="n"/>
      <c r="M36" s="19">
        <f>IF($A36="","",IF(OR($F36="",$G36=""),"",IFERROR(MAX(0,$F36-$G36),"")))</f>
        <v/>
      </c>
      <c r="N36" s="20">
        <f>IF($A36="","",IF(OR($E36="",$H36="",Assumptions!$B$4=""),"",IFERROR(IF($E36&gt;Assumptions!$B$4,0,MIN($H36,MAX(0,YEAR(IF(AND($K36&lt;&gt;"",$K36&lt;Assumptions!$B$4),$K36,Assumptions!$B$4))-YEAR($E36)+1))),"")))</f>
        <v/>
      </c>
      <c r="O36" s="19">
        <f>IF($A36="","",IF(OR($M36="",$N36="",$I36=""),"",IFERROR(IF($I36="Straight-Line",MIN($M36,$M36/$H36*$N36),IF($I36="Declining Balance",MIN($M36,MAX(0,$F36-MAX($G36,$F36*(1-Assumptions!$B$6/$H36)^$N36))),"")),"")))</f>
        <v/>
      </c>
      <c r="P36" s="19">
        <f>IF($A36="","",IF(OR($F36="",$G36="",$O36=""),"",IFERROR(MAX($G36,$F36-$O36),"")))</f>
        <v/>
      </c>
      <c r="Q36" s="19">
        <f>IF($A36="","",IF(OR($E36="",$F36="",$G36="",$H36="",$I36=""),"",IFERROR(IF(OR($E36&gt;Assumptions!$B$4,YEAR(Assumptions!$B$4)&gt;YEAR($E36)+$H36-1,AND($K36&lt;&gt;"",YEAR(Assumptions!$B$4)&gt;YEAR($K36))),0,IF($I36="Straight-Line",MAX(0,($F36-$G36)/$H36),IF($I36="Declining Balance",MAX(0,MIN($F36*(1-Assumptions!$B$6/$H36)^(YEAR(Assumptions!$B$4)-YEAR($E36))*Assumptions!$B$6/$H36,$F36*(1-Assumptions!$B$6/$H36)^(YEAR(Assumptions!$B$4)-YEAR($E36))-$G36)),""))),"")))</f>
        <v/>
      </c>
      <c r="R36" s="10">
        <f>IF($A36="","",IF(OR($B36="",$C36="",$D36="",$E36="",$F36="",$G36="",$H36="",$I36=""),"Check missing input",IF(OR($F36&lt;=0,$G36&lt;0,$H36&lt;Assumptions!$B$9,$H36&gt;Assumptions!$B$10),"Check amount or life",IF($G36&gt;$F36,"Check salvage value",IF(AND($K36&lt;&gt;"",$K36&lt;$E36),"Check disposal date",IF(AND($D36="Disposed",$K36=""),"Add disposal date",IF(AND($D36&lt;&gt;"Disposed",$K36&lt;&gt;""),"Check status",IF(AND($D36="Planned",$E36&lt;=Assumptions!$B$4),"Check planned status",IF(AND($D36="In Service",$E36&gt;Assumptions!$B$4),"Check service date",IF(AND($P36&lt;&gt;"",$P36&lt;=$G36+0.01),"At salvage value","")))))))))</f>
        <v/>
      </c>
    </row>
    <row r="37">
      <c r="A37" s="14" t="n"/>
      <c r="B37" s="14" t="n"/>
      <c r="C37" s="14" t="n"/>
      <c r="D37" s="14" t="n"/>
      <c r="E37" s="15" t="n"/>
      <c r="F37" s="16" t="n"/>
      <c r="G37" s="16" t="n"/>
      <c r="H37" s="17" t="n"/>
      <c r="I37" s="14" t="n"/>
      <c r="J37" s="14" t="n"/>
      <c r="K37" s="15" t="n"/>
      <c r="L37" s="18" t="n"/>
      <c r="M37" s="21">
        <f>IF($A37="","",IF(OR($F37="",$G37=""),"",IFERROR(MAX(0,$F37-$G37),"")))</f>
        <v/>
      </c>
      <c r="N37" s="22">
        <f>IF($A37="","",IF(OR($E37="",$H37="",Assumptions!$B$4=""),"",IFERROR(IF($E37&gt;Assumptions!$B$4,0,MIN($H37,MAX(0,YEAR(IF(AND($K37&lt;&gt;"",$K37&lt;Assumptions!$B$4),$K37,Assumptions!$B$4))-YEAR($E37)+1))),"")))</f>
        <v/>
      </c>
      <c r="O37" s="21">
        <f>IF($A37="","",IF(OR($M37="",$N37="",$I37=""),"",IFERROR(IF($I37="Straight-Line",MIN($M37,$M37/$H37*$N37),IF($I37="Declining Balance",MIN($M37,MAX(0,$F37-MAX($G37,$F37*(1-Assumptions!$B$6/$H37)^$N37))),"")),"")))</f>
        <v/>
      </c>
      <c r="P37" s="21">
        <f>IF($A37="","",IF(OR($F37="",$G37="",$O37=""),"",IFERROR(MAX($G37,$F37-$O37),"")))</f>
        <v/>
      </c>
      <c r="Q37" s="21">
        <f>IF($A37="","",IF(OR($E37="",$F37="",$G37="",$H37="",$I37=""),"",IFERROR(IF(OR($E37&gt;Assumptions!$B$4,YEAR(Assumptions!$B$4)&gt;YEAR($E37)+$H37-1,AND($K37&lt;&gt;"",YEAR(Assumptions!$B$4)&gt;YEAR($K37))),0,IF($I37="Straight-Line",MAX(0,($F37-$G37)/$H37),IF($I37="Declining Balance",MAX(0,MIN($F37*(1-Assumptions!$B$6/$H37)^(YEAR(Assumptions!$B$4)-YEAR($E37))*Assumptions!$B$6/$H37,$F37*(1-Assumptions!$B$6/$H37)^(YEAR(Assumptions!$B$4)-YEAR($E37))-$G37)),""))),"")))</f>
        <v/>
      </c>
      <c r="R37" s="23">
        <f>IF($A37="","",IF(OR($B37="",$C37="",$D37="",$E37="",$F37="",$G37="",$H37="",$I37=""),"Check missing input",IF(OR($F37&lt;=0,$G37&lt;0,$H37&lt;Assumptions!$B$9,$H37&gt;Assumptions!$B$10),"Check amount or life",IF($G37&gt;$F37,"Check salvage value",IF(AND($K37&lt;&gt;"",$K37&lt;$E37),"Check disposal date",IF(AND($D37="Disposed",$K37=""),"Add disposal date",IF(AND($D37&lt;&gt;"Disposed",$K37&lt;&gt;""),"Check status",IF(AND($D37="Planned",$E37&lt;=Assumptions!$B$4),"Check planned status",IF(AND($D37="In Service",$E37&gt;Assumptions!$B$4),"Check service date",IF(AND($P37&lt;&gt;"",$P37&lt;=$G37+0.01),"At salvage value","")))))))))</f>
        <v/>
      </c>
    </row>
    <row r="38">
      <c r="A38" s="14" t="n"/>
      <c r="B38" s="14" t="n"/>
      <c r="C38" s="14" t="n"/>
      <c r="D38" s="14" t="n"/>
      <c r="E38" s="15" t="n"/>
      <c r="F38" s="16" t="n"/>
      <c r="G38" s="16" t="n"/>
      <c r="H38" s="17" t="n"/>
      <c r="I38" s="14" t="n"/>
      <c r="J38" s="14" t="n"/>
      <c r="K38" s="15" t="n"/>
      <c r="L38" s="18" t="n"/>
      <c r="M38" s="19">
        <f>IF($A38="","",IF(OR($F38="",$G38=""),"",IFERROR(MAX(0,$F38-$G38),"")))</f>
        <v/>
      </c>
      <c r="N38" s="20">
        <f>IF($A38="","",IF(OR($E38="",$H38="",Assumptions!$B$4=""),"",IFERROR(IF($E38&gt;Assumptions!$B$4,0,MIN($H38,MAX(0,YEAR(IF(AND($K38&lt;&gt;"",$K38&lt;Assumptions!$B$4),$K38,Assumptions!$B$4))-YEAR($E38)+1))),"")))</f>
        <v/>
      </c>
      <c r="O38" s="19">
        <f>IF($A38="","",IF(OR($M38="",$N38="",$I38=""),"",IFERROR(IF($I38="Straight-Line",MIN($M38,$M38/$H38*$N38),IF($I38="Declining Balance",MIN($M38,MAX(0,$F38-MAX($G38,$F38*(1-Assumptions!$B$6/$H38)^$N38))),"")),"")))</f>
        <v/>
      </c>
      <c r="P38" s="19">
        <f>IF($A38="","",IF(OR($F38="",$G38="",$O38=""),"",IFERROR(MAX($G38,$F38-$O38),"")))</f>
        <v/>
      </c>
      <c r="Q38" s="19">
        <f>IF($A38="","",IF(OR($E38="",$F38="",$G38="",$H38="",$I38=""),"",IFERROR(IF(OR($E38&gt;Assumptions!$B$4,YEAR(Assumptions!$B$4)&gt;YEAR($E38)+$H38-1,AND($K38&lt;&gt;"",YEAR(Assumptions!$B$4)&gt;YEAR($K38))),0,IF($I38="Straight-Line",MAX(0,($F38-$G38)/$H38),IF($I38="Declining Balance",MAX(0,MIN($F38*(1-Assumptions!$B$6/$H38)^(YEAR(Assumptions!$B$4)-YEAR($E38))*Assumptions!$B$6/$H38,$F38*(1-Assumptions!$B$6/$H38)^(YEAR(Assumptions!$B$4)-YEAR($E38))-$G38)),""))),"")))</f>
        <v/>
      </c>
      <c r="R38" s="10">
        <f>IF($A38="","",IF(OR($B38="",$C38="",$D38="",$E38="",$F38="",$G38="",$H38="",$I38=""),"Check missing input",IF(OR($F38&lt;=0,$G38&lt;0,$H38&lt;Assumptions!$B$9,$H38&gt;Assumptions!$B$10),"Check amount or life",IF($G38&gt;$F38,"Check salvage value",IF(AND($K38&lt;&gt;"",$K38&lt;$E38),"Check disposal date",IF(AND($D38="Disposed",$K38=""),"Add disposal date",IF(AND($D38&lt;&gt;"Disposed",$K38&lt;&gt;""),"Check status",IF(AND($D38="Planned",$E38&lt;=Assumptions!$B$4),"Check planned status",IF(AND($D38="In Service",$E38&gt;Assumptions!$B$4),"Check service date",IF(AND($P38&lt;&gt;"",$P38&lt;=$G38+0.01),"At salvage value","")))))))))</f>
        <v/>
      </c>
    </row>
    <row r="39">
      <c r="A39" s="14" t="n"/>
      <c r="B39" s="14" t="n"/>
      <c r="C39" s="14" t="n"/>
      <c r="D39" s="14" t="n"/>
      <c r="E39" s="15" t="n"/>
      <c r="F39" s="16" t="n"/>
      <c r="G39" s="16" t="n"/>
      <c r="H39" s="17" t="n"/>
      <c r="I39" s="14" t="n"/>
      <c r="J39" s="14" t="n"/>
      <c r="K39" s="15" t="n"/>
      <c r="L39" s="18" t="n"/>
      <c r="M39" s="21">
        <f>IF($A39="","",IF(OR($F39="",$G39=""),"",IFERROR(MAX(0,$F39-$G39),"")))</f>
        <v/>
      </c>
      <c r="N39" s="22">
        <f>IF($A39="","",IF(OR($E39="",$H39="",Assumptions!$B$4=""),"",IFERROR(IF($E39&gt;Assumptions!$B$4,0,MIN($H39,MAX(0,YEAR(IF(AND($K39&lt;&gt;"",$K39&lt;Assumptions!$B$4),$K39,Assumptions!$B$4))-YEAR($E39)+1))),"")))</f>
        <v/>
      </c>
      <c r="O39" s="21">
        <f>IF($A39="","",IF(OR($M39="",$N39="",$I39=""),"",IFERROR(IF($I39="Straight-Line",MIN($M39,$M39/$H39*$N39),IF($I39="Declining Balance",MIN($M39,MAX(0,$F39-MAX($G39,$F39*(1-Assumptions!$B$6/$H39)^$N39))),"")),"")))</f>
        <v/>
      </c>
      <c r="P39" s="21">
        <f>IF($A39="","",IF(OR($F39="",$G39="",$O39=""),"",IFERROR(MAX($G39,$F39-$O39),"")))</f>
        <v/>
      </c>
      <c r="Q39" s="21">
        <f>IF($A39="","",IF(OR($E39="",$F39="",$G39="",$H39="",$I39=""),"",IFERROR(IF(OR($E39&gt;Assumptions!$B$4,YEAR(Assumptions!$B$4)&gt;YEAR($E39)+$H39-1,AND($K39&lt;&gt;"",YEAR(Assumptions!$B$4)&gt;YEAR($K39))),0,IF($I39="Straight-Line",MAX(0,($F39-$G39)/$H39),IF($I39="Declining Balance",MAX(0,MIN($F39*(1-Assumptions!$B$6/$H39)^(YEAR(Assumptions!$B$4)-YEAR($E39))*Assumptions!$B$6/$H39,$F39*(1-Assumptions!$B$6/$H39)^(YEAR(Assumptions!$B$4)-YEAR($E39))-$G39)),""))),"")))</f>
        <v/>
      </c>
      <c r="R39" s="23">
        <f>IF($A39="","",IF(OR($B39="",$C39="",$D39="",$E39="",$F39="",$G39="",$H39="",$I39=""),"Check missing input",IF(OR($F39&lt;=0,$G39&lt;0,$H39&lt;Assumptions!$B$9,$H39&gt;Assumptions!$B$10),"Check amount or life",IF($G39&gt;$F39,"Check salvage value",IF(AND($K39&lt;&gt;"",$K39&lt;$E39),"Check disposal date",IF(AND($D39="Disposed",$K39=""),"Add disposal date",IF(AND($D39&lt;&gt;"Disposed",$K39&lt;&gt;""),"Check status",IF(AND($D39="Planned",$E39&lt;=Assumptions!$B$4),"Check planned status",IF(AND($D39="In Service",$E39&gt;Assumptions!$B$4),"Check service date",IF(AND($P39&lt;&gt;"",$P39&lt;=$G39+0.01),"At salvage value","")))))))))</f>
        <v/>
      </c>
    </row>
    <row r="40">
      <c r="A40" s="14" t="n"/>
      <c r="B40" s="14" t="n"/>
      <c r="C40" s="14" t="n"/>
      <c r="D40" s="14" t="n"/>
      <c r="E40" s="15" t="n"/>
      <c r="F40" s="16" t="n"/>
      <c r="G40" s="16" t="n"/>
      <c r="H40" s="17" t="n"/>
      <c r="I40" s="14" t="n"/>
      <c r="J40" s="14" t="n"/>
      <c r="K40" s="15" t="n"/>
      <c r="L40" s="18" t="n"/>
      <c r="M40" s="19">
        <f>IF($A40="","",IF(OR($F40="",$G40=""),"",IFERROR(MAX(0,$F40-$G40),"")))</f>
        <v/>
      </c>
      <c r="N40" s="20">
        <f>IF($A40="","",IF(OR($E40="",$H40="",Assumptions!$B$4=""),"",IFERROR(IF($E40&gt;Assumptions!$B$4,0,MIN($H40,MAX(0,YEAR(IF(AND($K40&lt;&gt;"",$K40&lt;Assumptions!$B$4),$K40,Assumptions!$B$4))-YEAR($E40)+1))),"")))</f>
        <v/>
      </c>
      <c r="O40" s="19">
        <f>IF($A40="","",IF(OR($M40="",$N40="",$I40=""),"",IFERROR(IF($I40="Straight-Line",MIN($M40,$M40/$H40*$N40),IF($I40="Declining Balance",MIN($M40,MAX(0,$F40-MAX($G40,$F40*(1-Assumptions!$B$6/$H40)^$N40))),"")),"")))</f>
        <v/>
      </c>
      <c r="P40" s="19">
        <f>IF($A40="","",IF(OR($F40="",$G40="",$O40=""),"",IFERROR(MAX($G40,$F40-$O40),"")))</f>
        <v/>
      </c>
      <c r="Q40" s="19">
        <f>IF($A40="","",IF(OR($E40="",$F40="",$G40="",$H40="",$I40=""),"",IFERROR(IF(OR($E40&gt;Assumptions!$B$4,YEAR(Assumptions!$B$4)&gt;YEAR($E40)+$H40-1,AND($K40&lt;&gt;"",YEAR(Assumptions!$B$4)&gt;YEAR($K40))),0,IF($I40="Straight-Line",MAX(0,($F40-$G40)/$H40),IF($I40="Declining Balance",MAX(0,MIN($F40*(1-Assumptions!$B$6/$H40)^(YEAR(Assumptions!$B$4)-YEAR($E40))*Assumptions!$B$6/$H40,$F40*(1-Assumptions!$B$6/$H40)^(YEAR(Assumptions!$B$4)-YEAR($E40))-$G40)),""))),"")))</f>
        <v/>
      </c>
      <c r="R40" s="10">
        <f>IF($A40="","",IF(OR($B40="",$C40="",$D40="",$E40="",$F40="",$G40="",$H40="",$I40=""),"Check missing input",IF(OR($F40&lt;=0,$G40&lt;0,$H40&lt;Assumptions!$B$9,$H40&gt;Assumptions!$B$10),"Check amount or life",IF($G40&gt;$F40,"Check salvage value",IF(AND($K40&lt;&gt;"",$K40&lt;$E40),"Check disposal date",IF(AND($D40="Disposed",$K40=""),"Add disposal date",IF(AND($D40&lt;&gt;"Disposed",$K40&lt;&gt;""),"Check status",IF(AND($D40="Planned",$E40&lt;=Assumptions!$B$4),"Check planned status",IF(AND($D40="In Service",$E40&gt;Assumptions!$B$4),"Check service date",IF(AND($P40&lt;&gt;"",$P40&lt;=$G40+0.01),"At salvage value","")))))))))</f>
        <v/>
      </c>
    </row>
    <row r="41">
      <c r="A41" s="14" t="n"/>
      <c r="B41" s="14" t="n"/>
      <c r="C41" s="14" t="n"/>
      <c r="D41" s="14" t="n"/>
      <c r="E41" s="15" t="n"/>
      <c r="F41" s="16" t="n"/>
      <c r="G41" s="16" t="n"/>
      <c r="H41" s="17" t="n"/>
      <c r="I41" s="14" t="n"/>
      <c r="J41" s="14" t="n"/>
      <c r="K41" s="15" t="n"/>
      <c r="L41" s="18" t="n"/>
      <c r="M41" s="21">
        <f>IF($A41="","",IF(OR($F41="",$G41=""),"",IFERROR(MAX(0,$F41-$G41),"")))</f>
        <v/>
      </c>
      <c r="N41" s="22">
        <f>IF($A41="","",IF(OR($E41="",$H41="",Assumptions!$B$4=""),"",IFERROR(IF($E41&gt;Assumptions!$B$4,0,MIN($H41,MAX(0,YEAR(IF(AND($K41&lt;&gt;"",$K41&lt;Assumptions!$B$4),$K41,Assumptions!$B$4))-YEAR($E41)+1))),"")))</f>
        <v/>
      </c>
      <c r="O41" s="21">
        <f>IF($A41="","",IF(OR($M41="",$N41="",$I41=""),"",IFERROR(IF($I41="Straight-Line",MIN($M41,$M41/$H41*$N41),IF($I41="Declining Balance",MIN($M41,MAX(0,$F41-MAX($G41,$F41*(1-Assumptions!$B$6/$H41)^$N41))),"")),"")))</f>
        <v/>
      </c>
      <c r="P41" s="21">
        <f>IF($A41="","",IF(OR($F41="",$G41="",$O41=""),"",IFERROR(MAX($G41,$F41-$O41),"")))</f>
        <v/>
      </c>
      <c r="Q41" s="21">
        <f>IF($A41="","",IF(OR($E41="",$F41="",$G41="",$H41="",$I41=""),"",IFERROR(IF(OR($E41&gt;Assumptions!$B$4,YEAR(Assumptions!$B$4)&gt;YEAR($E41)+$H41-1,AND($K41&lt;&gt;"",YEAR(Assumptions!$B$4)&gt;YEAR($K41))),0,IF($I41="Straight-Line",MAX(0,($F41-$G41)/$H41),IF($I41="Declining Balance",MAX(0,MIN($F41*(1-Assumptions!$B$6/$H41)^(YEAR(Assumptions!$B$4)-YEAR($E41))*Assumptions!$B$6/$H41,$F41*(1-Assumptions!$B$6/$H41)^(YEAR(Assumptions!$B$4)-YEAR($E41))-$G41)),""))),"")))</f>
        <v/>
      </c>
      <c r="R41" s="23">
        <f>IF($A41="","",IF(OR($B41="",$C41="",$D41="",$E41="",$F41="",$G41="",$H41="",$I41=""),"Check missing input",IF(OR($F41&lt;=0,$G41&lt;0,$H41&lt;Assumptions!$B$9,$H41&gt;Assumptions!$B$10),"Check amount or life",IF($G41&gt;$F41,"Check salvage value",IF(AND($K41&lt;&gt;"",$K41&lt;$E41),"Check disposal date",IF(AND($D41="Disposed",$K41=""),"Add disposal date",IF(AND($D41&lt;&gt;"Disposed",$K41&lt;&gt;""),"Check status",IF(AND($D41="Planned",$E41&lt;=Assumptions!$B$4),"Check planned status",IF(AND($D41="In Service",$E41&gt;Assumptions!$B$4),"Check service date",IF(AND($P41&lt;&gt;"",$P41&lt;=$G41+0.01),"At salvage value","")))))))))</f>
        <v/>
      </c>
    </row>
    <row r="42">
      <c r="A42" s="14" t="n"/>
      <c r="B42" s="14" t="n"/>
      <c r="C42" s="14" t="n"/>
      <c r="D42" s="14" t="n"/>
      <c r="E42" s="15" t="n"/>
      <c r="F42" s="16" t="n"/>
      <c r="G42" s="16" t="n"/>
      <c r="H42" s="17" t="n"/>
      <c r="I42" s="14" t="n"/>
      <c r="J42" s="14" t="n"/>
      <c r="K42" s="15" t="n"/>
      <c r="L42" s="18" t="n"/>
      <c r="M42" s="19">
        <f>IF($A42="","",IF(OR($F42="",$G42=""),"",IFERROR(MAX(0,$F42-$G42),"")))</f>
        <v/>
      </c>
      <c r="N42" s="20">
        <f>IF($A42="","",IF(OR($E42="",$H42="",Assumptions!$B$4=""),"",IFERROR(IF($E42&gt;Assumptions!$B$4,0,MIN($H42,MAX(0,YEAR(IF(AND($K42&lt;&gt;"",$K42&lt;Assumptions!$B$4),$K42,Assumptions!$B$4))-YEAR($E42)+1))),"")))</f>
        <v/>
      </c>
      <c r="O42" s="19">
        <f>IF($A42="","",IF(OR($M42="",$N42="",$I42=""),"",IFERROR(IF($I42="Straight-Line",MIN($M42,$M42/$H42*$N42),IF($I42="Declining Balance",MIN($M42,MAX(0,$F42-MAX($G42,$F42*(1-Assumptions!$B$6/$H42)^$N42))),"")),"")))</f>
        <v/>
      </c>
      <c r="P42" s="19">
        <f>IF($A42="","",IF(OR($F42="",$G42="",$O42=""),"",IFERROR(MAX($G42,$F42-$O42),"")))</f>
        <v/>
      </c>
      <c r="Q42" s="19">
        <f>IF($A42="","",IF(OR($E42="",$F42="",$G42="",$H42="",$I42=""),"",IFERROR(IF(OR($E42&gt;Assumptions!$B$4,YEAR(Assumptions!$B$4)&gt;YEAR($E42)+$H42-1,AND($K42&lt;&gt;"",YEAR(Assumptions!$B$4)&gt;YEAR($K42))),0,IF($I42="Straight-Line",MAX(0,($F42-$G42)/$H42),IF($I42="Declining Balance",MAX(0,MIN($F42*(1-Assumptions!$B$6/$H42)^(YEAR(Assumptions!$B$4)-YEAR($E42))*Assumptions!$B$6/$H42,$F42*(1-Assumptions!$B$6/$H42)^(YEAR(Assumptions!$B$4)-YEAR($E42))-$G42)),""))),"")))</f>
        <v/>
      </c>
      <c r="R42" s="10">
        <f>IF($A42="","",IF(OR($B42="",$C42="",$D42="",$E42="",$F42="",$G42="",$H42="",$I42=""),"Check missing input",IF(OR($F42&lt;=0,$G42&lt;0,$H42&lt;Assumptions!$B$9,$H42&gt;Assumptions!$B$10),"Check amount or life",IF($G42&gt;$F42,"Check salvage value",IF(AND($K42&lt;&gt;"",$K42&lt;$E42),"Check disposal date",IF(AND($D42="Disposed",$K42=""),"Add disposal date",IF(AND($D42&lt;&gt;"Disposed",$K42&lt;&gt;""),"Check status",IF(AND($D42="Planned",$E42&lt;=Assumptions!$B$4),"Check planned status",IF(AND($D42="In Service",$E42&gt;Assumptions!$B$4),"Check service date",IF(AND($P42&lt;&gt;"",$P42&lt;=$G42+0.01),"At salvage value","")))))))))</f>
        <v/>
      </c>
    </row>
    <row r="43">
      <c r="A43" s="14" t="n"/>
      <c r="B43" s="14" t="n"/>
      <c r="C43" s="14" t="n"/>
      <c r="D43" s="14" t="n"/>
      <c r="E43" s="15" t="n"/>
      <c r="F43" s="16" t="n"/>
      <c r="G43" s="16" t="n"/>
      <c r="H43" s="17" t="n"/>
      <c r="I43" s="14" t="n"/>
      <c r="J43" s="14" t="n"/>
      <c r="K43" s="15" t="n"/>
      <c r="L43" s="18" t="n"/>
      <c r="M43" s="21">
        <f>IF($A43="","",IF(OR($F43="",$G43=""),"",IFERROR(MAX(0,$F43-$G43),"")))</f>
        <v/>
      </c>
      <c r="N43" s="22">
        <f>IF($A43="","",IF(OR($E43="",$H43="",Assumptions!$B$4=""),"",IFERROR(IF($E43&gt;Assumptions!$B$4,0,MIN($H43,MAX(0,YEAR(IF(AND($K43&lt;&gt;"",$K43&lt;Assumptions!$B$4),$K43,Assumptions!$B$4))-YEAR($E43)+1))),"")))</f>
        <v/>
      </c>
      <c r="O43" s="21">
        <f>IF($A43="","",IF(OR($M43="",$N43="",$I43=""),"",IFERROR(IF($I43="Straight-Line",MIN($M43,$M43/$H43*$N43),IF($I43="Declining Balance",MIN($M43,MAX(0,$F43-MAX($G43,$F43*(1-Assumptions!$B$6/$H43)^$N43))),"")),"")))</f>
        <v/>
      </c>
      <c r="P43" s="21">
        <f>IF($A43="","",IF(OR($F43="",$G43="",$O43=""),"",IFERROR(MAX($G43,$F43-$O43),"")))</f>
        <v/>
      </c>
      <c r="Q43" s="21">
        <f>IF($A43="","",IF(OR($E43="",$F43="",$G43="",$H43="",$I43=""),"",IFERROR(IF(OR($E43&gt;Assumptions!$B$4,YEAR(Assumptions!$B$4)&gt;YEAR($E43)+$H43-1,AND($K43&lt;&gt;"",YEAR(Assumptions!$B$4)&gt;YEAR($K43))),0,IF($I43="Straight-Line",MAX(0,($F43-$G43)/$H43),IF($I43="Declining Balance",MAX(0,MIN($F43*(1-Assumptions!$B$6/$H43)^(YEAR(Assumptions!$B$4)-YEAR($E43))*Assumptions!$B$6/$H43,$F43*(1-Assumptions!$B$6/$H43)^(YEAR(Assumptions!$B$4)-YEAR($E43))-$G43)),""))),"")))</f>
        <v/>
      </c>
      <c r="R43" s="23">
        <f>IF($A43="","",IF(OR($B43="",$C43="",$D43="",$E43="",$F43="",$G43="",$H43="",$I43=""),"Check missing input",IF(OR($F43&lt;=0,$G43&lt;0,$H43&lt;Assumptions!$B$9,$H43&gt;Assumptions!$B$10),"Check amount or life",IF($G43&gt;$F43,"Check salvage value",IF(AND($K43&lt;&gt;"",$K43&lt;$E43),"Check disposal date",IF(AND($D43="Disposed",$K43=""),"Add disposal date",IF(AND($D43&lt;&gt;"Disposed",$K43&lt;&gt;""),"Check status",IF(AND($D43="Planned",$E43&lt;=Assumptions!$B$4),"Check planned status",IF(AND($D43="In Service",$E43&gt;Assumptions!$B$4),"Check service date",IF(AND($P43&lt;&gt;"",$P43&lt;=$G43+0.01),"At salvage value","")))))))))</f>
        <v/>
      </c>
    </row>
    <row r="44">
      <c r="A44" s="14" t="n"/>
      <c r="B44" s="14" t="n"/>
      <c r="C44" s="14" t="n"/>
      <c r="D44" s="14" t="n"/>
      <c r="E44" s="15" t="n"/>
      <c r="F44" s="16" t="n"/>
      <c r="G44" s="16" t="n"/>
      <c r="H44" s="17" t="n"/>
      <c r="I44" s="14" t="n"/>
      <c r="J44" s="14" t="n"/>
      <c r="K44" s="15" t="n"/>
      <c r="L44" s="18" t="n"/>
      <c r="M44" s="19">
        <f>IF($A44="","",IF(OR($F44="",$G44=""),"",IFERROR(MAX(0,$F44-$G44),"")))</f>
        <v/>
      </c>
      <c r="N44" s="20">
        <f>IF($A44="","",IF(OR($E44="",$H44="",Assumptions!$B$4=""),"",IFERROR(IF($E44&gt;Assumptions!$B$4,0,MIN($H44,MAX(0,YEAR(IF(AND($K44&lt;&gt;"",$K44&lt;Assumptions!$B$4),$K44,Assumptions!$B$4))-YEAR($E44)+1))),"")))</f>
        <v/>
      </c>
      <c r="O44" s="19">
        <f>IF($A44="","",IF(OR($M44="",$N44="",$I44=""),"",IFERROR(IF($I44="Straight-Line",MIN($M44,$M44/$H44*$N44),IF($I44="Declining Balance",MIN($M44,MAX(0,$F44-MAX($G44,$F44*(1-Assumptions!$B$6/$H44)^$N44))),"")),"")))</f>
        <v/>
      </c>
      <c r="P44" s="19">
        <f>IF($A44="","",IF(OR($F44="",$G44="",$O44=""),"",IFERROR(MAX($G44,$F44-$O44),"")))</f>
        <v/>
      </c>
      <c r="Q44" s="19">
        <f>IF($A44="","",IF(OR($E44="",$F44="",$G44="",$H44="",$I44=""),"",IFERROR(IF(OR($E44&gt;Assumptions!$B$4,YEAR(Assumptions!$B$4)&gt;YEAR($E44)+$H44-1,AND($K44&lt;&gt;"",YEAR(Assumptions!$B$4)&gt;YEAR($K44))),0,IF($I44="Straight-Line",MAX(0,($F44-$G44)/$H44),IF($I44="Declining Balance",MAX(0,MIN($F44*(1-Assumptions!$B$6/$H44)^(YEAR(Assumptions!$B$4)-YEAR($E44))*Assumptions!$B$6/$H44,$F44*(1-Assumptions!$B$6/$H44)^(YEAR(Assumptions!$B$4)-YEAR($E44))-$G44)),""))),"")))</f>
        <v/>
      </c>
      <c r="R44" s="10">
        <f>IF($A44="","",IF(OR($B44="",$C44="",$D44="",$E44="",$F44="",$G44="",$H44="",$I44=""),"Check missing input",IF(OR($F44&lt;=0,$G44&lt;0,$H44&lt;Assumptions!$B$9,$H44&gt;Assumptions!$B$10),"Check amount or life",IF($G44&gt;$F44,"Check salvage value",IF(AND($K44&lt;&gt;"",$K44&lt;$E44),"Check disposal date",IF(AND($D44="Disposed",$K44=""),"Add disposal date",IF(AND($D44&lt;&gt;"Disposed",$K44&lt;&gt;""),"Check status",IF(AND($D44="Planned",$E44&lt;=Assumptions!$B$4),"Check planned status",IF(AND($D44="In Service",$E44&gt;Assumptions!$B$4),"Check service date",IF(AND($P44&lt;&gt;"",$P44&lt;=$G44+0.01),"At salvage value","")))))))))</f>
        <v/>
      </c>
    </row>
    <row r="45">
      <c r="A45" s="14" t="n"/>
      <c r="B45" s="14" t="n"/>
      <c r="C45" s="14" t="n"/>
      <c r="D45" s="14" t="n"/>
      <c r="E45" s="15" t="n"/>
      <c r="F45" s="16" t="n"/>
      <c r="G45" s="16" t="n"/>
      <c r="H45" s="17" t="n"/>
      <c r="I45" s="14" t="n"/>
      <c r="J45" s="14" t="n"/>
      <c r="K45" s="15" t="n"/>
      <c r="L45" s="18" t="n"/>
      <c r="M45" s="21">
        <f>IF($A45="","",IF(OR($F45="",$G45=""),"",IFERROR(MAX(0,$F45-$G45),"")))</f>
        <v/>
      </c>
      <c r="N45" s="22">
        <f>IF($A45="","",IF(OR($E45="",$H45="",Assumptions!$B$4=""),"",IFERROR(IF($E45&gt;Assumptions!$B$4,0,MIN($H45,MAX(0,YEAR(IF(AND($K45&lt;&gt;"",$K45&lt;Assumptions!$B$4),$K45,Assumptions!$B$4))-YEAR($E45)+1))),"")))</f>
        <v/>
      </c>
      <c r="O45" s="21">
        <f>IF($A45="","",IF(OR($M45="",$N45="",$I45=""),"",IFERROR(IF($I45="Straight-Line",MIN($M45,$M45/$H45*$N45),IF($I45="Declining Balance",MIN($M45,MAX(0,$F45-MAX($G45,$F45*(1-Assumptions!$B$6/$H45)^$N45))),"")),"")))</f>
        <v/>
      </c>
      <c r="P45" s="21">
        <f>IF($A45="","",IF(OR($F45="",$G45="",$O45=""),"",IFERROR(MAX($G45,$F45-$O45),"")))</f>
        <v/>
      </c>
      <c r="Q45" s="21">
        <f>IF($A45="","",IF(OR($E45="",$F45="",$G45="",$H45="",$I45=""),"",IFERROR(IF(OR($E45&gt;Assumptions!$B$4,YEAR(Assumptions!$B$4)&gt;YEAR($E45)+$H45-1,AND($K45&lt;&gt;"",YEAR(Assumptions!$B$4)&gt;YEAR($K45))),0,IF($I45="Straight-Line",MAX(0,($F45-$G45)/$H45),IF($I45="Declining Balance",MAX(0,MIN($F45*(1-Assumptions!$B$6/$H45)^(YEAR(Assumptions!$B$4)-YEAR($E45))*Assumptions!$B$6/$H45,$F45*(1-Assumptions!$B$6/$H45)^(YEAR(Assumptions!$B$4)-YEAR($E45))-$G45)),""))),"")))</f>
        <v/>
      </c>
      <c r="R45" s="23">
        <f>IF($A45="","",IF(OR($B45="",$C45="",$D45="",$E45="",$F45="",$G45="",$H45="",$I45=""),"Check missing input",IF(OR($F45&lt;=0,$G45&lt;0,$H45&lt;Assumptions!$B$9,$H45&gt;Assumptions!$B$10),"Check amount or life",IF($G45&gt;$F45,"Check salvage value",IF(AND($K45&lt;&gt;"",$K45&lt;$E45),"Check disposal date",IF(AND($D45="Disposed",$K45=""),"Add disposal date",IF(AND($D45&lt;&gt;"Disposed",$K45&lt;&gt;""),"Check status",IF(AND($D45="Planned",$E45&lt;=Assumptions!$B$4),"Check planned status",IF(AND($D45="In Service",$E45&gt;Assumptions!$B$4),"Check service date",IF(AND($P45&lt;&gt;"",$P45&lt;=$G45+0.01),"At salvage value","")))))))))</f>
        <v/>
      </c>
    </row>
    <row r="46">
      <c r="A46" s="14" t="n"/>
      <c r="B46" s="14" t="n"/>
      <c r="C46" s="14" t="n"/>
      <c r="D46" s="14" t="n"/>
      <c r="E46" s="15" t="n"/>
      <c r="F46" s="16" t="n"/>
      <c r="G46" s="16" t="n"/>
      <c r="H46" s="17" t="n"/>
      <c r="I46" s="14" t="n"/>
      <c r="J46" s="14" t="n"/>
      <c r="K46" s="15" t="n"/>
      <c r="L46" s="18" t="n"/>
      <c r="M46" s="19">
        <f>IF($A46="","",IF(OR($F46="",$G46=""),"",IFERROR(MAX(0,$F46-$G46),"")))</f>
        <v/>
      </c>
      <c r="N46" s="20">
        <f>IF($A46="","",IF(OR($E46="",$H46="",Assumptions!$B$4=""),"",IFERROR(IF($E46&gt;Assumptions!$B$4,0,MIN($H46,MAX(0,YEAR(IF(AND($K46&lt;&gt;"",$K46&lt;Assumptions!$B$4),$K46,Assumptions!$B$4))-YEAR($E46)+1))),"")))</f>
        <v/>
      </c>
      <c r="O46" s="19">
        <f>IF($A46="","",IF(OR($M46="",$N46="",$I46=""),"",IFERROR(IF($I46="Straight-Line",MIN($M46,$M46/$H46*$N46),IF($I46="Declining Balance",MIN($M46,MAX(0,$F46-MAX($G46,$F46*(1-Assumptions!$B$6/$H46)^$N46))),"")),"")))</f>
        <v/>
      </c>
      <c r="P46" s="19">
        <f>IF($A46="","",IF(OR($F46="",$G46="",$O46=""),"",IFERROR(MAX($G46,$F46-$O46),"")))</f>
        <v/>
      </c>
      <c r="Q46" s="19">
        <f>IF($A46="","",IF(OR($E46="",$F46="",$G46="",$H46="",$I46=""),"",IFERROR(IF(OR($E46&gt;Assumptions!$B$4,YEAR(Assumptions!$B$4)&gt;YEAR($E46)+$H46-1,AND($K46&lt;&gt;"",YEAR(Assumptions!$B$4)&gt;YEAR($K46))),0,IF($I46="Straight-Line",MAX(0,($F46-$G46)/$H46),IF($I46="Declining Balance",MAX(0,MIN($F46*(1-Assumptions!$B$6/$H46)^(YEAR(Assumptions!$B$4)-YEAR($E46))*Assumptions!$B$6/$H46,$F46*(1-Assumptions!$B$6/$H46)^(YEAR(Assumptions!$B$4)-YEAR($E46))-$G46)),""))),"")))</f>
        <v/>
      </c>
      <c r="R46" s="10">
        <f>IF($A46="","",IF(OR($B46="",$C46="",$D46="",$E46="",$F46="",$G46="",$H46="",$I46=""),"Check missing input",IF(OR($F46&lt;=0,$G46&lt;0,$H46&lt;Assumptions!$B$9,$H46&gt;Assumptions!$B$10),"Check amount or life",IF($G46&gt;$F46,"Check salvage value",IF(AND($K46&lt;&gt;"",$K46&lt;$E46),"Check disposal date",IF(AND($D46="Disposed",$K46=""),"Add disposal date",IF(AND($D46&lt;&gt;"Disposed",$K46&lt;&gt;""),"Check status",IF(AND($D46="Planned",$E46&lt;=Assumptions!$B$4),"Check planned status",IF(AND($D46="In Service",$E46&gt;Assumptions!$B$4),"Check service date",IF(AND($P46&lt;&gt;"",$P46&lt;=$G46+0.01),"At salvage value","")))))))))</f>
        <v/>
      </c>
    </row>
    <row r="47">
      <c r="A47" s="14" t="n"/>
      <c r="B47" s="14" t="n"/>
      <c r="C47" s="14" t="n"/>
      <c r="D47" s="14" t="n"/>
      <c r="E47" s="15" t="n"/>
      <c r="F47" s="16" t="n"/>
      <c r="G47" s="16" t="n"/>
      <c r="H47" s="17" t="n"/>
      <c r="I47" s="14" t="n"/>
      <c r="J47" s="14" t="n"/>
      <c r="K47" s="15" t="n"/>
      <c r="L47" s="18" t="n"/>
      <c r="M47" s="21">
        <f>IF($A47="","",IF(OR($F47="",$G47=""),"",IFERROR(MAX(0,$F47-$G47),"")))</f>
        <v/>
      </c>
      <c r="N47" s="22">
        <f>IF($A47="","",IF(OR($E47="",$H47="",Assumptions!$B$4=""),"",IFERROR(IF($E47&gt;Assumptions!$B$4,0,MIN($H47,MAX(0,YEAR(IF(AND($K47&lt;&gt;"",$K47&lt;Assumptions!$B$4),$K47,Assumptions!$B$4))-YEAR($E47)+1))),"")))</f>
        <v/>
      </c>
      <c r="O47" s="21">
        <f>IF($A47="","",IF(OR($M47="",$N47="",$I47=""),"",IFERROR(IF($I47="Straight-Line",MIN($M47,$M47/$H47*$N47),IF($I47="Declining Balance",MIN($M47,MAX(0,$F47-MAX($G47,$F47*(1-Assumptions!$B$6/$H47)^$N47))),"")),"")))</f>
        <v/>
      </c>
      <c r="P47" s="21">
        <f>IF($A47="","",IF(OR($F47="",$G47="",$O47=""),"",IFERROR(MAX($G47,$F47-$O47),"")))</f>
        <v/>
      </c>
      <c r="Q47" s="21">
        <f>IF($A47="","",IF(OR($E47="",$F47="",$G47="",$H47="",$I47=""),"",IFERROR(IF(OR($E47&gt;Assumptions!$B$4,YEAR(Assumptions!$B$4)&gt;YEAR($E47)+$H47-1,AND($K47&lt;&gt;"",YEAR(Assumptions!$B$4)&gt;YEAR($K47))),0,IF($I47="Straight-Line",MAX(0,($F47-$G47)/$H47),IF($I47="Declining Balance",MAX(0,MIN($F47*(1-Assumptions!$B$6/$H47)^(YEAR(Assumptions!$B$4)-YEAR($E47))*Assumptions!$B$6/$H47,$F47*(1-Assumptions!$B$6/$H47)^(YEAR(Assumptions!$B$4)-YEAR($E47))-$G47)),""))),"")))</f>
        <v/>
      </c>
      <c r="R47" s="23">
        <f>IF($A47="","",IF(OR($B47="",$C47="",$D47="",$E47="",$F47="",$G47="",$H47="",$I47=""),"Check missing input",IF(OR($F47&lt;=0,$G47&lt;0,$H47&lt;Assumptions!$B$9,$H47&gt;Assumptions!$B$10),"Check amount or life",IF($G47&gt;$F47,"Check salvage value",IF(AND($K47&lt;&gt;"",$K47&lt;$E47),"Check disposal date",IF(AND($D47="Disposed",$K47=""),"Add disposal date",IF(AND($D47&lt;&gt;"Disposed",$K47&lt;&gt;""),"Check status",IF(AND($D47="Planned",$E47&lt;=Assumptions!$B$4),"Check planned status",IF(AND($D47="In Service",$E47&gt;Assumptions!$B$4),"Check service date",IF(AND($P47&lt;&gt;"",$P47&lt;=$G47+0.01),"At salvage value","")))))))))</f>
        <v/>
      </c>
    </row>
    <row r="48">
      <c r="A48" s="14" t="n"/>
      <c r="B48" s="14" t="n"/>
      <c r="C48" s="14" t="n"/>
      <c r="D48" s="14" t="n"/>
      <c r="E48" s="15" t="n"/>
      <c r="F48" s="16" t="n"/>
      <c r="G48" s="16" t="n"/>
      <c r="H48" s="17" t="n"/>
      <c r="I48" s="14" t="n"/>
      <c r="J48" s="14" t="n"/>
      <c r="K48" s="15" t="n"/>
      <c r="L48" s="18" t="n"/>
      <c r="M48" s="19">
        <f>IF($A48="","",IF(OR($F48="",$G48=""),"",IFERROR(MAX(0,$F48-$G48),"")))</f>
        <v/>
      </c>
      <c r="N48" s="20">
        <f>IF($A48="","",IF(OR($E48="",$H48="",Assumptions!$B$4=""),"",IFERROR(IF($E48&gt;Assumptions!$B$4,0,MIN($H48,MAX(0,YEAR(IF(AND($K48&lt;&gt;"",$K48&lt;Assumptions!$B$4),$K48,Assumptions!$B$4))-YEAR($E48)+1))),"")))</f>
        <v/>
      </c>
      <c r="O48" s="19">
        <f>IF($A48="","",IF(OR($M48="",$N48="",$I48=""),"",IFERROR(IF($I48="Straight-Line",MIN($M48,$M48/$H48*$N48),IF($I48="Declining Balance",MIN($M48,MAX(0,$F48-MAX($G48,$F48*(1-Assumptions!$B$6/$H48)^$N48))),"")),"")))</f>
        <v/>
      </c>
      <c r="P48" s="19">
        <f>IF($A48="","",IF(OR($F48="",$G48="",$O48=""),"",IFERROR(MAX($G48,$F48-$O48),"")))</f>
        <v/>
      </c>
      <c r="Q48" s="19">
        <f>IF($A48="","",IF(OR($E48="",$F48="",$G48="",$H48="",$I48=""),"",IFERROR(IF(OR($E48&gt;Assumptions!$B$4,YEAR(Assumptions!$B$4)&gt;YEAR($E48)+$H48-1,AND($K48&lt;&gt;"",YEAR(Assumptions!$B$4)&gt;YEAR($K48))),0,IF($I48="Straight-Line",MAX(0,($F48-$G48)/$H48),IF($I48="Declining Balance",MAX(0,MIN($F48*(1-Assumptions!$B$6/$H48)^(YEAR(Assumptions!$B$4)-YEAR($E48))*Assumptions!$B$6/$H48,$F48*(1-Assumptions!$B$6/$H48)^(YEAR(Assumptions!$B$4)-YEAR($E48))-$G48)),""))),"")))</f>
        <v/>
      </c>
      <c r="R48" s="10">
        <f>IF($A48="","",IF(OR($B48="",$C48="",$D48="",$E48="",$F48="",$G48="",$H48="",$I48=""),"Check missing input",IF(OR($F48&lt;=0,$G48&lt;0,$H48&lt;Assumptions!$B$9,$H48&gt;Assumptions!$B$10),"Check amount or life",IF($G48&gt;$F48,"Check salvage value",IF(AND($K48&lt;&gt;"",$K48&lt;$E48),"Check disposal date",IF(AND($D48="Disposed",$K48=""),"Add disposal date",IF(AND($D48&lt;&gt;"Disposed",$K48&lt;&gt;""),"Check status",IF(AND($D48="Planned",$E48&lt;=Assumptions!$B$4),"Check planned status",IF(AND($D48="In Service",$E48&gt;Assumptions!$B$4),"Check service date",IF(AND($P48&lt;&gt;"",$P48&lt;=$G48+0.01),"At salvage value","")))))))))</f>
        <v/>
      </c>
    </row>
    <row r="49">
      <c r="A49" s="14" t="n"/>
      <c r="B49" s="14" t="n"/>
      <c r="C49" s="14" t="n"/>
      <c r="D49" s="14" t="n"/>
      <c r="E49" s="15" t="n"/>
      <c r="F49" s="16" t="n"/>
      <c r="G49" s="16" t="n"/>
      <c r="H49" s="17" t="n"/>
      <c r="I49" s="14" t="n"/>
      <c r="J49" s="14" t="n"/>
      <c r="K49" s="15" t="n"/>
      <c r="L49" s="18" t="n"/>
      <c r="M49" s="21">
        <f>IF($A49="","",IF(OR($F49="",$G49=""),"",IFERROR(MAX(0,$F49-$G49),"")))</f>
        <v/>
      </c>
      <c r="N49" s="22">
        <f>IF($A49="","",IF(OR($E49="",$H49="",Assumptions!$B$4=""),"",IFERROR(IF($E49&gt;Assumptions!$B$4,0,MIN($H49,MAX(0,YEAR(IF(AND($K49&lt;&gt;"",$K49&lt;Assumptions!$B$4),$K49,Assumptions!$B$4))-YEAR($E49)+1))),"")))</f>
        <v/>
      </c>
      <c r="O49" s="21">
        <f>IF($A49="","",IF(OR($M49="",$N49="",$I49=""),"",IFERROR(IF($I49="Straight-Line",MIN($M49,$M49/$H49*$N49),IF($I49="Declining Balance",MIN($M49,MAX(0,$F49-MAX($G49,$F49*(1-Assumptions!$B$6/$H49)^$N49))),"")),"")))</f>
        <v/>
      </c>
      <c r="P49" s="21">
        <f>IF($A49="","",IF(OR($F49="",$G49="",$O49=""),"",IFERROR(MAX($G49,$F49-$O49),"")))</f>
        <v/>
      </c>
      <c r="Q49" s="21">
        <f>IF($A49="","",IF(OR($E49="",$F49="",$G49="",$H49="",$I49=""),"",IFERROR(IF(OR($E49&gt;Assumptions!$B$4,YEAR(Assumptions!$B$4)&gt;YEAR($E49)+$H49-1,AND($K49&lt;&gt;"",YEAR(Assumptions!$B$4)&gt;YEAR($K49))),0,IF($I49="Straight-Line",MAX(0,($F49-$G49)/$H49),IF($I49="Declining Balance",MAX(0,MIN($F49*(1-Assumptions!$B$6/$H49)^(YEAR(Assumptions!$B$4)-YEAR($E49))*Assumptions!$B$6/$H49,$F49*(1-Assumptions!$B$6/$H49)^(YEAR(Assumptions!$B$4)-YEAR($E49))-$G49)),""))),"")))</f>
        <v/>
      </c>
      <c r="R49" s="23">
        <f>IF($A49="","",IF(OR($B49="",$C49="",$D49="",$E49="",$F49="",$G49="",$H49="",$I49=""),"Check missing input",IF(OR($F49&lt;=0,$G49&lt;0,$H49&lt;Assumptions!$B$9,$H49&gt;Assumptions!$B$10),"Check amount or life",IF($G49&gt;$F49,"Check salvage value",IF(AND($K49&lt;&gt;"",$K49&lt;$E49),"Check disposal date",IF(AND($D49="Disposed",$K49=""),"Add disposal date",IF(AND($D49&lt;&gt;"Disposed",$K49&lt;&gt;""),"Check status",IF(AND($D49="Planned",$E49&lt;=Assumptions!$B$4),"Check planned status",IF(AND($D49="In Service",$E49&gt;Assumptions!$B$4),"Check service date",IF(AND($P49&lt;&gt;"",$P49&lt;=$G49+0.01),"At salvage value","")))))))))</f>
        <v/>
      </c>
    </row>
    <row r="50">
      <c r="A50" s="14" t="n"/>
      <c r="B50" s="14" t="n"/>
      <c r="C50" s="14" t="n"/>
      <c r="D50" s="14" t="n"/>
      <c r="E50" s="15" t="n"/>
      <c r="F50" s="16" t="n"/>
      <c r="G50" s="16" t="n"/>
      <c r="H50" s="17" t="n"/>
      <c r="I50" s="14" t="n"/>
      <c r="J50" s="14" t="n"/>
      <c r="K50" s="15" t="n"/>
      <c r="L50" s="18" t="n"/>
      <c r="M50" s="19">
        <f>IF($A50="","",IF(OR($F50="",$G50=""),"",IFERROR(MAX(0,$F50-$G50),"")))</f>
        <v/>
      </c>
      <c r="N50" s="20">
        <f>IF($A50="","",IF(OR($E50="",$H50="",Assumptions!$B$4=""),"",IFERROR(IF($E50&gt;Assumptions!$B$4,0,MIN($H50,MAX(0,YEAR(IF(AND($K50&lt;&gt;"",$K50&lt;Assumptions!$B$4),$K50,Assumptions!$B$4))-YEAR($E50)+1))),"")))</f>
        <v/>
      </c>
      <c r="O50" s="19">
        <f>IF($A50="","",IF(OR($M50="",$N50="",$I50=""),"",IFERROR(IF($I50="Straight-Line",MIN($M50,$M50/$H50*$N50),IF($I50="Declining Balance",MIN($M50,MAX(0,$F50-MAX($G50,$F50*(1-Assumptions!$B$6/$H50)^$N50))),"")),"")))</f>
        <v/>
      </c>
      <c r="P50" s="19">
        <f>IF($A50="","",IF(OR($F50="",$G50="",$O50=""),"",IFERROR(MAX($G50,$F50-$O50),"")))</f>
        <v/>
      </c>
      <c r="Q50" s="19">
        <f>IF($A50="","",IF(OR($E50="",$F50="",$G50="",$H50="",$I50=""),"",IFERROR(IF(OR($E50&gt;Assumptions!$B$4,YEAR(Assumptions!$B$4)&gt;YEAR($E50)+$H50-1,AND($K50&lt;&gt;"",YEAR(Assumptions!$B$4)&gt;YEAR($K50))),0,IF($I50="Straight-Line",MAX(0,($F50-$G50)/$H50),IF($I50="Declining Balance",MAX(0,MIN($F50*(1-Assumptions!$B$6/$H50)^(YEAR(Assumptions!$B$4)-YEAR($E50))*Assumptions!$B$6/$H50,$F50*(1-Assumptions!$B$6/$H50)^(YEAR(Assumptions!$B$4)-YEAR($E50))-$G50)),""))),"")))</f>
        <v/>
      </c>
      <c r="R50" s="10">
        <f>IF($A50="","",IF(OR($B50="",$C50="",$D50="",$E50="",$F50="",$G50="",$H50="",$I50=""),"Check missing input",IF(OR($F50&lt;=0,$G50&lt;0,$H50&lt;Assumptions!$B$9,$H50&gt;Assumptions!$B$10),"Check amount or life",IF($G50&gt;$F50,"Check salvage value",IF(AND($K50&lt;&gt;"",$K50&lt;$E50),"Check disposal date",IF(AND($D50="Disposed",$K50=""),"Add disposal date",IF(AND($D50&lt;&gt;"Disposed",$K50&lt;&gt;""),"Check status",IF(AND($D50="Planned",$E50&lt;=Assumptions!$B$4),"Check planned status",IF(AND($D50="In Service",$E50&gt;Assumptions!$B$4),"Check service date",IF(AND($P50&lt;&gt;"",$P50&lt;=$G50+0.01),"At salvage value","")))))))))</f>
        <v/>
      </c>
    </row>
    <row r="51">
      <c r="A51" s="14" t="n"/>
      <c r="B51" s="14" t="n"/>
      <c r="C51" s="14" t="n"/>
      <c r="D51" s="14" t="n"/>
      <c r="E51" s="15" t="n"/>
      <c r="F51" s="16" t="n"/>
      <c r="G51" s="16" t="n"/>
      <c r="H51" s="17" t="n"/>
      <c r="I51" s="14" t="n"/>
      <c r="J51" s="14" t="n"/>
      <c r="K51" s="15" t="n"/>
      <c r="L51" s="18" t="n"/>
      <c r="M51" s="21">
        <f>IF($A51="","",IF(OR($F51="",$G51=""),"",IFERROR(MAX(0,$F51-$G51),"")))</f>
        <v/>
      </c>
      <c r="N51" s="22">
        <f>IF($A51="","",IF(OR($E51="",$H51="",Assumptions!$B$4=""),"",IFERROR(IF($E51&gt;Assumptions!$B$4,0,MIN($H51,MAX(0,YEAR(IF(AND($K51&lt;&gt;"",$K51&lt;Assumptions!$B$4),$K51,Assumptions!$B$4))-YEAR($E51)+1))),"")))</f>
        <v/>
      </c>
      <c r="O51" s="21">
        <f>IF($A51="","",IF(OR($M51="",$N51="",$I51=""),"",IFERROR(IF($I51="Straight-Line",MIN($M51,$M51/$H51*$N51),IF($I51="Declining Balance",MIN($M51,MAX(0,$F51-MAX($G51,$F51*(1-Assumptions!$B$6/$H51)^$N51))),"")),"")))</f>
        <v/>
      </c>
      <c r="P51" s="21">
        <f>IF($A51="","",IF(OR($F51="",$G51="",$O51=""),"",IFERROR(MAX($G51,$F51-$O51),"")))</f>
        <v/>
      </c>
      <c r="Q51" s="21">
        <f>IF($A51="","",IF(OR($E51="",$F51="",$G51="",$H51="",$I51=""),"",IFERROR(IF(OR($E51&gt;Assumptions!$B$4,YEAR(Assumptions!$B$4)&gt;YEAR($E51)+$H51-1,AND($K51&lt;&gt;"",YEAR(Assumptions!$B$4)&gt;YEAR($K51))),0,IF($I51="Straight-Line",MAX(0,($F51-$G51)/$H51),IF($I51="Declining Balance",MAX(0,MIN($F51*(1-Assumptions!$B$6/$H51)^(YEAR(Assumptions!$B$4)-YEAR($E51))*Assumptions!$B$6/$H51,$F51*(1-Assumptions!$B$6/$H51)^(YEAR(Assumptions!$B$4)-YEAR($E51))-$G51)),""))),"")))</f>
        <v/>
      </c>
      <c r="R51" s="23">
        <f>IF($A51="","",IF(OR($B51="",$C51="",$D51="",$E51="",$F51="",$G51="",$H51="",$I51=""),"Check missing input",IF(OR($F51&lt;=0,$G51&lt;0,$H51&lt;Assumptions!$B$9,$H51&gt;Assumptions!$B$10),"Check amount or life",IF($G51&gt;$F51,"Check salvage value",IF(AND($K51&lt;&gt;"",$K51&lt;$E51),"Check disposal date",IF(AND($D51="Disposed",$K51=""),"Add disposal date",IF(AND($D51&lt;&gt;"Disposed",$K51&lt;&gt;""),"Check status",IF(AND($D51="Planned",$E51&lt;=Assumptions!$B$4),"Check planned status",IF(AND($D51="In Service",$E51&gt;Assumptions!$B$4),"Check service date",IF(AND($P51&lt;&gt;"",$P51&lt;=$G51+0.01),"At salvage value","")))))))))</f>
        <v/>
      </c>
    </row>
    <row r="52">
      <c r="A52" s="14" t="n"/>
      <c r="B52" s="14" t="n"/>
      <c r="C52" s="14" t="n"/>
      <c r="D52" s="14" t="n"/>
      <c r="E52" s="15" t="n"/>
      <c r="F52" s="16" t="n"/>
      <c r="G52" s="16" t="n"/>
      <c r="H52" s="17" t="n"/>
      <c r="I52" s="14" t="n"/>
      <c r="J52" s="14" t="n"/>
      <c r="K52" s="15" t="n"/>
      <c r="L52" s="18" t="n"/>
      <c r="M52" s="19">
        <f>IF($A52="","",IF(OR($F52="",$G52=""),"",IFERROR(MAX(0,$F52-$G52),"")))</f>
        <v/>
      </c>
      <c r="N52" s="20">
        <f>IF($A52="","",IF(OR($E52="",$H52="",Assumptions!$B$4=""),"",IFERROR(IF($E52&gt;Assumptions!$B$4,0,MIN($H52,MAX(0,YEAR(IF(AND($K52&lt;&gt;"",$K52&lt;Assumptions!$B$4),$K52,Assumptions!$B$4))-YEAR($E52)+1))),"")))</f>
        <v/>
      </c>
      <c r="O52" s="19">
        <f>IF($A52="","",IF(OR($M52="",$N52="",$I52=""),"",IFERROR(IF($I52="Straight-Line",MIN($M52,$M52/$H52*$N52),IF($I52="Declining Balance",MIN($M52,MAX(0,$F52-MAX($G52,$F52*(1-Assumptions!$B$6/$H52)^$N52))),"")),"")))</f>
        <v/>
      </c>
      <c r="P52" s="19">
        <f>IF($A52="","",IF(OR($F52="",$G52="",$O52=""),"",IFERROR(MAX($G52,$F52-$O52),"")))</f>
        <v/>
      </c>
      <c r="Q52" s="19">
        <f>IF($A52="","",IF(OR($E52="",$F52="",$G52="",$H52="",$I52=""),"",IFERROR(IF(OR($E52&gt;Assumptions!$B$4,YEAR(Assumptions!$B$4)&gt;YEAR($E52)+$H52-1,AND($K52&lt;&gt;"",YEAR(Assumptions!$B$4)&gt;YEAR($K52))),0,IF($I52="Straight-Line",MAX(0,($F52-$G52)/$H52),IF($I52="Declining Balance",MAX(0,MIN($F52*(1-Assumptions!$B$6/$H52)^(YEAR(Assumptions!$B$4)-YEAR($E52))*Assumptions!$B$6/$H52,$F52*(1-Assumptions!$B$6/$H52)^(YEAR(Assumptions!$B$4)-YEAR($E52))-$G52)),""))),"")))</f>
        <v/>
      </c>
      <c r="R52" s="10">
        <f>IF($A52="","",IF(OR($B52="",$C52="",$D52="",$E52="",$F52="",$G52="",$H52="",$I52=""),"Check missing input",IF(OR($F52&lt;=0,$G52&lt;0,$H52&lt;Assumptions!$B$9,$H52&gt;Assumptions!$B$10),"Check amount or life",IF($G52&gt;$F52,"Check salvage value",IF(AND($K52&lt;&gt;"",$K52&lt;$E52),"Check disposal date",IF(AND($D52="Disposed",$K52=""),"Add disposal date",IF(AND($D52&lt;&gt;"Disposed",$K52&lt;&gt;""),"Check status",IF(AND($D52="Planned",$E52&lt;=Assumptions!$B$4),"Check planned status",IF(AND($D52="In Service",$E52&gt;Assumptions!$B$4),"Check service date",IF(AND($P52&lt;&gt;"",$P52&lt;=$G52+0.01),"At salvage value","")))))))))</f>
        <v/>
      </c>
    </row>
    <row r="53">
      <c r="A53" s="14" t="n"/>
      <c r="B53" s="14" t="n"/>
      <c r="C53" s="14" t="n"/>
      <c r="D53" s="14" t="n"/>
      <c r="E53" s="15" t="n"/>
      <c r="F53" s="16" t="n"/>
      <c r="G53" s="16" t="n"/>
      <c r="H53" s="17" t="n"/>
      <c r="I53" s="14" t="n"/>
      <c r="J53" s="14" t="n"/>
      <c r="K53" s="15" t="n"/>
      <c r="L53" s="18" t="n"/>
      <c r="M53" s="21">
        <f>IF($A53="","",IF(OR($F53="",$G53=""),"",IFERROR(MAX(0,$F53-$G53),"")))</f>
        <v/>
      </c>
      <c r="N53" s="22">
        <f>IF($A53="","",IF(OR($E53="",$H53="",Assumptions!$B$4=""),"",IFERROR(IF($E53&gt;Assumptions!$B$4,0,MIN($H53,MAX(0,YEAR(IF(AND($K53&lt;&gt;"",$K53&lt;Assumptions!$B$4),$K53,Assumptions!$B$4))-YEAR($E53)+1))),"")))</f>
        <v/>
      </c>
      <c r="O53" s="21">
        <f>IF($A53="","",IF(OR($M53="",$N53="",$I53=""),"",IFERROR(IF($I53="Straight-Line",MIN($M53,$M53/$H53*$N53),IF($I53="Declining Balance",MIN($M53,MAX(0,$F53-MAX($G53,$F53*(1-Assumptions!$B$6/$H53)^$N53))),"")),"")))</f>
        <v/>
      </c>
      <c r="P53" s="21">
        <f>IF($A53="","",IF(OR($F53="",$G53="",$O53=""),"",IFERROR(MAX($G53,$F53-$O53),"")))</f>
        <v/>
      </c>
      <c r="Q53" s="21">
        <f>IF($A53="","",IF(OR($E53="",$F53="",$G53="",$H53="",$I53=""),"",IFERROR(IF(OR($E53&gt;Assumptions!$B$4,YEAR(Assumptions!$B$4)&gt;YEAR($E53)+$H53-1,AND($K53&lt;&gt;"",YEAR(Assumptions!$B$4)&gt;YEAR($K53))),0,IF($I53="Straight-Line",MAX(0,($F53-$G53)/$H53),IF($I53="Declining Balance",MAX(0,MIN($F53*(1-Assumptions!$B$6/$H53)^(YEAR(Assumptions!$B$4)-YEAR($E53))*Assumptions!$B$6/$H53,$F53*(1-Assumptions!$B$6/$H53)^(YEAR(Assumptions!$B$4)-YEAR($E53))-$G53)),""))),"")))</f>
        <v/>
      </c>
      <c r="R53" s="23">
        <f>IF($A53="","",IF(OR($B53="",$C53="",$D53="",$E53="",$F53="",$G53="",$H53="",$I53=""),"Check missing input",IF(OR($F53&lt;=0,$G53&lt;0,$H53&lt;Assumptions!$B$9,$H53&gt;Assumptions!$B$10),"Check amount or life",IF($G53&gt;$F53,"Check salvage value",IF(AND($K53&lt;&gt;"",$K53&lt;$E53),"Check disposal date",IF(AND($D53="Disposed",$K53=""),"Add disposal date",IF(AND($D53&lt;&gt;"Disposed",$K53&lt;&gt;""),"Check status",IF(AND($D53="Planned",$E53&lt;=Assumptions!$B$4),"Check planned status",IF(AND($D53="In Service",$E53&gt;Assumptions!$B$4),"Check service date",IF(AND($P53&lt;&gt;"",$P53&lt;=$G53+0.01),"At salvage value","")))))))))</f>
        <v/>
      </c>
    </row>
    <row r="54">
      <c r="A54" s="14" t="n"/>
      <c r="B54" s="14" t="n"/>
      <c r="C54" s="14" t="n"/>
      <c r="D54" s="14" t="n"/>
      <c r="E54" s="15" t="n"/>
      <c r="F54" s="16" t="n"/>
      <c r="G54" s="16" t="n"/>
      <c r="H54" s="17" t="n"/>
      <c r="I54" s="14" t="n"/>
      <c r="J54" s="14" t="n"/>
      <c r="K54" s="15" t="n"/>
      <c r="L54" s="18" t="n"/>
      <c r="M54" s="19">
        <f>IF($A54="","",IF(OR($F54="",$G54=""),"",IFERROR(MAX(0,$F54-$G54),"")))</f>
        <v/>
      </c>
      <c r="N54" s="20">
        <f>IF($A54="","",IF(OR($E54="",$H54="",Assumptions!$B$4=""),"",IFERROR(IF($E54&gt;Assumptions!$B$4,0,MIN($H54,MAX(0,YEAR(IF(AND($K54&lt;&gt;"",$K54&lt;Assumptions!$B$4),$K54,Assumptions!$B$4))-YEAR($E54)+1))),"")))</f>
        <v/>
      </c>
      <c r="O54" s="19">
        <f>IF($A54="","",IF(OR($M54="",$N54="",$I54=""),"",IFERROR(IF($I54="Straight-Line",MIN($M54,$M54/$H54*$N54),IF($I54="Declining Balance",MIN($M54,MAX(0,$F54-MAX($G54,$F54*(1-Assumptions!$B$6/$H54)^$N54))),"")),"")))</f>
        <v/>
      </c>
      <c r="P54" s="19">
        <f>IF($A54="","",IF(OR($F54="",$G54="",$O54=""),"",IFERROR(MAX($G54,$F54-$O54),"")))</f>
        <v/>
      </c>
      <c r="Q54" s="19">
        <f>IF($A54="","",IF(OR($E54="",$F54="",$G54="",$H54="",$I54=""),"",IFERROR(IF(OR($E54&gt;Assumptions!$B$4,YEAR(Assumptions!$B$4)&gt;YEAR($E54)+$H54-1,AND($K54&lt;&gt;"",YEAR(Assumptions!$B$4)&gt;YEAR($K54))),0,IF($I54="Straight-Line",MAX(0,($F54-$G54)/$H54),IF($I54="Declining Balance",MAX(0,MIN($F54*(1-Assumptions!$B$6/$H54)^(YEAR(Assumptions!$B$4)-YEAR($E54))*Assumptions!$B$6/$H54,$F54*(1-Assumptions!$B$6/$H54)^(YEAR(Assumptions!$B$4)-YEAR($E54))-$G54)),""))),"")))</f>
        <v/>
      </c>
      <c r="R54" s="10">
        <f>IF($A54="","",IF(OR($B54="",$C54="",$D54="",$E54="",$F54="",$G54="",$H54="",$I54=""),"Check missing input",IF(OR($F54&lt;=0,$G54&lt;0,$H54&lt;Assumptions!$B$9,$H54&gt;Assumptions!$B$10),"Check amount or life",IF($G54&gt;$F54,"Check salvage value",IF(AND($K54&lt;&gt;"",$K54&lt;$E54),"Check disposal date",IF(AND($D54="Disposed",$K54=""),"Add disposal date",IF(AND($D54&lt;&gt;"Disposed",$K54&lt;&gt;""),"Check status",IF(AND($D54="Planned",$E54&lt;=Assumptions!$B$4),"Check planned status",IF(AND($D54="In Service",$E54&gt;Assumptions!$B$4),"Check service date",IF(AND($P54&lt;&gt;"",$P54&lt;=$G54+0.01),"At salvage value","")))))))))</f>
        <v/>
      </c>
    </row>
    <row r="55">
      <c r="A55" s="14" t="n"/>
      <c r="B55" s="14" t="n"/>
      <c r="C55" s="14" t="n"/>
      <c r="D55" s="14" t="n"/>
      <c r="E55" s="15" t="n"/>
      <c r="F55" s="16" t="n"/>
      <c r="G55" s="16" t="n"/>
      <c r="H55" s="17" t="n"/>
      <c r="I55" s="14" t="n"/>
      <c r="J55" s="14" t="n"/>
      <c r="K55" s="15" t="n"/>
      <c r="L55" s="18" t="n"/>
      <c r="M55" s="21">
        <f>IF($A55="","",IF(OR($F55="",$G55=""),"",IFERROR(MAX(0,$F55-$G55),"")))</f>
        <v/>
      </c>
      <c r="N55" s="22">
        <f>IF($A55="","",IF(OR($E55="",$H55="",Assumptions!$B$4=""),"",IFERROR(IF($E55&gt;Assumptions!$B$4,0,MIN($H55,MAX(0,YEAR(IF(AND($K55&lt;&gt;"",$K55&lt;Assumptions!$B$4),$K55,Assumptions!$B$4))-YEAR($E55)+1))),"")))</f>
        <v/>
      </c>
      <c r="O55" s="21">
        <f>IF($A55="","",IF(OR($M55="",$N55="",$I55=""),"",IFERROR(IF($I55="Straight-Line",MIN($M55,$M55/$H55*$N55),IF($I55="Declining Balance",MIN($M55,MAX(0,$F55-MAX($G55,$F55*(1-Assumptions!$B$6/$H55)^$N55))),"")),"")))</f>
        <v/>
      </c>
      <c r="P55" s="21">
        <f>IF($A55="","",IF(OR($F55="",$G55="",$O55=""),"",IFERROR(MAX($G55,$F55-$O55),"")))</f>
        <v/>
      </c>
      <c r="Q55" s="21">
        <f>IF($A55="","",IF(OR($E55="",$F55="",$G55="",$H55="",$I55=""),"",IFERROR(IF(OR($E55&gt;Assumptions!$B$4,YEAR(Assumptions!$B$4)&gt;YEAR($E55)+$H55-1,AND($K55&lt;&gt;"",YEAR(Assumptions!$B$4)&gt;YEAR($K55))),0,IF($I55="Straight-Line",MAX(0,($F55-$G55)/$H55),IF($I55="Declining Balance",MAX(0,MIN($F55*(1-Assumptions!$B$6/$H55)^(YEAR(Assumptions!$B$4)-YEAR($E55))*Assumptions!$B$6/$H55,$F55*(1-Assumptions!$B$6/$H55)^(YEAR(Assumptions!$B$4)-YEAR($E55))-$G55)),""))),"")))</f>
        <v/>
      </c>
      <c r="R55" s="23">
        <f>IF($A55="","",IF(OR($B55="",$C55="",$D55="",$E55="",$F55="",$G55="",$H55="",$I55=""),"Check missing input",IF(OR($F55&lt;=0,$G55&lt;0,$H55&lt;Assumptions!$B$9,$H55&gt;Assumptions!$B$10),"Check amount or life",IF($G55&gt;$F55,"Check salvage value",IF(AND($K55&lt;&gt;"",$K55&lt;$E55),"Check disposal date",IF(AND($D55="Disposed",$K55=""),"Add disposal date",IF(AND($D55&lt;&gt;"Disposed",$K55&lt;&gt;""),"Check status",IF(AND($D55="Planned",$E55&lt;=Assumptions!$B$4),"Check planned status",IF(AND($D55="In Service",$E55&gt;Assumptions!$B$4),"Check service date",IF(AND($P55&lt;&gt;"",$P55&lt;=$G55+0.01),"At salvage value","")))))))))</f>
        <v/>
      </c>
    </row>
    <row r="56">
      <c r="A56" s="14" t="n"/>
      <c r="B56" s="14" t="n"/>
      <c r="C56" s="14" t="n"/>
      <c r="D56" s="14" t="n"/>
      <c r="E56" s="15" t="n"/>
      <c r="F56" s="16" t="n"/>
      <c r="G56" s="16" t="n"/>
      <c r="H56" s="17" t="n"/>
      <c r="I56" s="14" t="n"/>
      <c r="J56" s="14" t="n"/>
      <c r="K56" s="15" t="n"/>
      <c r="L56" s="18" t="n"/>
      <c r="M56" s="19">
        <f>IF($A56="","",IF(OR($F56="",$G56=""),"",IFERROR(MAX(0,$F56-$G56),"")))</f>
        <v/>
      </c>
      <c r="N56" s="20">
        <f>IF($A56="","",IF(OR($E56="",$H56="",Assumptions!$B$4=""),"",IFERROR(IF($E56&gt;Assumptions!$B$4,0,MIN($H56,MAX(0,YEAR(IF(AND($K56&lt;&gt;"",$K56&lt;Assumptions!$B$4),$K56,Assumptions!$B$4))-YEAR($E56)+1))),"")))</f>
        <v/>
      </c>
      <c r="O56" s="19">
        <f>IF($A56="","",IF(OR($M56="",$N56="",$I56=""),"",IFERROR(IF($I56="Straight-Line",MIN($M56,$M56/$H56*$N56),IF($I56="Declining Balance",MIN($M56,MAX(0,$F56-MAX($G56,$F56*(1-Assumptions!$B$6/$H56)^$N56))),"")),"")))</f>
        <v/>
      </c>
      <c r="P56" s="19">
        <f>IF($A56="","",IF(OR($F56="",$G56="",$O56=""),"",IFERROR(MAX($G56,$F56-$O56),"")))</f>
        <v/>
      </c>
      <c r="Q56" s="19">
        <f>IF($A56="","",IF(OR($E56="",$F56="",$G56="",$H56="",$I56=""),"",IFERROR(IF(OR($E56&gt;Assumptions!$B$4,YEAR(Assumptions!$B$4)&gt;YEAR($E56)+$H56-1,AND($K56&lt;&gt;"",YEAR(Assumptions!$B$4)&gt;YEAR($K56))),0,IF($I56="Straight-Line",MAX(0,($F56-$G56)/$H56),IF($I56="Declining Balance",MAX(0,MIN($F56*(1-Assumptions!$B$6/$H56)^(YEAR(Assumptions!$B$4)-YEAR($E56))*Assumptions!$B$6/$H56,$F56*(1-Assumptions!$B$6/$H56)^(YEAR(Assumptions!$B$4)-YEAR($E56))-$G56)),""))),"")))</f>
        <v/>
      </c>
      <c r="R56" s="10">
        <f>IF($A56="","",IF(OR($B56="",$C56="",$D56="",$E56="",$F56="",$G56="",$H56="",$I56=""),"Check missing input",IF(OR($F56&lt;=0,$G56&lt;0,$H56&lt;Assumptions!$B$9,$H56&gt;Assumptions!$B$10),"Check amount or life",IF($G56&gt;$F56,"Check salvage value",IF(AND($K56&lt;&gt;"",$K56&lt;$E56),"Check disposal date",IF(AND($D56="Disposed",$K56=""),"Add disposal date",IF(AND($D56&lt;&gt;"Disposed",$K56&lt;&gt;""),"Check status",IF(AND($D56="Planned",$E56&lt;=Assumptions!$B$4),"Check planned status",IF(AND($D56="In Service",$E56&gt;Assumptions!$B$4),"Check service date",IF(AND($P56&lt;&gt;"",$P56&lt;=$G56+0.01),"At salvage value","")))))))))</f>
        <v/>
      </c>
    </row>
    <row r="57">
      <c r="A57" s="14" t="n"/>
      <c r="B57" s="14" t="n"/>
      <c r="C57" s="14" t="n"/>
      <c r="D57" s="14" t="n"/>
      <c r="E57" s="15" t="n"/>
      <c r="F57" s="16" t="n"/>
      <c r="G57" s="16" t="n"/>
      <c r="H57" s="17" t="n"/>
      <c r="I57" s="14" t="n"/>
      <c r="J57" s="14" t="n"/>
      <c r="K57" s="15" t="n"/>
      <c r="L57" s="18" t="n"/>
      <c r="M57" s="21">
        <f>IF($A57="","",IF(OR($F57="",$G57=""),"",IFERROR(MAX(0,$F57-$G57),"")))</f>
        <v/>
      </c>
      <c r="N57" s="22">
        <f>IF($A57="","",IF(OR($E57="",$H57="",Assumptions!$B$4=""),"",IFERROR(IF($E57&gt;Assumptions!$B$4,0,MIN($H57,MAX(0,YEAR(IF(AND($K57&lt;&gt;"",$K57&lt;Assumptions!$B$4),$K57,Assumptions!$B$4))-YEAR($E57)+1))),"")))</f>
        <v/>
      </c>
      <c r="O57" s="21">
        <f>IF($A57="","",IF(OR($M57="",$N57="",$I57=""),"",IFERROR(IF($I57="Straight-Line",MIN($M57,$M57/$H57*$N57),IF($I57="Declining Balance",MIN($M57,MAX(0,$F57-MAX($G57,$F57*(1-Assumptions!$B$6/$H57)^$N57))),"")),"")))</f>
        <v/>
      </c>
      <c r="P57" s="21">
        <f>IF($A57="","",IF(OR($F57="",$G57="",$O57=""),"",IFERROR(MAX($G57,$F57-$O57),"")))</f>
        <v/>
      </c>
      <c r="Q57" s="21">
        <f>IF($A57="","",IF(OR($E57="",$F57="",$G57="",$H57="",$I57=""),"",IFERROR(IF(OR($E57&gt;Assumptions!$B$4,YEAR(Assumptions!$B$4)&gt;YEAR($E57)+$H57-1,AND($K57&lt;&gt;"",YEAR(Assumptions!$B$4)&gt;YEAR($K57))),0,IF($I57="Straight-Line",MAX(0,($F57-$G57)/$H57),IF($I57="Declining Balance",MAX(0,MIN($F57*(1-Assumptions!$B$6/$H57)^(YEAR(Assumptions!$B$4)-YEAR($E57))*Assumptions!$B$6/$H57,$F57*(1-Assumptions!$B$6/$H57)^(YEAR(Assumptions!$B$4)-YEAR($E57))-$G57)),""))),"")))</f>
        <v/>
      </c>
      <c r="R57" s="23">
        <f>IF($A57="","",IF(OR($B57="",$C57="",$D57="",$E57="",$F57="",$G57="",$H57="",$I57=""),"Check missing input",IF(OR($F57&lt;=0,$G57&lt;0,$H57&lt;Assumptions!$B$9,$H57&gt;Assumptions!$B$10),"Check amount or life",IF($G57&gt;$F57,"Check salvage value",IF(AND($K57&lt;&gt;"",$K57&lt;$E57),"Check disposal date",IF(AND($D57="Disposed",$K57=""),"Add disposal date",IF(AND($D57&lt;&gt;"Disposed",$K57&lt;&gt;""),"Check status",IF(AND($D57="Planned",$E57&lt;=Assumptions!$B$4),"Check planned status",IF(AND($D57="In Service",$E57&gt;Assumptions!$B$4),"Check service date",IF(AND($P57&lt;&gt;"",$P57&lt;=$G57+0.01),"At salvage value","")))))))))</f>
        <v/>
      </c>
    </row>
    <row r="58">
      <c r="A58" s="14" t="n"/>
      <c r="B58" s="14" t="n"/>
      <c r="C58" s="14" t="n"/>
      <c r="D58" s="14" t="n"/>
      <c r="E58" s="15" t="n"/>
      <c r="F58" s="16" t="n"/>
      <c r="G58" s="16" t="n"/>
      <c r="H58" s="17" t="n"/>
      <c r="I58" s="14" t="n"/>
      <c r="J58" s="14" t="n"/>
      <c r="K58" s="15" t="n"/>
      <c r="L58" s="18" t="n"/>
      <c r="M58" s="19">
        <f>IF($A58="","",IF(OR($F58="",$G58=""),"",IFERROR(MAX(0,$F58-$G58),"")))</f>
        <v/>
      </c>
      <c r="N58" s="20">
        <f>IF($A58="","",IF(OR($E58="",$H58="",Assumptions!$B$4=""),"",IFERROR(IF($E58&gt;Assumptions!$B$4,0,MIN($H58,MAX(0,YEAR(IF(AND($K58&lt;&gt;"",$K58&lt;Assumptions!$B$4),$K58,Assumptions!$B$4))-YEAR($E58)+1))),"")))</f>
        <v/>
      </c>
      <c r="O58" s="19">
        <f>IF($A58="","",IF(OR($M58="",$N58="",$I58=""),"",IFERROR(IF($I58="Straight-Line",MIN($M58,$M58/$H58*$N58),IF($I58="Declining Balance",MIN($M58,MAX(0,$F58-MAX($G58,$F58*(1-Assumptions!$B$6/$H58)^$N58))),"")),"")))</f>
        <v/>
      </c>
      <c r="P58" s="19">
        <f>IF($A58="","",IF(OR($F58="",$G58="",$O58=""),"",IFERROR(MAX($G58,$F58-$O58),"")))</f>
        <v/>
      </c>
      <c r="Q58" s="19">
        <f>IF($A58="","",IF(OR($E58="",$F58="",$G58="",$H58="",$I58=""),"",IFERROR(IF(OR($E58&gt;Assumptions!$B$4,YEAR(Assumptions!$B$4)&gt;YEAR($E58)+$H58-1,AND($K58&lt;&gt;"",YEAR(Assumptions!$B$4)&gt;YEAR($K58))),0,IF($I58="Straight-Line",MAX(0,($F58-$G58)/$H58),IF($I58="Declining Balance",MAX(0,MIN($F58*(1-Assumptions!$B$6/$H58)^(YEAR(Assumptions!$B$4)-YEAR($E58))*Assumptions!$B$6/$H58,$F58*(1-Assumptions!$B$6/$H58)^(YEAR(Assumptions!$B$4)-YEAR($E58))-$G58)),""))),"")))</f>
        <v/>
      </c>
      <c r="R58" s="10">
        <f>IF($A58="","",IF(OR($B58="",$C58="",$D58="",$E58="",$F58="",$G58="",$H58="",$I58=""),"Check missing input",IF(OR($F58&lt;=0,$G58&lt;0,$H58&lt;Assumptions!$B$9,$H58&gt;Assumptions!$B$10),"Check amount or life",IF($G58&gt;$F58,"Check salvage value",IF(AND($K58&lt;&gt;"",$K58&lt;$E58),"Check disposal date",IF(AND($D58="Disposed",$K58=""),"Add disposal date",IF(AND($D58&lt;&gt;"Disposed",$K58&lt;&gt;""),"Check status",IF(AND($D58="Planned",$E58&lt;=Assumptions!$B$4),"Check planned status",IF(AND($D58="In Service",$E58&gt;Assumptions!$B$4),"Check service date",IF(AND($P58&lt;&gt;"",$P58&lt;=$G58+0.01),"At salvage value","")))))))))</f>
        <v/>
      </c>
    </row>
    <row r="59">
      <c r="A59" s="14" t="n"/>
      <c r="B59" s="14" t="n"/>
      <c r="C59" s="14" t="n"/>
      <c r="D59" s="14" t="n"/>
      <c r="E59" s="15" t="n"/>
      <c r="F59" s="16" t="n"/>
      <c r="G59" s="16" t="n"/>
      <c r="H59" s="17" t="n"/>
      <c r="I59" s="14" t="n"/>
      <c r="J59" s="14" t="n"/>
      <c r="K59" s="15" t="n"/>
      <c r="L59" s="18" t="n"/>
      <c r="M59" s="21">
        <f>IF($A59="","",IF(OR($F59="",$G59=""),"",IFERROR(MAX(0,$F59-$G59),"")))</f>
        <v/>
      </c>
      <c r="N59" s="22">
        <f>IF($A59="","",IF(OR($E59="",$H59="",Assumptions!$B$4=""),"",IFERROR(IF($E59&gt;Assumptions!$B$4,0,MIN($H59,MAX(0,YEAR(IF(AND($K59&lt;&gt;"",$K59&lt;Assumptions!$B$4),$K59,Assumptions!$B$4))-YEAR($E59)+1))),"")))</f>
        <v/>
      </c>
      <c r="O59" s="21">
        <f>IF($A59="","",IF(OR($M59="",$N59="",$I59=""),"",IFERROR(IF($I59="Straight-Line",MIN($M59,$M59/$H59*$N59),IF($I59="Declining Balance",MIN($M59,MAX(0,$F59-MAX($G59,$F59*(1-Assumptions!$B$6/$H59)^$N59))),"")),"")))</f>
        <v/>
      </c>
      <c r="P59" s="21">
        <f>IF($A59="","",IF(OR($F59="",$G59="",$O59=""),"",IFERROR(MAX($G59,$F59-$O59),"")))</f>
        <v/>
      </c>
      <c r="Q59" s="21">
        <f>IF($A59="","",IF(OR($E59="",$F59="",$G59="",$H59="",$I59=""),"",IFERROR(IF(OR($E59&gt;Assumptions!$B$4,YEAR(Assumptions!$B$4)&gt;YEAR($E59)+$H59-1,AND($K59&lt;&gt;"",YEAR(Assumptions!$B$4)&gt;YEAR($K59))),0,IF($I59="Straight-Line",MAX(0,($F59-$G59)/$H59),IF($I59="Declining Balance",MAX(0,MIN($F59*(1-Assumptions!$B$6/$H59)^(YEAR(Assumptions!$B$4)-YEAR($E59))*Assumptions!$B$6/$H59,$F59*(1-Assumptions!$B$6/$H59)^(YEAR(Assumptions!$B$4)-YEAR($E59))-$G59)),""))),"")))</f>
        <v/>
      </c>
      <c r="R59" s="23">
        <f>IF($A59="","",IF(OR($B59="",$C59="",$D59="",$E59="",$F59="",$G59="",$H59="",$I59=""),"Check missing input",IF(OR($F59&lt;=0,$G59&lt;0,$H59&lt;Assumptions!$B$9,$H59&gt;Assumptions!$B$10),"Check amount or life",IF($G59&gt;$F59,"Check salvage value",IF(AND($K59&lt;&gt;"",$K59&lt;$E59),"Check disposal date",IF(AND($D59="Disposed",$K59=""),"Add disposal date",IF(AND($D59&lt;&gt;"Disposed",$K59&lt;&gt;""),"Check status",IF(AND($D59="Planned",$E59&lt;=Assumptions!$B$4),"Check planned status",IF(AND($D59="In Service",$E59&gt;Assumptions!$B$4),"Check service date",IF(AND($P59&lt;&gt;"",$P59&lt;=$G59+0.01),"At salvage value","")))))))))</f>
        <v/>
      </c>
    </row>
    <row r="60">
      <c r="A60" s="14" t="n"/>
      <c r="B60" s="14" t="n"/>
      <c r="C60" s="14" t="n"/>
      <c r="D60" s="14" t="n"/>
      <c r="E60" s="15" t="n"/>
      <c r="F60" s="16" t="n"/>
      <c r="G60" s="16" t="n"/>
      <c r="H60" s="17" t="n"/>
      <c r="I60" s="14" t="n"/>
      <c r="J60" s="14" t="n"/>
      <c r="K60" s="15" t="n"/>
      <c r="L60" s="18" t="n"/>
      <c r="M60" s="19">
        <f>IF($A60="","",IF(OR($F60="",$G60=""),"",IFERROR(MAX(0,$F60-$G60),"")))</f>
        <v/>
      </c>
      <c r="N60" s="20">
        <f>IF($A60="","",IF(OR($E60="",$H60="",Assumptions!$B$4=""),"",IFERROR(IF($E60&gt;Assumptions!$B$4,0,MIN($H60,MAX(0,YEAR(IF(AND($K60&lt;&gt;"",$K60&lt;Assumptions!$B$4),$K60,Assumptions!$B$4))-YEAR($E60)+1))),"")))</f>
        <v/>
      </c>
      <c r="O60" s="19">
        <f>IF($A60="","",IF(OR($M60="",$N60="",$I60=""),"",IFERROR(IF($I60="Straight-Line",MIN($M60,$M60/$H60*$N60),IF($I60="Declining Balance",MIN($M60,MAX(0,$F60-MAX($G60,$F60*(1-Assumptions!$B$6/$H60)^$N60))),"")),"")))</f>
        <v/>
      </c>
      <c r="P60" s="19">
        <f>IF($A60="","",IF(OR($F60="",$G60="",$O60=""),"",IFERROR(MAX($G60,$F60-$O60),"")))</f>
        <v/>
      </c>
      <c r="Q60" s="19">
        <f>IF($A60="","",IF(OR($E60="",$F60="",$G60="",$H60="",$I60=""),"",IFERROR(IF(OR($E60&gt;Assumptions!$B$4,YEAR(Assumptions!$B$4)&gt;YEAR($E60)+$H60-1,AND($K60&lt;&gt;"",YEAR(Assumptions!$B$4)&gt;YEAR($K60))),0,IF($I60="Straight-Line",MAX(0,($F60-$G60)/$H60),IF($I60="Declining Balance",MAX(0,MIN($F60*(1-Assumptions!$B$6/$H60)^(YEAR(Assumptions!$B$4)-YEAR($E60))*Assumptions!$B$6/$H60,$F60*(1-Assumptions!$B$6/$H60)^(YEAR(Assumptions!$B$4)-YEAR($E60))-$G60)),""))),"")))</f>
        <v/>
      </c>
      <c r="R60" s="10">
        <f>IF($A60="","",IF(OR($B60="",$C60="",$D60="",$E60="",$F60="",$G60="",$H60="",$I60=""),"Check missing input",IF(OR($F60&lt;=0,$G60&lt;0,$H60&lt;Assumptions!$B$9,$H60&gt;Assumptions!$B$10),"Check amount or life",IF($G60&gt;$F60,"Check salvage value",IF(AND($K60&lt;&gt;"",$K60&lt;$E60),"Check disposal date",IF(AND($D60="Disposed",$K60=""),"Add disposal date",IF(AND($D60&lt;&gt;"Disposed",$K60&lt;&gt;""),"Check status",IF(AND($D60="Planned",$E60&lt;=Assumptions!$B$4),"Check planned status",IF(AND($D60="In Service",$E60&gt;Assumptions!$B$4),"Check service date",IF(AND($P60&lt;&gt;"",$P60&lt;=$G60+0.01),"At salvage value","")))))))))</f>
        <v/>
      </c>
    </row>
    <row r="61">
      <c r="A61" s="14" t="n"/>
      <c r="B61" s="14" t="n"/>
      <c r="C61" s="14" t="n"/>
      <c r="D61" s="14" t="n"/>
      <c r="E61" s="15" t="n"/>
      <c r="F61" s="16" t="n"/>
      <c r="G61" s="16" t="n"/>
      <c r="H61" s="17" t="n"/>
      <c r="I61" s="14" t="n"/>
      <c r="J61" s="14" t="n"/>
      <c r="K61" s="15" t="n"/>
      <c r="L61" s="18" t="n"/>
      <c r="M61" s="21">
        <f>IF($A61="","",IF(OR($F61="",$G61=""),"",IFERROR(MAX(0,$F61-$G61),"")))</f>
        <v/>
      </c>
      <c r="N61" s="22">
        <f>IF($A61="","",IF(OR($E61="",$H61="",Assumptions!$B$4=""),"",IFERROR(IF($E61&gt;Assumptions!$B$4,0,MIN($H61,MAX(0,YEAR(IF(AND($K61&lt;&gt;"",$K61&lt;Assumptions!$B$4),$K61,Assumptions!$B$4))-YEAR($E61)+1))),"")))</f>
        <v/>
      </c>
      <c r="O61" s="21">
        <f>IF($A61="","",IF(OR($M61="",$N61="",$I61=""),"",IFERROR(IF($I61="Straight-Line",MIN($M61,$M61/$H61*$N61),IF($I61="Declining Balance",MIN($M61,MAX(0,$F61-MAX($G61,$F61*(1-Assumptions!$B$6/$H61)^$N61))),"")),"")))</f>
        <v/>
      </c>
      <c r="P61" s="21">
        <f>IF($A61="","",IF(OR($F61="",$G61="",$O61=""),"",IFERROR(MAX($G61,$F61-$O61),"")))</f>
        <v/>
      </c>
      <c r="Q61" s="21">
        <f>IF($A61="","",IF(OR($E61="",$F61="",$G61="",$H61="",$I61=""),"",IFERROR(IF(OR($E61&gt;Assumptions!$B$4,YEAR(Assumptions!$B$4)&gt;YEAR($E61)+$H61-1,AND($K61&lt;&gt;"",YEAR(Assumptions!$B$4)&gt;YEAR($K61))),0,IF($I61="Straight-Line",MAX(0,($F61-$G61)/$H61),IF($I61="Declining Balance",MAX(0,MIN($F61*(1-Assumptions!$B$6/$H61)^(YEAR(Assumptions!$B$4)-YEAR($E61))*Assumptions!$B$6/$H61,$F61*(1-Assumptions!$B$6/$H61)^(YEAR(Assumptions!$B$4)-YEAR($E61))-$G61)),""))),"")))</f>
        <v/>
      </c>
      <c r="R61" s="23">
        <f>IF($A61="","",IF(OR($B61="",$C61="",$D61="",$E61="",$F61="",$G61="",$H61="",$I61=""),"Check missing input",IF(OR($F61&lt;=0,$G61&lt;0,$H61&lt;Assumptions!$B$9,$H61&gt;Assumptions!$B$10),"Check amount or life",IF($G61&gt;$F61,"Check salvage value",IF(AND($K61&lt;&gt;"",$K61&lt;$E61),"Check disposal date",IF(AND($D61="Disposed",$K61=""),"Add disposal date",IF(AND($D61&lt;&gt;"Disposed",$K61&lt;&gt;""),"Check status",IF(AND($D61="Planned",$E61&lt;=Assumptions!$B$4),"Check planned status",IF(AND($D61="In Service",$E61&gt;Assumptions!$B$4),"Check service date",IF(AND($P61&lt;&gt;"",$P61&lt;=$G61+0.01),"At salvage value","")))))))))</f>
        <v/>
      </c>
    </row>
    <row r="62">
      <c r="A62" s="14" t="n"/>
      <c r="B62" s="14" t="n"/>
      <c r="C62" s="14" t="n"/>
      <c r="D62" s="14" t="n"/>
      <c r="E62" s="15" t="n"/>
      <c r="F62" s="16" t="n"/>
      <c r="G62" s="16" t="n"/>
      <c r="H62" s="17" t="n"/>
      <c r="I62" s="14" t="n"/>
      <c r="J62" s="14" t="n"/>
      <c r="K62" s="15" t="n"/>
      <c r="L62" s="18" t="n"/>
      <c r="M62" s="19">
        <f>IF($A62="","",IF(OR($F62="",$G62=""),"",IFERROR(MAX(0,$F62-$G62),"")))</f>
        <v/>
      </c>
      <c r="N62" s="20">
        <f>IF($A62="","",IF(OR($E62="",$H62="",Assumptions!$B$4=""),"",IFERROR(IF($E62&gt;Assumptions!$B$4,0,MIN($H62,MAX(0,YEAR(IF(AND($K62&lt;&gt;"",$K62&lt;Assumptions!$B$4),$K62,Assumptions!$B$4))-YEAR($E62)+1))),"")))</f>
        <v/>
      </c>
      <c r="O62" s="19">
        <f>IF($A62="","",IF(OR($M62="",$N62="",$I62=""),"",IFERROR(IF($I62="Straight-Line",MIN($M62,$M62/$H62*$N62),IF($I62="Declining Balance",MIN($M62,MAX(0,$F62-MAX($G62,$F62*(1-Assumptions!$B$6/$H62)^$N62))),"")),"")))</f>
        <v/>
      </c>
      <c r="P62" s="19">
        <f>IF($A62="","",IF(OR($F62="",$G62="",$O62=""),"",IFERROR(MAX($G62,$F62-$O62),"")))</f>
        <v/>
      </c>
      <c r="Q62" s="19">
        <f>IF($A62="","",IF(OR($E62="",$F62="",$G62="",$H62="",$I62=""),"",IFERROR(IF(OR($E62&gt;Assumptions!$B$4,YEAR(Assumptions!$B$4)&gt;YEAR($E62)+$H62-1,AND($K62&lt;&gt;"",YEAR(Assumptions!$B$4)&gt;YEAR($K62))),0,IF($I62="Straight-Line",MAX(0,($F62-$G62)/$H62),IF($I62="Declining Balance",MAX(0,MIN($F62*(1-Assumptions!$B$6/$H62)^(YEAR(Assumptions!$B$4)-YEAR($E62))*Assumptions!$B$6/$H62,$F62*(1-Assumptions!$B$6/$H62)^(YEAR(Assumptions!$B$4)-YEAR($E62))-$G62)),""))),"")))</f>
        <v/>
      </c>
      <c r="R62" s="10">
        <f>IF($A62="","",IF(OR($B62="",$C62="",$D62="",$E62="",$F62="",$G62="",$H62="",$I62=""),"Check missing input",IF(OR($F62&lt;=0,$G62&lt;0,$H62&lt;Assumptions!$B$9,$H62&gt;Assumptions!$B$10),"Check amount or life",IF($G62&gt;$F62,"Check salvage value",IF(AND($K62&lt;&gt;"",$K62&lt;$E62),"Check disposal date",IF(AND($D62="Disposed",$K62=""),"Add disposal date",IF(AND($D62&lt;&gt;"Disposed",$K62&lt;&gt;""),"Check status",IF(AND($D62="Planned",$E62&lt;=Assumptions!$B$4),"Check planned status",IF(AND($D62="In Service",$E62&gt;Assumptions!$B$4),"Check service date",IF(AND($P62&lt;&gt;"",$P62&lt;=$G62+0.01),"At salvage value","")))))))))</f>
        <v/>
      </c>
    </row>
    <row r="63">
      <c r="A63" s="14" t="n"/>
      <c r="B63" s="14" t="n"/>
      <c r="C63" s="14" t="n"/>
      <c r="D63" s="14" t="n"/>
      <c r="E63" s="15" t="n"/>
      <c r="F63" s="16" t="n"/>
      <c r="G63" s="16" t="n"/>
      <c r="H63" s="17" t="n"/>
      <c r="I63" s="14" t="n"/>
      <c r="J63" s="14" t="n"/>
      <c r="K63" s="15" t="n"/>
      <c r="L63" s="18" t="n"/>
      <c r="M63" s="21">
        <f>IF($A63="","",IF(OR($F63="",$G63=""),"",IFERROR(MAX(0,$F63-$G63),"")))</f>
        <v/>
      </c>
      <c r="N63" s="22">
        <f>IF($A63="","",IF(OR($E63="",$H63="",Assumptions!$B$4=""),"",IFERROR(IF($E63&gt;Assumptions!$B$4,0,MIN($H63,MAX(0,YEAR(IF(AND($K63&lt;&gt;"",$K63&lt;Assumptions!$B$4),$K63,Assumptions!$B$4))-YEAR($E63)+1))),"")))</f>
        <v/>
      </c>
      <c r="O63" s="21">
        <f>IF($A63="","",IF(OR($M63="",$N63="",$I63=""),"",IFERROR(IF($I63="Straight-Line",MIN($M63,$M63/$H63*$N63),IF($I63="Declining Balance",MIN($M63,MAX(0,$F63-MAX($G63,$F63*(1-Assumptions!$B$6/$H63)^$N63))),"")),"")))</f>
        <v/>
      </c>
      <c r="P63" s="21">
        <f>IF($A63="","",IF(OR($F63="",$G63="",$O63=""),"",IFERROR(MAX($G63,$F63-$O63),"")))</f>
        <v/>
      </c>
      <c r="Q63" s="21">
        <f>IF($A63="","",IF(OR($E63="",$F63="",$G63="",$H63="",$I63=""),"",IFERROR(IF(OR($E63&gt;Assumptions!$B$4,YEAR(Assumptions!$B$4)&gt;YEAR($E63)+$H63-1,AND($K63&lt;&gt;"",YEAR(Assumptions!$B$4)&gt;YEAR($K63))),0,IF($I63="Straight-Line",MAX(0,($F63-$G63)/$H63),IF($I63="Declining Balance",MAX(0,MIN($F63*(1-Assumptions!$B$6/$H63)^(YEAR(Assumptions!$B$4)-YEAR($E63))*Assumptions!$B$6/$H63,$F63*(1-Assumptions!$B$6/$H63)^(YEAR(Assumptions!$B$4)-YEAR($E63))-$G63)),""))),"")))</f>
        <v/>
      </c>
      <c r="R63" s="23">
        <f>IF($A63="","",IF(OR($B63="",$C63="",$D63="",$E63="",$F63="",$G63="",$H63="",$I63=""),"Check missing input",IF(OR($F63&lt;=0,$G63&lt;0,$H63&lt;Assumptions!$B$9,$H63&gt;Assumptions!$B$10),"Check amount or life",IF($G63&gt;$F63,"Check salvage value",IF(AND($K63&lt;&gt;"",$K63&lt;$E63),"Check disposal date",IF(AND($D63="Disposed",$K63=""),"Add disposal date",IF(AND($D63&lt;&gt;"Disposed",$K63&lt;&gt;""),"Check status",IF(AND($D63="Planned",$E63&lt;=Assumptions!$B$4),"Check planned status",IF(AND($D63="In Service",$E63&gt;Assumptions!$B$4),"Check service date",IF(AND($P63&lt;&gt;"",$P63&lt;=$G63+0.01),"At salvage value","")))))))))</f>
        <v/>
      </c>
    </row>
    <row r="64">
      <c r="A64" s="14" t="n"/>
      <c r="B64" s="14" t="n"/>
      <c r="C64" s="14" t="n"/>
      <c r="D64" s="14" t="n"/>
      <c r="E64" s="15" t="n"/>
      <c r="F64" s="16" t="n"/>
      <c r="G64" s="16" t="n"/>
      <c r="H64" s="17" t="n"/>
      <c r="I64" s="14" t="n"/>
      <c r="J64" s="14" t="n"/>
      <c r="K64" s="15" t="n"/>
      <c r="L64" s="18" t="n"/>
      <c r="M64" s="19">
        <f>IF($A64="","",IF(OR($F64="",$G64=""),"",IFERROR(MAX(0,$F64-$G64),"")))</f>
        <v/>
      </c>
      <c r="N64" s="20">
        <f>IF($A64="","",IF(OR($E64="",$H64="",Assumptions!$B$4=""),"",IFERROR(IF($E64&gt;Assumptions!$B$4,0,MIN($H64,MAX(0,YEAR(IF(AND($K64&lt;&gt;"",$K64&lt;Assumptions!$B$4),$K64,Assumptions!$B$4))-YEAR($E64)+1))),"")))</f>
        <v/>
      </c>
      <c r="O64" s="19">
        <f>IF($A64="","",IF(OR($M64="",$N64="",$I64=""),"",IFERROR(IF($I64="Straight-Line",MIN($M64,$M64/$H64*$N64),IF($I64="Declining Balance",MIN($M64,MAX(0,$F64-MAX($G64,$F64*(1-Assumptions!$B$6/$H64)^$N64))),"")),"")))</f>
        <v/>
      </c>
      <c r="P64" s="19">
        <f>IF($A64="","",IF(OR($F64="",$G64="",$O64=""),"",IFERROR(MAX($G64,$F64-$O64),"")))</f>
        <v/>
      </c>
      <c r="Q64" s="19">
        <f>IF($A64="","",IF(OR($E64="",$F64="",$G64="",$H64="",$I64=""),"",IFERROR(IF(OR($E64&gt;Assumptions!$B$4,YEAR(Assumptions!$B$4)&gt;YEAR($E64)+$H64-1,AND($K64&lt;&gt;"",YEAR(Assumptions!$B$4)&gt;YEAR($K64))),0,IF($I64="Straight-Line",MAX(0,($F64-$G64)/$H64),IF($I64="Declining Balance",MAX(0,MIN($F64*(1-Assumptions!$B$6/$H64)^(YEAR(Assumptions!$B$4)-YEAR($E64))*Assumptions!$B$6/$H64,$F64*(1-Assumptions!$B$6/$H64)^(YEAR(Assumptions!$B$4)-YEAR($E64))-$G64)),""))),"")))</f>
        <v/>
      </c>
      <c r="R64" s="10">
        <f>IF($A64="","",IF(OR($B64="",$C64="",$D64="",$E64="",$F64="",$G64="",$H64="",$I64=""),"Check missing input",IF(OR($F64&lt;=0,$G64&lt;0,$H64&lt;Assumptions!$B$9,$H64&gt;Assumptions!$B$10),"Check amount or life",IF($G64&gt;$F64,"Check salvage value",IF(AND($K64&lt;&gt;"",$K64&lt;$E64),"Check disposal date",IF(AND($D64="Disposed",$K64=""),"Add disposal date",IF(AND($D64&lt;&gt;"Disposed",$K64&lt;&gt;""),"Check status",IF(AND($D64="Planned",$E64&lt;=Assumptions!$B$4),"Check planned status",IF(AND($D64="In Service",$E64&gt;Assumptions!$B$4),"Check service date",IF(AND($P64&lt;&gt;"",$P64&lt;=$G64+0.01),"At salvage value","")))))))))</f>
        <v/>
      </c>
    </row>
    <row r="65">
      <c r="A65" s="14" t="n"/>
      <c r="B65" s="14" t="n"/>
      <c r="C65" s="14" t="n"/>
      <c r="D65" s="14" t="n"/>
      <c r="E65" s="15" t="n"/>
      <c r="F65" s="16" t="n"/>
      <c r="G65" s="16" t="n"/>
      <c r="H65" s="17" t="n"/>
      <c r="I65" s="14" t="n"/>
      <c r="J65" s="14" t="n"/>
      <c r="K65" s="15" t="n"/>
      <c r="L65" s="18" t="n"/>
      <c r="M65" s="21">
        <f>IF($A65="","",IF(OR($F65="",$G65=""),"",IFERROR(MAX(0,$F65-$G65),"")))</f>
        <v/>
      </c>
      <c r="N65" s="22">
        <f>IF($A65="","",IF(OR($E65="",$H65="",Assumptions!$B$4=""),"",IFERROR(IF($E65&gt;Assumptions!$B$4,0,MIN($H65,MAX(0,YEAR(IF(AND($K65&lt;&gt;"",$K65&lt;Assumptions!$B$4),$K65,Assumptions!$B$4))-YEAR($E65)+1))),"")))</f>
        <v/>
      </c>
      <c r="O65" s="21">
        <f>IF($A65="","",IF(OR($M65="",$N65="",$I65=""),"",IFERROR(IF($I65="Straight-Line",MIN($M65,$M65/$H65*$N65),IF($I65="Declining Balance",MIN($M65,MAX(0,$F65-MAX($G65,$F65*(1-Assumptions!$B$6/$H65)^$N65))),"")),"")))</f>
        <v/>
      </c>
      <c r="P65" s="21">
        <f>IF($A65="","",IF(OR($F65="",$G65="",$O65=""),"",IFERROR(MAX($G65,$F65-$O65),"")))</f>
        <v/>
      </c>
      <c r="Q65" s="21">
        <f>IF($A65="","",IF(OR($E65="",$F65="",$G65="",$H65="",$I65=""),"",IFERROR(IF(OR($E65&gt;Assumptions!$B$4,YEAR(Assumptions!$B$4)&gt;YEAR($E65)+$H65-1,AND($K65&lt;&gt;"",YEAR(Assumptions!$B$4)&gt;YEAR($K65))),0,IF($I65="Straight-Line",MAX(0,($F65-$G65)/$H65),IF($I65="Declining Balance",MAX(0,MIN($F65*(1-Assumptions!$B$6/$H65)^(YEAR(Assumptions!$B$4)-YEAR($E65))*Assumptions!$B$6/$H65,$F65*(1-Assumptions!$B$6/$H65)^(YEAR(Assumptions!$B$4)-YEAR($E65))-$G65)),""))),"")))</f>
        <v/>
      </c>
      <c r="R65" s="23">
        <f>IF($A65="","",IF(OR($B65="",$C65="",$D65="",$E65="",$F65="",$G65="",$H65="",$I65=""),"Check missing input",IF(OR($F65&lt;=0,$G65&lt;0,$H65&lt;Assumptions!$B$9,$H65&gt;Assumptions!$B$10),"Check amount or life",IF($G65&gt;$F65,"Check salvage value",IF(AND($K65&lt;&gt;"",$K65&lt;$E65),"Check disposal date",IF(AND($D65="Disposed",$K65=""),"Add disposal date",IF(AND($D65&lt;&gt;"Disposed",$K65&lt;&gt;""),"Check status",IF(AND($D65="Planned",$E65&lt;=Assumptions!$B$4),"Check planned status",IF(AND($D65="In Service",$E65&gt;Assumptions!$B$4),"Check service date",IF(AND($P65&lt;&gt;"",$P65&lt;=$G65+0.01),"At salvage value","")))))))))</f>
        <v/>
      </c>
    </row>
    <row r="66">
      <c r="A66" s="14" t="n"/>
      <c r="B66" s="14" t="n"/>
      <c r="C66" s="14" t="n"/>
      <c r="D66" s="14" t="n"/>
      <c r="E66" s="15" t="n"/>
      <c r="F66" s="16" t="n"/>
      <c r="G66" s="16" t="n"/>
      <c r="H66" s="17" t="n"/>
      <c r="I66" s="14" t="n"/>
      <c r="J66" s="14" t="n"/>
      <c r="K66" s="15" t="n"/>
      <c r="L66" s="18" t="n"/>
      <c r="M66" s="19">
        <f>IF($A66="","",IF(OR($F66="",$G66=""),"",IFERROR(MAX(0,$F66-$G66),"")))</f>
        <v/>
      </c>
      <c r="N66" s="20">
        <f>IF($A66="","",IF(OR($E66="",$H66="",Assumptions!$B$4=""),"",IFERROR(IF($E66&gt;Assumptions!$B$4,0,MIN($H66,MAX(0,YEAR(IF(AND($K66&lt;&gt;"",$K66&lt;Assumptions!$B$4),$K66,Assumptions!$B$4))-YEAR($E66)+1))),"")))</f>
        <v/>
      </c>
      <c r="O66" s="19">
        <f>IF($A66="","",IF(OR($M66="",$N66="",$I66=""),"",IFERROR(IF($I66="Straight-Line",MIN($M66,$M66/$H66*$N66),IF($I66="Declining Balance",MIN($M66,MAX(0,$F66-MAX($G66,$F66*(1-Assumptions!$B$6/$H66)^$N66))),"")),"")))</f>
        <v/>
      </c>
      <c r="P66" s="19">
        <f>IF($A66="","",IF(OR($F66="",$G66="",$O66=""),"",IFERROR(MAX($G66,$F66-$O66),"")))</f>
        <v/>
      </c>
      <c r="Q66" s="19">
        <f>IF($A66="","",IF(OR($E66="",$F66="",$G66="",$H66="",$I66=""),"",IFERROR(IF(OR($E66&gt;Assumptions!$B$4,YEAR(Assumptions!$B$4)&gt;YEAR($E66)+$H66-1,AND($K66&lt;&gt;"",YEAR(Assumptions!$B$4)&gt;YEAR($K66))),0,IF($I66="Straight-Line",MAX(0,($F66-$G66)/$H66),IF($I66="Declining Balance",MAX(0,MIN($F66*(1-Assumptions!$B$6/$H66)^(YEAR(Assumptions!$B$4)-YEAR($E66))*Assumptions!$B$6/$H66,$F66*(1-Assumptions!$B$6/$H66)^(YEAR(Assumptions!$B$4)-YEAR($E66))-$G66)),""))),"")))</f>
        <v/>
      </c>
      <c r="R66" s="10">
        <f>IF($A66="","",IF(OR($B66="",$C66="",$D66="",$E66="",$F66="",$G66="",$H66="",$I66=""),"Check missing input",IF(OR($F66&lt;=0,$G66&lt;0,$H66&lt;Assumptions!$B$9,$H66&gt;Assumptions!$B$10),"Check amount or life",IF($G66&gt;$F66,"Check salvage value",IF(AND($K66&lt;&gt;"",$K66&lt;$E66),"Check disposal date",IF(AND($D66="Disposed",$K66=""),"Add disposal date",IF(AND($D66&lt;&gt;"Disposed",$K66&lt;&gt;""),"Check status",IF(AND($D66="Planned",$E66&lt;=Assumptions!$B$4),"Check planned status",IF(AND($D66="In Service",$E66&gt;Assumptions!$B$4),"Check service date",IF(AND($P66&lt;&gt;"",$P66&lt;=$G66+0.01),"At salvage value","")))))))))</f>
        <v/>
      </c>
    </row>
    <row r="67">
      <c r="A67" s="14" t="n"/>
      <c r="B67" s="14" t="n"/>
      <c r="C67" s="14" t="n"/>
      <c r="D67" s="14" t="n"/>
      <c r="E67" s="15" t="n"/>
      <c r="F67" s="16" t="n"/>
      <c r="G67" s="16" t="n"/>
      <c r="H67" s="17" t="n"/>
      <c r="I67" s="14" t="n"/>
      <c r="J67" s="14" t="n"/>
      <c r="K67" s="15" t="n"/>
      <c r="L67" s="18" t="n"/>
      <c r="M67" s="21">
        <f>IF($A67="","",IF(OR($F67="",$G67=""),"",IFERROR(MAX(0,$F67-$G67),"")))</f>
        <v/>
      </c>
      <c r="N67" s="22">
        <f>IF($A67="","",IF(OR($E67="",$H67="",Assumptions!$B$4=""),"",IFERROR(IF($E67&gt;Assumptions!$B$4,0,MIN($H67,MAX(0,YEAR(IF(AND($K67&lt;&gt;"",$K67&lt;Assumptions!$B$4),$K67,Assumptions!$B$4))-YEAR($E67)+1))),"")))</f>
        <v/>
      </c>
      <c r="O67" s="21">
        <f>IF($A67="","",IF(OR($M67="",$N67="",$I67=""),"",IFERROR(IF($I67="Straight-Line",MIN($M67,$M67/$H67*$N67),IF($I67="Declining Balance",MIN($M67,MAX(0,$F67-MAX($G67,$F67*(1-Assumptions!$B$6/$H67)^$N67))),"")),"")))</f>
        <v/>
      </c>
      <c r="P67" s="21">
        <f>IF($A67="","",IF(OR($F67="",$G67="",$O67=""),"",IFERROR(MAX($G67,$F67-$O67),"")))</f>
        <v/>
      </c>
      <c r="Q67" s="21">
        <f>IF($A67="","",IF(OR($E67="",$F67="",$G67="",$H67="",$I67=""),"",IFERROR(IF(OR($E67&gt;Assumptions!$B$4,YEAR(Assumptions!$B$4)&gt;YEAR($E67)+$H67-1,AND($K67&lt;&gt;"",YEAR(Assumptions!$B$4)&gt;YEAR($K67))),0,IF($I67="Straight-Line",MAX(0,($F67-$G67)/$H67),IF($I67="Declining Balance",MAX(0,MIN($F67*(1-Assumptions!$B$6/$H67)^(YEAR(Assumptions!$B$4)-YEAR($E67))*Assumptions!$B$6/$H67,$F67*(1-Assumptions!$B$6/$H67)^(YEAR(Assumptions!$B$4)-YEAR($E67))-$G67)),""))),"")))</f>
        <v/>
      </c>
      <c r="R67" s="23">
        <f>IF($A67="","",IF(OR($B67="",$C67="",$D67="",$E67="",$F67="",$G67="",$H67="",$I67=""),"Check missing input",IF(OR($F67&lt;=0,$G67&lt;0,$H67&lt;Assumptions!$B$9,$H67&gt;Assumptions!$B$10),"Check amount or life",IF($G67&gt;$F67,"Check salvage value",IF(AND($K67&lt;&gt;"",$K67&lt;$E67),"Check disposal date",IF(AND($D67="Disposed",$K67=""),"Add disposal date",IF(AND($D67&lt;&gt;"Disposed",$K67&lt;&gt;""),"Check status",IF(AND($D67="Planned",$E67&lt;=Assumptions!$B$4),"Check planned status",IF(AND($D67="In Service",$E67&gt;Assumptions!$B$4),"Check service date",IF(AND($P67&lt;&gt;"",$P67&lt;=$G67+0.01),"At salvage value","")))))))))</f>
        <v/>
      </c>
    </row>
    <row r="68">
      <c r="A68" s="14" t="n"/>
      <c r="B68" s="14" t="n"/>
      <c r="C68" s="14" t="n"/>
      <c r="D68" s="14" t="n"/>
      <c r="E68" s="15" t="n"/>
      <c r="F68" s="16" t="n"/>
      <c r="G68" s="16" t="n"/>
      <c r="H68" s="17" t="n"/>
      <c r="I68" s="14" t="n"/>
      <c r="J68" s="14" t="n"/>
      <c r="K68" s="15" t="n"/>
      <c r="L68" s="18" t="n"/>
      <c r="M68" s="19">
        <f>IF($A68="","",IF(OR($F68="",$G68=""),"",IFERROR(MAX(0,$F68-$G68),"")))</f>
        <v/>
      </c>
      <c r="N68" s="20">
        <f>IF($A68="","",IF(OR($E68="",$H68="",Assumptions!$B$4=""),"",IFERROR(IF($E68&gt;Assumptions!$B$4,0,MIN($H68,MAX(0,YEAR(IF(AND($K68&lt;&gt;"",$K68&lt;Assumptions!$B$4),$K68,Assumptions!$B$4))-YEAR($E68)+1))),"")))</f>
        <v/>
      </c>
      <c r="O68" s="19">
        <f>IF($A68="","",IF(OR($M68="",$N68="",$I68=""),"",IFERROR(IF($I68="Straight-Line",MIN($M68,$M68/$H68*$N68),IF($I68="Declining Balance",MIN($M68,MAX(0,$F68-MAX($G68,$F68*(1-Assumptions!$B$6/$H68)^$N68))),"")),"")))</f>
        <v/>
      </c>
      <c r="P68" s="19">
        <f>IF($A68="","",IF(OR($F68="",$G68="",$O68=""),"",IFERROR(MAX($G68,$F68-$O68),"")))</f>
        <v/>
      </c>
      <c r="Q68" s="19">
        <f>IF($A68="","",IF(OR($E68="",$F68="",$G68="",$H68="",$I68=""),"",IFERROR(IF(OR($E68&gt;Assumptions!$B$4,YEAR(Assumptions!$B$4)&gt;YEAR($E68)+$H68-1,AND($K68&lt;&gt;"",YEAR(Assumptions!$B$4)&gt;YEAR($K68))),0,IF($I68="Straight-Line",MAX(0,($F68-$G68)/$H68),IF($I68="Declining Balance",MAX(0,MIN($F68*(1-Assumptions!$B$6/$H68)^(YEAR(Assumptions!$B$4)-YEAR($E68))*Assumptions!$B$6/$H68,$F68*(1-Assumptions!$B$6/$H68)^(YEAR(Assumptions!$B$4)-YEAR($E68))-$G68)),""))),"")))</f>
        <v/>
      </c>
      <c r="R68" s="10">
        <f>IF($A68="","",IF(OR($B68="",$C68="",$D68="",$E68="",$F68="",$G68="",$H68="",$I68=""),"Check missing input",IF(OR($F68&lt;=0,$G68&lt;0,$H68&lt;Assumptions!$B$9,$H68&gt;Assumptions!$B$10),"Check amount or life",IF($G68&gt;$F68,"Check salvage value",IF(AND($K68&lt;&gt;"",$K68&lt;$E68),"Check disposal date",IF(AND($D68="Disposed",$K68=""),"Add disposal date",IF(AND($D68&lt;&gt;"Disposed",$K68&lt;&gt;""),"Check status",IF(AND($D68="Planned",$E68&lt;=Assumptions!$B$4),"Check planned status",IF(AND($D68="In Service",$E68&gt;Assumptions!$B$4),"Check service date",IF(AND($P68&lt;&gt;"",$P68&lt;=$G68+0.01),"At salvage value","")))))))))</f>
        <v/>
      </c>
    </row>
    <row r="69">
      <c r="A69" s="14" t="n"/>
      <c r="B69" s="14" t="n"/>
      <c r="C69" s="14" t="n"/>
      <c r="D69" s="14" t="n"/>
      <c r="E69" s="15" t="n"/>
      <c r="F69" s="16" t="n"/>
      <c r="G69" s="16" t="n"/>
      <c r="H69" s="17" t="n"/>
      <c r="I69" s="14" t="n"/>
      <c r="J69" s="14" t="n"/>
      <c r="K69" s="15" t="n"/>
      <c r="L69" s="18" t="n"/>
      <c r="M69" s="21">
        <f>IF($A69="","",IF(OR($F69="",$G69=""),"",IFERROR(MAX(0,$F69-$G69),"")))</f>
        <v/>
      </c>
      <c r="N69" s="22">
        <f>IF($A69="","",IF(OR($E69="",$H69="",Assumptions!$B$4=""),"",IFERROR(IF($E69&gt;Assumptions!$B$4,0,MIN($H69,MAX(0,YEAR(IF(AND($K69&lt;&gt;"",$K69&lt;Assumptions!$B$4),$K69,Assumptions!$B$4))-YEAR($E69)+1))),"")))</f>
        <v/>
      </c>
      <c r="O69" s="21">
        <f>IF($A69="","",IF(OR($M69="",$N69="",$I69=""),"",IFERROR(IF($I69="Straight-Line",MIN($M69,$M69/$H69*$N69),IF($I69="Declining Balance",MIN($M69,MAX(0,$F69-MAX($G69,$F69*(1-Assumptions!$B$6/$H69)^$N69))),"")),"")))</f>
        <v/>
      </c>
      <c r="P69" s="21">
        <f>IF($A69="","",IF(OR($F69="",$G69="",$O69=""),"",IFERROR(MAX($G69,$F69-$O69),"")))</f>
        <v/>
      </c>
      <c r="Q69" s="21">
        <f>IF($A69="","",IF(OR($E69="",$F69="",$G69="",$H69="",$I69=""),"",IFERROR(IF(OR($E69&gt;Assumptions!$B$4,YEAR(Assumptions!$B$4)&gt;YEAR($E69)+$H69-1,AND($K69&lt;&gt;"",YEAR(Assumptions!$B$4)&gt;YEAR($K69))),0,IF($I69="Straight-Line",MAX(0,($F69-$G69)/$H69),IF($I69="Declining Balance",MAX(0,MIN($F69*(1-Assumptions!$B$6/$H69)^(YEAR(Assumptions!$B$4)-YEAR($E69))*Assumptions!$B$6/$H69,$F69*(1-Assumptions!$B$6/$H69)^(YEAR(Assumptions!$B$4)-YEAR($E69))-$G69)),""))),"")))</f>
        <v/>
      </c>
      <c r="R69" s="23">
        <f>IF($A69="","",IF(OR($B69="",$C69="",$D69="",$E69="",$F69="",$G69="",$H69="",$I69=""),"Check missing input",IF(OR($F69&lt;=0,$G69&lt;0,$H69&lt;Assumptions!$B$9,$H69&gt;Assumptions!$B$10),"Check amount or life",IF($G69&gt;$F69,"Check salvage value",IF(AND($K69&lt;&gt;"",$K69&lt;$E69),"Check disposal date",IF(AND($D69="Disposed",$K69=""),"Add disposal date",IF(AND($D69&lt;&gt;"Disposed",$K69&lt;&gt;""),"Check status",IF(AND($D69="Planned",$E69&lt;=Assumptions!$B$4),"Check planned status",IF(AND($D69="In Service",$E69&gt;Assumptions!$B$4),"Check service date",IF(AND($P69&lt;&gt;"",$P69&lt;=$G69+0.01),"At salvage value","")))))))))</f>
        <v/>
      </c>
    </row>
    <row r="70">
      <c r="A70" s="14" t="n"/>
      <c r="B70" s="14" t="n"/>
      <c r="C70" s="14" t="n"/>
      <c r="D70" s="14" t="n"/>
      <c r="E70" s="15" t="n"/>
      <c r="F70" s="16" t="n"/>
      <c r="G70" s="16" t="n"/>
      <c r="H70" s="17" t="n"/>
      <c r="I70" s="14" t="n"/>
      <c r="J70" s="14" t="n"/>
      <c r="K70" s="15" t="n"/>
      <c r="L70" s="18" t="n"/>
      <c r="M70" s="19">
        <f>IF($A70="","",IF(OR($F70="",$G70=""),"",IFERROR(MAX(0,$F70-$G70),"")))</f>
        <v/>
      </c>
      <c r="N70" s="20">
        <f>IF($A70="","",IF(OR($E70="",$H70="",Assumptions!$B$4=""),"",IFERROR(IF($E70&gt;Assumptions!$B$4,0,MIN($H70,MAX(0,YEAR(IF(AND($K70&lt;&gt;"",$K70&lt;Assumptions!$B$4),$K70,Assumptions!$B$4))-YEAR($E70)+1))),"")))</f>
        <v/>
      </c>
      <c r="O70" s="19">
        <f>IF($A70="","",IF(OR($M70="",$N70="",$I70=""),"",IFERROR(IF($I70="Straight-Line",MIN($M70,$M70/$H70*$N70),IF($I70="Declining Balance",MIN($M70,MAX(0,$F70-MAX($G70,$F70*(1-Assumptions!$B$6/$H70)^$N70))),"")),"")))</f>
        <v/>
      </c>
      <c r="P70" s="19">
        <f>IF($A70="","",IF(OR($F70="",$G70="",$O70=""),"",IFERROR(MAX($G70,$F70-$O70),"")))</f>
        <v/>
      </c>
      <c r="Q70" s="19">
        <f>IF($A70="","",IF(OR($E70="",$F70="",$G70="",$H70="",$I70=""),"",IFERROR(IF(OR($E70&gt;Assumptions!$B$4,YEAR(Assumptions!$B$4)&gt;YEAR($E70)+$H70-1,AND($K70&lt;&gt;"",YEAR(Assumptions!$B$4)&gt;YEAR($K70))),0,IF($I70="Straight-Line",MAX(0,($F70-$G70)/$H70),IF($I70="Declining Balance",MAX(0,MIN($F70*(1-Assumptions!$B$6/$H70)^(YEAR(Assumptions!$B$4)-YEAR($E70))*Assumptions!$B$6/$H70,$F70*(1-Assumptions!$B$6/$H70)^(YEAR(Assumptions!$B$4)-YEAR($E70))-$G70)),""))),"")))</f>
        <v/>
      </c>
      <c r="R70" s="10">
        <f>IF($A70="","",IF(OR($B70="",$C70="",$D70="",$E70="",$F70="",$G70="",$H70="",$I70=""),"Check missing input",IF(OR($F70&lt;=0,$G70&lt;0,$H70&lt;Assumptions!$B$9,$H70&gt;Assumptions!$B$10),"Check amount or life",IF($G70&gt;$F70,"Check salvage value",IF(AND($K70&lt;&gt;"",$K70&lt;$E70),"Check disposal date",IF(AND($D70="Disposed",$K70=""),"Add disposal date",IF(AND($D70&lt;&gt;"Disposed",$K70&lt;&gt;""),"Check status",IF(AND($D70="Planned",$E70&lt;=Assumptions!$B$4),"Check planned status",IF(AND($D70="In Service",$E70&gt;Assumptions!$B$4),"Check service date",IF(AND($P70&lt;&gt;"",$P70&lt;=$G70+0.01),"At salvage value","")))))))))</f>
        <v/>
      </c>
    </row>
    <row r="71">
      <c r="A71" s="14" t="n"/>
      <c r="B71" s="14" t="n"/>
      <c r="C71" s="14" t="n"/>
      <c r="D71" s="14" t="n"/>
      <c r="E71" s="15" t="n"/>
      <c r="F71" s="16" t="n"/>
      <c r="G71" s="16" t="n"/>
      <c r="H71" s="17" t="n"/>
      <c r="I71" s="14" t="n"/>
      <c r="J71" s="14" t="n"/>
      <c r="K71" s="15" t="n"/>
      <c r="L71" s="18" t="n"/>
      <c r="M71" s="21">
        <f>IF($A71="","",IF(OR($F71="",$G71=""),"",IFERROR(MAX(0,$F71-$G71),"")))</f>
        <v/>
      </c>
      <c r="N71" s="22">
        <f>IF($A71="","",IF(OR($E71="",$H71="",Assumptions!$B$4=""),"",IFERROR(IF($E71&gt;Assumptions!$B$4,0,MIN($H71,MAX(0,YEAR(IF(AND($K71&lt;&gt;"",$K71&lt;Assumptions!$B$4),$K71,Assumptions!$B$4))-YEAR($E71)+1))),"")))</f>
        <v/>
      </c>
      <c r="O71" s="21">
        <f>IF($A71="","",IF(OR($M71="",$N71="",$I71=""),"",IFERROR(IF($I71="Straight-Line",MIN($M71,$M71/$H71*$N71),IF($I71="Declining Balance",MIN($M71,MAX(0,$F71-MAX($G71,$F71*(1-Assumptions!$B$6/$H71)^$N71))),"")),"")))</f>
        <v/>
      </c>
      <c r="P71" s="21">
        <f>IF($A71="","",IF(OR($F71="",$G71="",$O71=""),"",IFERROR(MAX($G71,$F71-$O71),"")))</f>
        <v/>
      </c>
      <c r="Q71" s="21">
        <f>IF($A71="","",IF(OR($E71="",$F71="",$G71="",$H71="",$I71=""),"",IFERROR(IF(OR($E71&gt;Assumptions!$B$4,YEAR(Assumptions!$B$4)&gt;YEAR($E71)+$H71-1,AND($K71&lt;&gt;"",YEAR(Assumptions!$B$4)&gt;YEAR($K71))),0,IF($I71="Straight-Line",MAX(0,($F71-$G71)/$H71),IF($I71="Declining Balance",MAX(0,MIN($F71*(1-Assumptions!$B$6/$H71)^(YEAR(Assumptions!$B$4)-YEAR($E71))*Assumptions!$B$6/$H71,$F71*(1-Assumptions!$B$6/$H71)^(YEAR(Assumptions!$B$4)-YEAR($E71))-$G71)),""))),"")))</f>
        <v/>
      </c>
      <c r="R71" s="23">
        <f>IF($A71="","",IF(OR($B71="",$C71="",$D71="",$E71="",$F71="",$G71="",$H71="",$I71=""),"Check missing input",IF(OR($F71&lt;=0,$G71&lt;0,$H71&lt;Assumptions!$B$9,$H71&gt;Assumptions!$B$10),"Check amount or life",IF($G71&gt;$F71,"Check salvage value",IF(AND($K71&lt;&gt;"",$K71&lt;$E71),"Check disposal date",IF(AND($D71="Disposed",$K71=""),"Add disposal date",IF(AND($D71&lt;&gt;"Disposed",$K71&lt;&gt;""),"Check status",IF(AND($D71="Planned",$E71&lt;=Assumptions!$B$4),"Check planned status",IF(AND($D71="In Service",$E71&gt;Assumptions!$B$4),"Check service date",IF(AND($P71&lt;&gt;"",$P71&lt;=$G71+0.01),"At salvage value","")))))))))</f>
        <v/>
      </c>
    </row>
    <row r="72">
      <c r="A72" s="14" t="n"/>
      <c r="B72" s="14" t="n"/>
      <c r="C72" s="14" t="n"/>
      <c r="D72" s="14" t="n"/>
      <c r="E72" s="15" t="n"/>
      <c r="F72" s="16" t="n"/>
      <c r="G72" s="16" t="n"/>
      <c r="H72" s="17" t="n"/>
      <c r="I72" s="14" t="n"/>
      <c r="J72" s="14" t="n"/>
      <c r="K72" s="15" t="n"/>
      <c r="L72" s="18" t="n"/>
      <c r="M72" s="19">
        <f>IF($A72="","",IF(OR($F72="",$G72=""),"",IFERROR(MAX(0,$F72-$G72),"")))</f>
        <v/>
      </c>
      <c r="N72" s="20">
        <f>IF($A72="","",IF(OR($E72="",$H72="",Assumptions!$B$4=""),"",IFERROR(IF($E72&gt;Assumptions!$B$4,0,MIN($H72,MAX(0,YEAR(IF(AND($K72&lt;&gt;"",$K72&lt;Assumptions!$B$4),$K72,Assumptions!$B$4))-YEAR($E72)+1))),"")))</f>
        <v/>
      </c>
      <c r="O72" s="19">
        <f>IF($A72="","",IF(OR($M72="",$N72="",$I72=""),"",IFERROR(IF($I72="Straight-Line",MIN($M72,$M72/$H72*$N72),IF($I72="Declining Balance",MIN($M72,MAX(0,$F72-MAX($G72,$F72*(1-Assumptions!$B$6/$H72)^$N72))),"")),"")))</f>
        <v/>
      </c>
      <c r="P72" s="19">
        <f>IF($A72="","",IF(OR($F72="",$G72="",$O72=""),"",IFERROR(MAX($G72,$F72-$O72),"")))</f>
        <v/>
      </c>
      <c r="Q72" s="19">
        <f>IF($A72="","",IF(OR($E72="",$F72="",$G72="",$H72="",$I72=""),"",IFERROR(IF(OR($E72&gt;Assumptions!$B$4,YEAR(Assumptions!$B$4)&gt;YEAR($E72)+$H72-1,AND($K72&lt;&gt;"",YEAR(Assumptions!$B$4)&gt;YEAR($K72))),0,IF($I72="Straight-Line",MAX(0,($F72-$G72)/$H72),IF($I72="Declining Balance",MAX(0,MIN($F72*(1-Assumptions!$B$6/$H72)^(YEAR(Assumptions!$B$4)-YEAR($E72))*Assumptions!$B$6/$H72,$F72*(1-Assumptions!$B$6/$H72)^(YEAR(Assumptions!$B$4)-YEAR($E72))-$G72)),""))),"")))</f>
        <v/>
      </c>
      <c r="R72" s="10">
        <f>IF($A72="","",IF(OR($B72="",$C72="",$D72="",$E72="",$F72="",$G72="",$H72="",$I72=""),"Check missing input",IF(OR($F72&lt;=0,$G72&lt;0,$H72&lt;Assumptions!$B$9,$H72&gt;Assumptions!$B$10),"Check amount or life",IF($G72&gt;$F72,"Check salvage value",IF(AND($K72&lt;&gt;"",$K72&lt;$E72),"Check disposal date",IF(AND($D72="Disposed",$K72=""),"Add disposal date",IF(AND($D72&lt;&gt;"Disposed",$K72&lt;&gt;""),"Check status",IF(AND($D72="Planned",$E72&lt;=Assumptions!$B$4),"Check planned status",IF(AND($D72="In Service",$E72&gt;Assumptions!$B$4),"Check service date",IF(AND($P72&lt;&gt;"",$P72&lt;=$G72+0.01),"At salvage value","")))))))))</f>
        <v/>
      </c>
    </row>
    <row r="73">
      <c r="A73" s="14" t="n"/>
      <c r="B73" s="14" t="n"/>
      <c r="C73" s="14" t="n"/>
      <c r="D73" s="14" t="n"/>
      <c r="E73" s="15" t="n"/>
      <c r="F73" s="16" t="n"/>
      <c r="G73" s="16" t="n"/>
      <c r="H73" s="17" t="n"/>
      <c r="I73" s="14" t="n"/>
      <c r="J73" s="14" t="n"/>
      <c r="K73" s="15" t="n"/>
      <c r="L73" s="18" t="n"/>
      <c r="M73" s="21">
        <f>IF($A73="","",IF(OR($F73="",$G73=""),"",IFERROR(MAX(0,$F73-$G73),"")))</f>
        <v/>
      </c>
      <c r="N73" s="22">
        <f>IF($A73="","",IF(OR($E73="",$H73="",Assumptions!$B$4=""),"",IFERROR(IF($E73&gt;Assumptions!$B$4,0,MIN($H73,MAX(0,YEAR(IF(AND($K73&lt;&gt;"",$K73&lt;Assumptions!$B$4),$K73,Assumptions!$B$4))-YEAR($E73)+1))),"")))</f>
        <v/>
      </c>
      <c r="O73" s="21">
        <f>IF($A73="","",IF(OR($M73="",$N73="",$I73=""),"",IFERROR(IF($I73="Straight-Line",MIN($M73,$M73/$H73*$N73),IF($I73="Declining Balance",MIN($M73,MAX(0,$F73-MAX($G73,$F73*(1-Assumptions!$B$6/$H73)^$N73))),"")),"")))</f>
        <v/>
      </c>
      <c r="P73" s="21">
        <f>IF($A73="","",IF(OR($F73="",$G73="",$O73=""),"",IFERROR(MAX($G73,$F73-$O73),"")))</f>
        <v/>
      </c>
      <c r="Q73" s="21">
        <f>IF($A73="","",IF(OR($E73="",$F73="",$G73="",$H73="",$I73=""),"",IFERROR(IF(OR($E73&gt;Assumptions!$B$4,YEAR(Assumptions!$B$4)&gt;YEAR($E73)+$H73-1,AND($K73&lt;&gt;"",YEAR(Assumptions!$B$4)&gt;YEAR($K73))),0,IF($I73="Straight-Line",MAX(0,($F73-$G73)/$H73),IF($I73="Declining Balance",MAX(0,MIN($F73*(1-Assumptions!$B$6/$H73)^(YEAR(Assumptions!$B$4)-YEAR($E73))*Assumptions!$B$6/$H73,$F73*(1-Assumptions!$B$6/$H73)^(YEAR(Assumptions!$B$4)-YEAR($E73))-$G73)),""))),"")))</f>
        <v/>
      </c>
      <c r="R73" s="23">
        <f>IF($A73="","",IF(OR($B73="",$C73="",$D73="",$E73="",$F73="",$G73="",$H73="",$I73=""),"Check missing input",IF(OR($F73&lt;=0,$G73&lt;0,$H73&lt;Assumptions!$B$9,$H73&gt;Assumptions!$B$10),"Check amount or life",IF($G73&gt;$F73,"Check salvage value",IF(AND($K73&lt;&gt;"",$K73&lt;$E73),"Check disposal date",IF(AND($D73="Disposed",$K73=""),"Add disposal date",IF(AND($D73&lt;&gt;"Disposed",$K73&lt;&gt;""),"Check status",IF(AND($D73="Planned",$E73&lt;=Assumptions!$B$4),"Check planned status",IF(AND($D73="In Service",$E73&gt;Assumptions!$B$4),"Check service date",IF(AND($P73&lt;&gt;"",$P73&lt;=$G73+0.01),"At salvage value","")))))))))</f>
        <v/>
      </c>
    </row>
    <row r="74">
      <c r="A74" s="14" t="n"/>
      <c r="B74" s="14" t="n"/>
      <c r="C74" s="14" t="n"/>
      <c r="D74" s="14" t="n"/>
      <c r="E74" s="15" t="n"/>
      <c r="F74" s="16" t="n"/>
      <c r="G74" s="16" t="n"/>
      <c r="H74" s="17" t="n"/>
      <c r="I74" s="14" t="n"/>
      <c r="J74" s="14" t="n"/>
      <c r="K74" s="15" t="n"/>
      <c r="L74" s="18" t="n"/>
      <c r="M74" s="19">
        <f>IF($A74="","",IF(OR($F74="",$G74=""),"",IFERROR(MAX(0,$F74-$G74),"")))</f>
        <v/>
      </c>
      <c r="N74" s="20">
        <f>IF($A74="","",IF(OR($E74="",$H74="",Assumptions!$B$4=""),"",IFERROR(IF($E74&gt;Assumptions!$B$4,0,MIN($H74,MAX(0,YEAR(IF(AND($K74&lt;&gt;"",$K74&lt;Assumptions!$B$4),$K74,Assumptions!$B$4))-YEAR($E74)+1))),"")))</f>
        <v/>
      </c>
      <c r="O74" s="19">
        <f>IF($A74="","",IF(OR($M74="",$N74="",$I74=""),"",IFERROR(IF($I74="Straight-Line",MIN($M74,$M74/$H74*$N74),IF($I74="Declining Balance",MIN($M74,MAX(0,$F74-MAX($G74,$F74*(1-Assumptions!$B$6/$H74)^$N74))),"")),"")))</f>
        <v/>
      </c>
      <c r="P74" s="19">
        <f>IF($A74="","",IF(OR($F74="",$G74="",$O74=""),"",IFERROR(MAX($G74,$F74-$O74),"")))</f>
        <v/>
      </c>
      <c r="Q74" s="19">
        <f>IF($A74="","",IF(OR($E74="",$F74="",$G74="",$H74="",$I74=""),"",IFERROR(IF(OR($E74&gt;Assumptions!$B$4,YEAR(Assumptions!$B$4)&gt;YEAR($E74)+$H74-1,AND($K74&lt;&gt;"",YEAR(Assumptions!$B$4)&gt;YEAR($K74))),0,IF($I74="Straight-Line",MAX(0,($F74-$G74)/$H74),IF($I74="Declining Balance",MAX(0,MIN($F74*(1-Assumptions!$B$6/$H74)^(YEAR(Assumptions!$B$4)-YEAR($E74))*Assumptions!$B$6/$H74,$F74*(1-Assumptions!$B$6/$H74)^(YEAR(Assumptions!$B$4)-YEAR($E74))-$G74)),""))),"")))</f>
        <v/>
      </c>
      <c r="R74" s="10">
        <f>IF($A74="","",IF(OR($B74="",$C74="",$D74="",$E74="",$F74="",$G74="",$H74="",$I74=""),"Check missing input",IF(OR($F74&lt;=0,$G74&lt;0,$H74&lt;Assumptions!$B$9,$H74&gt;Assumptions!$B$10),"Check amount or life",IF($G74&gt;$F74,"Check salvage value",IF(AND($K74&lt;&gt;"",$K74&lt;$E74),"Check disposal date",IF(AND($D74="Disposed",$K74=""),"Add disposal date",IF(AND($D74&lt;&gt;"Disposed",$K74&lt;&gt;""),"Check status",IF(AND($D74="Planned",$E74&lt;=Assumptions!$B$4),"Check planned status",IF(AND($D74="In Service",$E74&gt;Assumptions!$B$4),"Check service date",IF(AND($P74&lt;&gt;"",$P74&lt;=$G74+0.01),"At salvage value","")))))))))</f>
        <v/>
      </c>
    </row>
    <row r="75">
      <c r="A75" s="14" t="n"/>
      <c r="B75" s="14" t="n"/>
      <c r="C75" s="14" t="n"/>
      <c r="D75" s="14" t="n"/>
      <c r="E75" s="15" t="n"/>
      <c r="F75" s="16" t="n"/>
      <c r="G75" s="16" t="n"/>
      <c r="H75" s="17" t="n"/>
      <c r="I75" s="14" t="n"/>
      <c r="J75" s="14" t="n"/>
      <c r="K75" s="15" t="n"/>
      <c r="L75" s="18" t="n"/>
      <c r="M75" s="21">
        <f>IF($A75="","",IF(OR($F75="",$G75=""),"",IFERROR(MAX(0,$F75-$G75),"")))</f>
        <v/>
      </c>
      <c r="N75" s="22">
        <f>IF($A75="","",IF(OR($E75="",$H75="",Assumptions!$B$4=""),"",IFERROR(IF($E75&gt;Assumptions!$B$4,0,MIN($H75,MAX(0,YEAR(IF(AND($K75&lt;&gt;"",$K75&lt;Assumptions!$B$4),$K75,Assumptions!$B$4))-YEAR($E75)+1))),"")))</f>
        <v/>
      </c>
      <c r="O75" s="21">
        <f>IF($A75="","",IF(OR($M75="",$N75="",$I75=""),"",IFERROR(IF($I75="Straight-Line",MIN($M75,$M75/$H75*$N75),IF($I75="Declining Balance",MIN($M75,MAX(0,$F75-MAX($G75,$F75*(1-Assumptions!$B$6/$H75)^$N75))),"")),"")))</f>
        <v/>
      </c>
      <c r="P75" s="21">
        <f>IF($A75="","",IF(OR($F75="",$G75="",$O75=""),"",IFERROR(MAX($G75,$F75-$O75),"")))</f>
        <v/>
      </c>
      <c r="Q75" s="21">
        <f>IF($A75="","",IF(OR($E75="",$F75="",$G75="",$H75="",$I75=""),"",IFERROR(IF(OR($E75&gt;Assumptions!$B$4,YEAR(Assumptions!$B$4)&gt;YEAR($E75)+$H75-1,AND($K75&lt;&gt;"",YEAR(Assumptions!$B$4)&gt;YEAR($K75))),0,IF($I75="Straight-Line",MAX(0,($F75-$G75)/$H75),IF($I75="Declining Balance",MAX(0,MIN($F75*(1-Assumptions!$B$6/$H75)^(YEAR(Assumptions!$B$4)-YEAR($E75))*Assumptions!$B$6/$H75,$F75*(1-Assumptions!$B$6/$H75)^(YEAR(Assumptions!$B$4)-YEAR($E75))-$G75)),""))),"")))</f>
        <v/>
      </c>
      <c r="R75" s="23">
        <f>IF($A75="","",IF(OR($B75="",$C75="",$D75="",$E75="",$F75="",$G75="",$H75="",$I75=""),"Check missing input",IF(OR($F75&lt;=0,$G75&lt;0,$H75&lt;Assumptions!$B$9,$H75&gt;Assumptions!$B$10),"Check amount or life",IF($G75&gt;$F75,"Check salvage value",IF(AND($K75&lt;&gt;"",$K75&lt;$E75),"Check disposal date",IF(AND($D75="Disposed",$K75=""),"Add disposal date",IF(AND($D75&lt;&gt;"Disposed",$K75&lt;&gt;""),"Check status",IF(AND($D75="Planned",$E75&lt;=Assumptions!$B$4),"Check planned status",IF(AND($D75="In Service",$E75&gt;Assumptions!$B$4),"Check service date",IF(AND($P75&lt;&gt;"",$P75&lt;=$G75+0.01),"At salvage value","")))))))))</f>
        <v/>
      </c>
    </row>
    <row r="76">
      <c r="A76" s="14" t="n"/>
      <c r="B76" s="14" t="n"/>
      <c r="C76" s="14" t="n"/>
      <c r="D76" s="14" t="n"/>
      <c r="E76" s="15" t="n"/>
      <c r="F76" s="16" t="n"/>
      <c r="G76" s="16" t="n"/>
      <c r="H76" s="17" t="n"/>
      <c r="I76" s="14" t="n"/>
      <c r="J76" s="14" t="n"/>
      <c r="K76" s="15" t="n"/>
      <c r="L76" s="18" t="n"/>
      <c r="M76" s="19">
        <f>IF($A76="","",IF(OR($F76="",$G76=""),"",IFERROR(MAX(0,$F76-$G76),"")))</f>
        <v/>
      </c>
      <c r="N76" s="20">
        <f>IF($A76="","",IF(OR($E76="",$H76="",Assumptions!$B$4=""),"",IFERROR(IF($E76&gt;Assumptions!$B$4,0,MIN($H76,MAX(0,YEAR(IF(AND($K76&lt;&gt;"",$K76&lt;Assumptions!$B$4),$K76,Assumptions!$B$4))-YEAR($E76)+1))),"")))</f>
        <v/>
      </c>
      <c r="O76" s="19">
        <f>IF($A76="","",IF(OR($M76="",$N76="",$I76=""),"",IFERROR(IF($I76="Straight-Line",MIN($M76,$M76/$H76*$N76),IF($I76="Declining Balance",MIN($M76,MAX(0,$F76-MAX($G76,$F76*(1-Assumptions!$B$6/$H76)^$N76))),"")),"")))</f>
        <v/>
      </c>
      <c r="P76" s="19">
        <f>IF($A76="","",IF(OR($F76="",$G76="",$O76=""),"",IFERROR(MAX($G76,$F76-$O76),"")))</f>
        <v/>
      </c>
      <c r="Q76" s="19">
        <f>IF($A76="","",IF(OR($E76="",$F76="",$G76="",$H76="",$I76=""),"",IFERROR(IF(OR($E76&gt;Assumptions!$B$4,YEAR(Assumptions!$B$4)&gt;YEAR($E76)+$H76-1,AND($K76&lt;&gt;"",YEAR(Assumptions!$B$4)&gt;YEAR($K76))),0,IF($I76="Straight-Line",MAX(0,($F76-$G76)/$H76),IF($I76="Declining Balance",MAX(0,MIN($F76*(1-Assumptions!$B$6/$H76)^(YEAR(Assumptions!$B$4)-YEAR($E76))*Assumptions!$B$6/$H76,$F76*(1-Assumptions!$B$6/$H76)^(YEAR(Assumptions!$B$4)-YEAR($E76))-$G76)),""))),"")))</f>
        <v/>
      </c>
      <c r="R76" s="10">
        <f>IF($A76="","",IF(OR($B76="",$C76="",$D76="",$E76="",$F76="",$G76="",$H76="",$I76=""),"Check missing input",IF(OR($F76&lt;=0,$G76&lt;0,$H76&lt;Assumptions!$B$9,$H76&gt;Assumptions!$B$10),"Check amount or life",IF($G76&gt;$F76,"Check salvage value",IF(AND($K76&lt;&gt;"",$K76&lt;$E76),"Check disposal date",IF(AND($D76="Disposed",$K76=""),"Add disposal date",IF(AND($D76&lt;&gt;"Disposed",$K76&lt;&gt;""),"Check status",IF(AND($D76="Planned",$E76&lt;=Assumptions!$B$4),"Check planned status",IF(AND($D76="In Service",$E76&gt;Assumptions!$B$4),"Check service date",IF(AND($P76&lt;&gt;"",$P76&lt;=$G76+0.01),"At salvage value","")))))))))</f>
        <v/>
      </c>
    </row>
    <row r="77">
      <c r="A77" s="14" t="n"/>
      <c r="B77" s="14" t="n"/>
      <c r="C77" s="14" t="n"/>
      <c r="D77" s="14" t="n"/>
      <c r="E77" s="15" t="n"/>
      <c r="F77" s="16" t="n"/>
      <c r="G77" s="16" t="n"/>
      <c r="H77" s="17" t="n"/>
      <c r="I77" s="14" t="n"/>
      <c r="J77" s="14" t="n"/>
      <c r="K77" s="15" t="n"/>
      <c r="L77" s="18" t="n"/>
      <c r="M77" s="21">
        <f>IF($A77="","",IF(OR($F77="",$G77=""),"",IFERROR(MAX(0,$F77-$G77),"")))</f>
        <v/>
      </c>
      <c r="N77" s="22">
        <f>IF($A77="","",IF(OR($E77="",$H77="",Assumptions!$B$4=""),"",IFERROR(IF($E77&gt;Assumptions!$B$4,0,MIN($H77,MAX(0,YEAR(IF(AND($K77&lt;&gt;"",$K77&lt;Assumptions!$B$4),$K77,Assumptions!$B$4))-YEAR($E77)+1))),"")))</f>
        <v/>
      </c>
      <c r="O77" s="21">
        <f>IF($A77="","",IF(OR($M77="",$N77="",$I77=""),"",IFERROR(IF($I77="Straight-Line",MIN($M77,$M77/$H77*$N77),IF($I77="Declining Balance",MIN($M77,MAX(0,$F77-MAX($G77,$F77*(1-Assumptions!$B$6/$H77)^$N77))),"")),"")))</f>
        <v/>
      </c>
      <c r="P77" s="21">
        <f>IF($A77="","",IF(OR($F77="",$G77="",$O77=""),"",IFERROR(MAX($G77,$F77-$O77),"")))</f>
        <v/>
      </c>
      <c r="Q77" s="21">
        <f>IF($A77="","",IF(OR($E77="",$F77="",$G77="",$H77="",$I77=""),"",IFERROR(IF(OR($E77&gt;Assumptions!$B$4,YEAR(Assumptions!$B$4)&gt;YEAR($E77)+$H77-1,AND($K77&lt;&gt;"",YEAR(Assumptions!$B$4)&gt;YEAR($K77))),0,IF($I77="Straight-Line",MAX(0,($F77-$G77)/$H77),IF($I77="Declining Balance",MAX(0,MIN($F77*(1-Assumptions!$B$6/$H77)^(YEAR(Assumptions!$B$4)-YEAR($E77))*Assumptions!$B$6/$H77,$F77*(1-Assumptions!$B$6/$H77)^(YEAR(Assumptions!$B$4)-YEAR($E77))-$G77)),""))),"")))</f>
        <v/>
      </c>
      <c r="R77" s="23">
        <f>IF($A77="","",IF(OR($B77="",$C77="",$D77="",$E77="",$F77="",$G77="",$H77="",$I77=""),"Check missing input",IF(OR($F77&lt;=0,$G77&lt;0,$H77&lt;Assumptions!$B$9,$H77&gt;Assumptions!$B$10),"Check amount or life",IF($G77&gt;$F77,"Check salvage value",IF(AND($K77&lt;&gt;"",$K77&lt;$E77),"Check disposal date",IF(AND($D77="Disposed",$K77=""),"Add disposal date",IF(AND($D77&lt;&gt;"Disposed",$K77&lt;&gt;""),"Check status",IF(AND($D77="Planned",$E77&lt;=Assumptions!$B$4),"Check planned status",IF(AND($D77="In Service",$E77&gt;Assumptions!$B$4),"Check service date",IF(AND($P77&lt;&gt;"",$P77&lt;=$G77+0.01),"At salvage value","")))))))))</f>
        <v/>
      </c>
    </row>
    <row r="78">
      <c r="A78" s="14" t="n"/>
      <c r="B78" s="14" t="n"/>
      <c r="C78" s="14" t="n"/>
      <c r="D78" s="14" t="n"/>
      <c r="E78" s="15" t="n"/>
      <c r="F78" s="16" t="n"/>
      <c r="G78" s="16" t="n"/>
      <c r="H78" s="17" t="n"/>
      <c r="I78" s="14" t="n"/>
      <c r="J78" s="14" t="n"/>
      <c r="K78" s="15" t="n"/>
      <c r="L78" s="18" t="n"/>
      <c r="M78" s="19">
        <f>IF($A78="","",IF(OR($F78="",$G78=""),"",IFERROR(MAX(0,$F78-$G78),"")))</f>
        <v/>
      </c>
      <c r="N78" s="20">
        <f>IF($A78="","",IF(OR($E78="",$H78="",Assumptions!$B$4=""),"",IFERROR(IF($E78&gt;Assumptions!$B$4,0,MIN($H78,MAX(0,YEAR(IF(AND($K78&lt;&gt;"",$K78&lt;Assumptions!$B$4),$K78,Assumptions!$B$4))-YEAR($E78)+1))),"")))</f>
        <v/>
      </c>
      <c r="O78" s="19">
        <f>IF($A78="","",IF(OR($M78="",$N78="",$I78=""),"",IFERROR(IF($I78="Straight-Line",MIN($M78,$M78/$H78*$N78),IF($I78="Declining Balance",MIN($M78,MAX(0,$F78-MAX($G78,$F78*(1-Assumptions!$B$6/$H78)^$N78))),"")),"")))</f>
        <v/>
      </c>
      <c r="P78" s="19">
        <f>IF($A78="","",IF(OR($F78="",$G78="",$O78=""),"",IFERROR(MAX($G78,$F78-$O78),"")))</f>
        <v/>
      </c>
      <c r="Q78" s="19">
        <f>IF($A78="","",IF(OR($E78="",$F78="",$G78="",$H78="",$I78=""),"",IFERROR(IF(OR($E78&gt;Assumptions!$B$4,YEAR(Assumptions!$B$4)&gt;YEAR($E78)+$H78-1,AND($K78&lt;&gt;"",YEAR(Assumptions!$B$4)&gt;YEAR($K78))),0,IF($I78="Straight-Line",MAX(0,($F78-$G78)/$H78),IF($I78="Declining Balance",MAX(0,MIN($F78*(1-Assumptions!$B$6/$H78)^(YEAR(Assumptions!$B$4)-YEAR($E78))*Assumptions!$B$6/$H78,$F78*(1-Assumptions!$B$6/$H78)^(YEAR(Assumptions!$B$4)-YEAR($E78))-$G78)),""))),"")))</f>
        <v/>
      </c>
      <c r="R78" s="10">
        <f>IF($A78="","",IF(OR($B78="",$C78="",$D78="",$E78="",$F78="",$G78="",$H78="",$I78=""),"Check missing input",IF(OR($F78&lt;=0,$G78&lt;0,$H78&lt;Assumptions!$B$9,$H78&gt;Assumptions!$B$10),"Check amount or life",IF($G78&gt;$F78,"Check salvage value",IF(AND($K78&lt;&gt;"",$K78&lt;$E78),"Check disposal date",IF(AND($D78="Disposed",$K78=""),"Add disposal date",IF(AND($D78&lt;&gt;"Disposed",$K78&lt;&gt;""),"Check status",IF(AND($D78="Planned",$E78&lt;=Assumptions!$B$4),"Check planned status",IF(AND($D78="In Service",$E78&gt;Assumptions!$B$4),"Check service date",IF(AND($P78&lt;&gt;"",$P78&lt;=$G78+0.01),"At salvage value","")))))))))</f>
        <v/>
      </c>
    </row>
    <row r="79">
      <c r="A79" s="14" t="n"/>
      <c r="B79" s="14" t="n"/>
      <c r="C79" s="14" t="n"/>
      <c r="D79" s="14" t="n"/>
      <c r="E79" s="15" t="n"/>
      <c r="F79" s="16" t="n"/>
      <c r="G79" s="16" t="n"/>
      <c r="H79" s="17" t="n"/>
      <c r="I79" s="14" t="n"/>
      <c r="J79" s="14" t="n"/>
      <c r="K79" s="15" t="n"/>
      <c r="L79" s="18" t="n"/>
      <c r="M79" s="21">
        <f>IF($A79="","",IF(OR($F79="",$G79=""),"",IFERROR(MAX(0,$F79-$G79),"")))</f>
        <v/>
      </c>
      <c r="N79" s="22">
        <f>IF($A79="","",IF(OR($E79="",$H79="",Assumptions!$B$4=""),"",IFERROR(IF($E79&gt;Assumptions!$B$4,0,MIN($H79,MAX(0,YEAR(IF(AND($K79&lt;&gt;"",$K79&lt;Assumptions!$B$4),$K79,Assumptions!$B$4))-YEAR($E79)+1))),"")))</f>
        <v/>
      </c>
      <c r="O79" s="21">
        <f>IF($A79="","",IF(OR($M79="",$N79="",$I79=""),"",IFERROR(IF($I79="Straight-Line",MIN($M79,$M79/$H79*$N79),IF($I79="Declining Balance",MIN($M79,MAX(0,$F79-MAX($G79,$F79*(1-Assumptions!$B$6/$H79)^$N79))),"")),"")))</f>
        <v/>
      </c>
      <c r="P79" s="21">
        <f>IF($A79="","",IF(OR($F79="",$G79="",$O79=""),"",IFERROR(MAX($G79,$F79-$O79),"")))</f>
        <v/>
      </c>
      <c r="Q79" s="21">
        <f>IF($A79="","",IF(OR($E79="",$F79="",$G79="",$H79="",$I79=""),"",IFERROR(IF(OR($E79&gt;Assumptions!$B$4,YEAR(Assumptions!$B$4)&gt;YEAR($E79)+$H79-1,AND($K79&lt;&gt;"",YEAR(Assumptions!$B$4)&gt;YEAR($K79))),0,IF($I79="Straight-Line",MAX(0,($F79-$G79)/$H79),IF($I79="Declining Balance",MAX(0,MIN($F79*(1-Assumptions!$B$6/$H79)^(YEAR(Assumptions!$B$4)-YEAR($E79))*Assumptions!$B$6/$H79,$F79*(1-Assumptions!$B$6/$H79)^(YEAR(Assumptions!$B$4)-YEAR($E79))-$G79)),""))),"")))</f>
        <v/>
      </c>
      <c r="R79" s="23">
        <f>IF($A79="","",IF(OR($B79="",$C79="",$D79="",$E79="",$F79="",$G79="",$H79="",$I79=""),"Check missing input",IF(OR($F79&lt;=0,$G79&lt;0,$H79&lt;Assumptions!$B$9,$H79&gt;Assumptions!$B$10),"Check amount or life",IF($G79&gt;$F79,"Check salvage value",IF(AND($K79&lt;&gt;"",$K79&lt;$E79),"Check disposal date",IF(AND($D79="Disposed",$K79=""),"Add disposal date",IF(AND($D79&lt;&gt;"Disposed",$K79&lt;&gt;""),"Check status",IF(AND($D79="Planned",$E79&lt;=Assumptions!$B$4),"Check planned status",IF(AND($D79="In Service",$E79&gt;Assumptions!$B$4),"Check service date",IF(AND($P79&lt;&gt;"",$P79&lt;=$G79+0.01),"At salvage value","")))))))))</f>
        <v/>
      </c>
    </row>
    <row r="80">
      <c r="A80" s="14" t="n"/>
      <c r="B80" s="14" t="n"/>
      <c r="C80" s="14" t="n"/>
      <c r="D80" s="14" t="n"/>
      <c r="E80" s="15" t="n"/>
      <c r="F80" s="16" t="n"/>
      <c r="G80" s="16" t="n"/>
      <c r="H80" s="17" t="n"/>
      <c r="I80" s="14" t="n"/>
      <c r="J80" s="14" t="n"/>
      <c r="K80" s="15" t="n"/>
      <c r="L80" s="18" t="n"/>
      <c r="M80" s="19">
        <f>IF($A80="","",IF(OR($F80="",$G80=""),"",IFERROR(MAX(0,$F80-$G80),"")))</f>
        <v/>
      </c>
      <c r="N80" s="20">
        <f>IF($A80="","",IF(OR($E80="",$H80="",Assumptions!$B$4=""),"",IFERROR(IF($E80&gt;Assumptions!$B$4,0,MIN($H80,MAX(0,YEAR(IF(AND($K80&lt;&gt;"",$K80&lt;Assumptions!$B$4),$K80,Assumptions!$B$4))-YEAR($E80)+1))),"")))</f>
        <v/>
      </c>
      <c r="O80" s="19">
        <f>IF($A80="","",IF(OR($M80="",$N80="",$I80=""),"",IFERROR(IF($I80="Straight-Line",MIN($M80,$M80/$H80*$N80),IF($I80="Declining Balance",MIN($M80,MAX(0,$F80-MAX($G80,$F80*(1-Assumptions!$B$6/$H80)^$N80))),"")),"")))</f>
        <v/>
      </c>
      <c r="P80" s="19">
        <f>IF($A80="","",IF(OR($F80="",$G80="",$O80=""),"",IFERROR(MAX($G80,$F80-$O80),"")))</f>
        <v/>
      </c>
      <c r="Q80" s="19">
        <f>IF($A80="","",IF(OR($E80="",$F80="",$G80="",$H80="",$I80=""),"",IFERROR(IF(OR($E80&gt;Assumptions!$B$4,YEAR(Assumptions!$B$4)&gt;YEAR($E80)+$H80-1,AND($K80&lt;&gt;"",YEAR(Assumptions!$B$4)&gt;YEAR($K80))),0,IF($I80="Straight-Line",MAX(0,($F80-$G80)/$H80),IF($I80="Declining Balance",MAX(0,MIN($F80*(1-Assumptions!$B$6/$H80)^(YEAR(Assumptions!$B$4)-YEAR($E80))*Assumptions!$B$6/$H80,$F80*(1-Assumptions!$B$6/$H80)^(YEAR(Assumptions!$B$4)-YEAR($E80))-$G80)),""))),"")))</f>
        <v/>
      </c>
      <c r="R80" s="10">
        <f>IF($A80="","",IF(OR($B80="",$C80="",$D80="",$E80="",$F80="",$G80="",$H80="",$I80=""),"Check missing input",IF(OR($F80&lt;=0,$G80&lt;0,$H80&lt;Assumptions!$B$9,$H80&gt;Assumptions!$B$10),"Check amount or life",IF($G80&gt;$F80,"Check salvage value",IF(AND($K80&lt;&gt;"",$K80&lt;$E80),"Check disposal date",IF(AND($D80="Disposed",$K80=""),"Add disposal date",IF(AND($D80&lt;&gt;"Disposed",$K80&lt;&gt;""),"Check status",IF(AND($D80="Planned",$E80&lt;=Assumptions!$B$4),"Check planned status",IF(AND($D80="In Service",$E80&gt;Assumptions!$B$4),"Check service date",IF(AND($P80&lt;&gt;"",$P80&lt;=$G80+0.01),"At salvage value","")))))))))</f>
        <v/>
      </c>
    </row>
    <row r="81">
      <c r="A81" s="14" t="n"/>
      <c r="B81" s="14" t="n"/>
      <c r="C81" s="14" t="n"/>
      <c r="D81" s="14" t="n"/>
      <c r="E81" s="15" t="n"/>
      <c r="F81" s="16" t="n"/>
      <c r="G81" s="16" t="n"/>
      <c r="H81" s="17" t="n"/>
      <c r="I81" s="14" t="n"/>
      <c r="J81" s="14" t="n"/>
      <c r="K81" s="15" t="n"/>
      <c r="L81" s="18" t="n"/>
      <c r="M81" s="21">
        <f>IF($A81="","",IF(OR($F81="",$G81=""),"",IFERROR(MAX(0,$F81-$G81),"")))</f>
        <v/>
      </c>
      <c r="N81" s="22">
        <f>IF($A81="","",IF(OR($E81="",$H81="",Assumptions!$B$4=""),"",IFERROR(IF($E81&gt;Assumptions!$B$4,0,MIN($H81,MAX(0,YEAR(IF(AND($K81&lt;&gt;"",$K81&lt;Assumptions!$B$4),$K81,Assumptions!$B$4))-YEAR($E81)+1))),"")))</f>
        <v/>
      </c>
      <c r="O81" s="21">
        <f>IF($A81="","",IF(OR($M81="",$N81="",$I81=""),"",IFERROR(IF($I81="Straight-Line",MIN($M81,$M81/$H81*$N81),IF($I81="Declining Balance",MIN($M81,MAX(0,$F81-MAX($G81,$F81*(1-Assumptions!$B$6/$H81)^$N81))),"")),"")))</f>
        <v/>
      </c>
      <c r="P81" s="21">
        <f>IF($A81="","",IF(OR($F81="",$G81="",$O81=""),"",IFERROR(MAX($G81,$F81-$O81),"")))</f>
        <v/>
      </c>
      <c r="Q81" s="21">
        <f>IF($A81="","",IF(OR($E81="",$F81="",$G81="",$H81="",$I81=""),"",IFERROR(IF(OR($E81&gt;Assumptions!$B$4,YEAR(Assumptions!$B$4)&gt;YEAR($E81)+$H81-1,AND($K81&lt;&gt;"",YEAR(Assumptions!$B$4)&gt;YEAR($K81))),0,IF($I81="Straight-Line",MAX(0,($F81-$G81)/$H81),IF($I81="Declining Balance",MAX(0,MIN($F81*(1-Assumptions!$B$6/$H81)^(YEAR(Assumptions!$B$4)-YEAR($E81))*Assumptions!$B$6/$H81,$F81*(1-Assumptions!$B$6/$H81)^(YEAR(Assumptions!$B$4)-YEAR($E81))-$G81)),""))),"")))</f>
        <v/>
      </c>
      <c r="R81" s="23">
        <f>IF($A81="","",IF(OR($B81="",$C81="",$D81="",$E81="",$F81="",$G81="",$H81="",$I81=""),"Check missing input",IF(OR($F81&lt;=0,$G81&lt;0,$H81&lt;Assumptions!$B$9,$H81&gt;Assumptions!$B$10),"Check amount or life",IF($G81&gt;$F81,"Check salvage value",IF(AND($K81&lt;&gt;"",$K81&lt;$E81),"Check disposal date",IF(AND($D81="Disposed",$K81=""),"Add disposal date",IF(AND($D81&lt;&gt;"Disposed",$K81&lt;&gt;""),"Check status",IF(AND($D81="Planned",$E81&lt;=Assumptions!$B$4),"Check planned status",IF(AND($D81="In Service",$E81&gt;Assumptions!$B$4),"Check service date",IF(AND($P81&lt;&gt;"",$P81&lt;=$G81+0.01),"At salvage value","")))))))))</f>
        <v/>
      </c>
    </row>
    <row r="82">
      <c r="A82" s="14" t="n"/>
      <c r="B82" s="14" t="n"/>
      <c r="C82" s="14" t="n"/>
      <c r="D82" s="14" t="n"/>
      <c r="E82" s="15" t="n"/>
      <c r="F82" s="16" t="n"/>
      <c r="G82" s="16" t="n"/>
      <c r="H82" s="17" t="n"/>
      <c r="I82" s="14" t="n"/>
      <c r="J82" s="14" t="n"/>
      <c r="K82" s="15" t="n"/>
      <c r="L82" s="18" t="n"/>
      <c r="M82" s="19">
        <f>IF($A82="","",IF(OR($F82="",$G82=""),"",IFERROR(MAX(0,$F82-$G82),"")))</f>
        <v/>
      </c>
      <c r="N82" s="20">
        <f>IF($A82="","",IF(OR($E82="",$H82="",Assumptions!$B$4=""),"",IFERROR(IF($E82&gt;Assumptions!$B$4,0,MIN($H82,MAX(0,YEAR(IF(AND($K82&lt;&gt;"",$K82&lt;Assumptions!$B$4),$K82,Assumptions!$B$4))-YEAR($E82)+1))),"")))</f>
        <v/>
      </c>
      <c r="O82" s="19">
        <f>IF($A82="","",IF(OR($M82="",$N82="",$I82=""),"",IFERROR(IF($I82="Straight-Line",MIN($M82,$M82/$H82*$N82),IF($I82="Declining Balance",MIN($M82,MAX(0,$F82-MAX($G82,$F82*(1-Assumptions!$B$6/$H82)^$N82))),"")),"")))</f>
        <v/>
      </c>
      <c r="P82" s="19">
        <f>IF($A82="","",IF(OR($F82="",$G82="",$O82=""),"",IFERROR(MAX($G82,$F82-$O82),"")))</f>
        <v/>
      </c>
      <c r="Q82" s="19">
        <f>IF($A82="","",IF(OR($E82="",$F82="",$G82="",$H82="",$I82=""),"",IFERROR(IF(OR($E82&gt;Assumptions!$B$4,YEAR(Assumptions!$B$4)&gt;YEAR($E82)+$H82-1,AND($K82&lt;&gt;"",YEAR(Assumptions!$B$4)&gt;YEAR($K82))),0,IF($I82="Straight-Line",MAX(0,($F82-$G82)/$H82),IF($I82="Declining Balance",MAX(0,MIN($F82*(1-Assumptions!$B$6/$H82)^(YEAR(Assumptions!$B$4)-YEAR($E82))*Assumptions!$B$6/$H82,$F82*(1-Assumptions!$B$6/$H82)^(YEAR(Assumptions!$B$4)-YEAR($E82))-$G82)),""))),"")))</f>
        <v/>
      </c>
      <c r="R82" s="10">
        <f>IF($A82="","",IF(OR($B82="",$C82="",$D82="",$E82="",$F82="",$G82="",$H82="",$I82=""),"Check missing input",IF(OR($F82&lt;=0,$G82&lt;0,$H82&lt;Assumptions!$B$9,$H82&gt;Assumptions!$B$10),"Check amount or life",IF($G82&gt;$F82,"Check salvage value",IF(AND($K82&lt;&gt;"",$K82&lt;$E82),"Check disposal date",IF(AND($D82="Disposed",$K82=""),"Add disposal date",IF(AND($D82&lt;&gt;"Disposed",$K82&lt;&gt;""),"Check status",IF(AND($D82="Planned",$E82&lt;=Assumptions!$B$4),"Check planned status",IF(AND($D82="In Service",$E82&gt;Assumptions!$B$4),"Check service date",IF(AND($P82&lt;&gt;"",$P82&lt;=$G82+0.01),"At salvage value","")))))))))</f>
        <v/>
      </c>
    </row>
    <row r="83">
      <c r="A83" s="14" t="n"/>
      <c r="B83" s="14" t="n"/>
      <c r="C83" s="14" t="n"/>
      <c r="D83" s="14" t="n"/>
      <c r="E83" s="15" t="n"/>
      <c r="F83" s="16" t="n"/>
      <c r="G83" s="16" t="n"/>
      <c r="H83" s="17" t="n"/>
      <c r="I83" s="14" t="n"/>
      <c r="J83" s="14" t="n"/>
      <c r="K83" s="15" t="n"/>
      <c r="L83" s="18" t="n"/>
      <c r="M83" s="21">
        <f>IF($A83="","",IF(OR($F83="",$G83=""),"",IFERROR(MAX(0,$F83-$G83),"")))</f>
        <v/>
      </c>
      <c r="N83" s="22">
        <f>IF($A83="","",IF(OR($E83="",$H83="",Assumptions!$B$4=""),"",IFERROR(IF($E83&gt;Assumptions!$B$4,0,MIN($H83,MAX(0,YEAR(IF(AND($K83&lt;&gt;"",$K83&lt;Assumptions!$B$4),$K83,Assumptions!$B$4))-YEAR($E83)+1))),"")))</f>
        <v/>
      </c>
      <c r="O83" s="21">
        <f>IF($A83="","",IF(OR($M83="",$N83="",$I83=""),"",IFERROR(IF($I83="Straight-Line",MIN($M83,$M83/$H83*$N83),IF($I83="Declining Balance",MIN($M83,MAX(0,$F83-MAX($G83,$F83*(1-Assumptions!$B$6/$H83)^$N83))),"")),"")))</f>
        <v/>
      </c>
      <c r="P83" s="21">
        <f>IF($A83="","",IF(OR($F83="",$G83="",$O83=""),"",IFERROR(MAX($G83,$F83-$O83),"")))</f>
        <v/>
      </c>
      <c r="Q83" s="21">
        <f>IF($A83="","",IF(OR($E83="",$F83="",$G83="",$H83="",$I83=""),"",IFERROR(IF(OR($E83&gt;Assumptions!$B$4,YEAR(Assumptions!$B$4)&gt;YEAR($E83)+$H83-1,AND($K83&lt;&gt;"",YEAR(Assumptions!$B$4)&gt;YEAR($K83))),0,IF($I83="Straight-Line",MAX(0,($F83-$G83)/$H83),IF($I83="Declining Balance",MAX(0,MIN($F83*(1-Assumptions!$B$6/$H83)^(YEAR(Assumptions!$B$4)-YEAR($E83))*Assumptions!$B$6/$H83,$F83*(1-Assumptions!$B$6/$H83)^(YEAR(Assumptions!$B$4)-YEAR($E83))-$G83)),""))),"")))</f>
        <v/>
      </c>
      <c r="R83" s="23">
        <f>IF($A83="","",IF(OR($B83="",$C83="",$D83="",$E83="",$F83="",$G83="",$H83="",$I83=""),"Check missing input",IF(OR($F83&lt;=0,$G83&lt;0,$H83&lt;Assumptions!$B$9,$H83&gt;Assumptions!$B$10),"Check amount or life",IF($G83&gt;$F83,"Check salvage value",IF(AND($K83&lt;&gt;"",$K83&lt;$E83),"Check disposal date",IF(AND($D83="Disposed",$K83=""),"Add disposal date",IF(AND($D83&lt;&gt;"Disposed",$K83&lt;&gt;""),"Check status",IF(AND($D83="Planned",$E83&lt;=Assumptions!$B$4),"Check planned status",IF(AND($D83="In Service",$E83&gt;Assumptions!$B$4),"Check service date",IF(AND($P83&lt;&gt;"",$P83&lt;=$G83+0.01),"At salvage value","")))))))))</f>
        <v/>
      </c>
    </row>
    <row r="84">
      <c r="A84" s="14" t="n"/>
      <c r="B84" s="14" t="n"/>
      <c r="C84" s="14" t="n"/>
      <c r="D84" s="14" t="n"/>
      <c r="E84" s="15" t="n"/>
      <c r="F84" s="16" t="n"/>
      <c r="G84" s="16" t="n"/>
      <c r="H84" s="17" t="n"/>
      <c r="I84" s="14" t="n"/>
      <c r="J84" s="14" t="n"/>
      <c r="K84" s="15" t="n"/>
      <c r="L84" s="18" t="n"/>
      <c r="M84" s="19">
        <f>IF($A84="","",IF(OR($F84="",$G84=""),"",IFERROR(MAX(0,$F84-$G84),"")))</f>
        <v/>
      </c>
      <c r="N84" s="20">
        <f>IF($A84="","",IF(OR($E84="",$H84="",Assumptions!$B$4=""),"",IFERROR(IF($E84&gt;Assumptions!$B$4,0,MIN($H84,MAX(0,YEAR(IF(AND($K84&lt;&gt;"",$K84&lt;Assumptions!$B$4),$K84,Assumptions!$B$4))-YEAR($E84)+1))),"")))</f>
        <v/>
      </c>
      <c r="O84" s="19">
        <f>IF($A84="","",IF(OR($M84="",$N84="",$I84=""),"",IFERROR(IF($I84="Straight-Line",MIN($M84,$M84/$H84*$N84),IF($I84="Declining Balance",MIN($M84,MAX(0,$F84-MAX($G84,$F84*(1-Assumptions!$B$6/$H84)^$N84))),"")),"")))</f>
        <v/>
      </c>
      <c r="P84" s="19">
        <f>IF($A84="","",IF(OR($F84="",$G84="",$O84=""),"",IFERROR(MAX($G84,$F84-$O84),"")))</f>
        <v/>
      </c>
      <c r="Q84" s="19">
        <f>IF($A84="","",IF(OR($E84="",$F84="",$G84="",$H84="",$I84=""),"",IFERROR(IF(OR($E84&gt;Assumptions!$B$4,YEAR(Assumptions!$B$4)&gt;YEAR($E84)+$H84-1,AND($K84&lt;&gt;"",YEAR(Assumptions!$B$4)&gt;YEAR($K84))),0,IF($I84="Straight-Line",MAX(0,($F84-$G84)/$H84),IF($I84="Declining Balance",MAX(0,MIN($F84*(1-Assumptions!$B$6/$H84)^(YEAR(Assumptions!$B$4)-YEAR($E84))*Assumptions!$B$6/$H84,$F84*(1-Assumptions!$B$6/$H84)^(YEAR(Assumptions!$B$4)-YEAR($E84))-$G84)),""))),"")))</f>
        <v/>
      </c>
      <c r="R84" s="10">
        <f>IF($A84="","",IF(OR($B84="",$C84="",$D84="",$E84="",$F84="",$G84="",$H84="",$I84=""),"Check missing input",IF(OR($F84&lt;=0,$G84&lt;0,$H84&lt;Assumptions!$B$9,$H84&gt;Assumptions!$B$10),"Check amount or life",IF($G84&gt;$F84,"Check salvage value",IF(AND($K84&lt;&gt;"",$K84&lt;$E84),"Check disposal date",IF(AND($D84="Disposed",$K84=""),"Add disposal date",IF(AND($D84&lt;&gt;"Disposed",$K84&lt;&gt;""),"Check status",IF(AND($D84="Planned",$E84&lt;=Assumptions!$B$4),"Check planned status",IF(AND($D84="In Service",$E84&gt;Assumptions!$B$4),"Check service date",IF(AND($P84&lt;&gt;"",$P84&lt;=$G84+0.01),"At salvage value","")))))))))</f>
        <v/>
      </c>
    </row>
    <row r="85">
      <c r="A85" s="14" t="n"/>
      <c r="B85" s="14" t="n"/>
      <c r="C85" s="14" t="n"/>
      <c r="D85" s="14" t="n"/>
      <c r="E85" s="15" t="n"/>
      <c r="F85" s="16" t="n"/>
      <c r="G85" s="16" t="n"/>
      <c r="H85" s="17" t="n"/>
      <c r="I85" s="14" t="n"/>
      <c r="J85" s="14" t="n"/>
      <c r="K85" s="15" t="n"/>
      <c r="L85" s="18" t="n"/>
      <c r="M85" s="21">
        <f>IF($A85="","",IF(OR($F85="",$G85=""),"",IFERROR(MAX(0,$F85-$G85),"")))</f>
        <v/>
      </c>
      <c r="N85" s="22">
        <f>IF($A85="","",IF(OR($E85="",$H85="",Assumptions!$B$4=""),"",IFERROR(IF($E85&gt;Assumptions!$B$4,0,MIN($H85,MAX(0,YEAR(IF(AND($K85&lt;&gt;"",$K85&lt;Assumptions!$B$4),$K85,Assumptions!$B$4))-YEAR($E85)+1))),"")))</f>
        <v/>
      </c>
      <c r="O85" s="21">
        <f>IF($A85="","",IF(OR($M85="",$N85="",$I85=""),"",IFERROR(IF($I85="Straight-Line",MIN($M85,$M85/$H85*$N85),IF($I85="Declining Balance",MIN($M85,MAX(0,$F85-MAX($G85,$F85*(1-Assumptions!$B$6/$H85)^$N85))),"")),"")))</f>
        <v/>
      </c>
      <c r="P85" s="21">
        <f>IF($A85="","",IF(OR($F85="",$G85="",$O85=""),"",IFERROR(MAX($G85,$F85-$O85),"")))</f>
        <v/>
      </c>
      <c r="Q85" s="21">
        <f>IF($A85="","",IF(OR($E85="",$F85="",$G85="",$H85="",$I85=""),"",IFERROR(IF(OR($E85&gt;Assumptions!$B$4,YEAR(Assumptions!$B$4)&gt;YEAR($E85)+$H85-1,AND($K85&lt;&gt;"",YEAR(Assumptions!$B$4)&gt;YEAR($K85))),0,IF($I85="Straight-Line",MAX(0,($F85-$G85)/$H85),IF($I85="Declining Balance",MAX(0,MIN($F85*(1-Assumptions!$B$6/$H85)^(YEAR(Assumptions!$B$4)-YEAR($E85))*Assumptions!$B$6/$H85,$F85*(1-Assumptions!$B$6/$H85)^(YEAR(Assumptions!$B$4)-YEAR($E85))-$G85)),""))),"")))</f>
        <v/>
      </c>
      <c r="R85" s="23">
        <f>IF($A85="","",IF(OR($B85="",$C85="",$D85="",$E85="",$F85="",$G85="",$H85="",$I85=""),"Check missing input",IF(OR($F85&lt;=0,$G85&lt;0,$H85&lt;Assumptions!$B$9,$H85&gt;Assumptions!$B$10),"Check amount or life",IF($G85&gt;$F85,"Check salvage value",IF(AND($K85&lt;&gt;"",$K85&lt;$E85),"Check disposal date",IF(AND($D85="Disposed",$K85=""),"Add disposal date",IF(AND($D85&lt;&gt;"Disposed",$K85&lt;&gt;""),"Check status",IF(AND($D85="Planned",$E85&lt;=Assumptions!$B$4),"Check planned status",IF(AND($D85="In Service",$E85&gt;Assumptions!$B$4),"Check service date",IF(AND($P85&lt;&gt;"",$P85&lt;=$G85+0.01),"At salvage value","")))))))))</f>
        <v/>
      </c>
    </row>
    <row r="86">
      <c r="A86" s="14" t="n"/>
      <c r="B86" s="14" t="n"/>
      <c r="C86" s="14" t="n"/>
      <c r="D86" s="14" t="n"/>
      <c r="E86" s="15" t="n"/>
      <c r="F86" s="16" t="n"/>
      <c r="G86" s="16" t="n"/>
      <c r="H86" s="17" t="n"/>
      <c r="I86" s="14" t="n"/>
      <c r="J86" s="14" t="n"/>
      <c r="K86" s="15" t="n"/>
      <c r="L86" s="18" t="n"/>
      <c r="M86" s="19">
        <f>IF($A86="","",IF(OR($F86="",$G86=""),"",IFERROR(MAX(0,$F86-$G86),"")))</f>
        <v/>
      </c>
      <c r="N86" s="20">
        <f>IF($A86="","",IF(OR($E86="",$H86="",Assumptions!$B$4=""),"",IFERROR(IF($E86&gt;Assumptions!$B$4,0,MIN($H86,MAX(0,YEAR(IF(AND($K86&lt;&gt;"",$K86&lt;Assumptions!$B$4),$K86,Assumptions!$B$4))-YEAR($E86)+1))),"")))</f>
        <v/>
      </c>
      <c r="O86" s="19">
        <f>IF($A86="","",IF(OR($M86="",$N86="",$I86=""),"",IFERROR(IF($I86="Straight-Line",MIN($M86,$M86/$H86*$N86),IF($I86="Declining Balance",MIN($M86,MAX(0,$F86-MAX($G86,$F86*(1-Assumptions!$B$6/$H86)^$N86))),"")),"")))</f>
        <v/>
      </c>
      <c r="P86" s="19">
        <f>IF($A86="","",IF(OR($F86="",$G86="",$O86=""),"",IFERROR(MAX($G86,$F86-$O86),"")))</f>
        <v/>
      </c>
      <c r="Q86" s="19">
        <f>IF($A86="","",IF(OR($E86="",$F86="",$G86="",$H86="",$I86=""),"",IFERROR(IF(OR($E86&gt;Assumptions!$B$4,YEAR(Assumptions!$B$4)&gt;YEAR($E86)+$H86-1,AND($K86&lt;&gt;"",YEAR(Assumptions!$B$4)&gt;YEAR($K86))),0,IF($I86="Straight-Line",MAX(0,($F86-$G86)/$H86),IF($I86="Declining Balance",MAX(0,MIN($F86*(1-Assumptions!$B$6/$H86)^(YEAR(Assumptions!$B$4)-YEAR($E86))*Assumptions!$B$6/$H86,$F86*(1-Assumptions!$B$6/$H86)^(YEAR(Assumptions!$B$4)-YEAR($E86))-$G86)),""))),"")))</f>
        <v/>
      </c>
      <c r="R86" s="10">
        <f>IF($A86="","",IF(OR($B86="",$C86="",$D86="",$E86="",$F86="",$G86="",$H86="",$I86=""),"Check missing input",IF(OR($F86&lt;=0,$G86&lt;0,$H86&lt;Assumptions!$B$9,$H86&gt;Assumptions!$B$10),"Check amount or life",IF($G86&gt;$F86,"Check salvage value",IF(AND($K86&lt;&gt;"",$K86&lt;$E86),"Check disposal date",IF(AND($D86="Disposed",$K86=""),"Add disposal date",IF(AND($D86&lt;&gt;"Disposed",$K86&lt;&gt;""),"Check status",IF(AND($D86="Planned",$E86&lt;=Assumptions!$B$4),"Check planned status",IF(AND($D86="In Service",$E86&gt;Assumptions!$B$4),"Check service date",IF(AND($P86&lt;&gt;"",$P86&lt;=$G86+0.01),"At salvage value","")))))))))</f>
        <v/>
      </c>
    </row>
    <row r="87">
      <c r="A87" s="14" t="n"/>
      <c r="B87" s="14" t="n"/>
      <c r="C87" s="14" t="n"/>
      <c r="D87" s="14" t="n"/>
      <c r="E87" s="15" t="n"/>
      <c r="F87" s="16" t="n"/>
      <c r="G87" s="16" t="n"/>
      <c r="H87" s="17" t="n"/>
      <c r="I87" s="14" t="n"/>
      <c r="J87" s="14" t="n"/>
      <c r="K87" s="15" t="n"/>
      <c r="L87" s="18" t="n"/>
      <c r="M87" s="21">
        <f>IF($A87="","",IF(OR($F87="",$G87=""),"",IFERROR(MAX(0,$F87-$G87),"")))</f>
        <v/>
      </c>
      <c r="N87" s="22">
        <f>IF($A87="","",IF(OR($E87="",$H87="",Assumptions!$B$4=""),"",IFERROR(IF($E87&gt;Assumptions!$B$4,0,MIN($H87,MAX(0,YEAR(IF(AND($K87&lt;&gt;"",$K87&lt;Assumptions!$B$4),$K87,Assumptions!$B$4))-YEAR($E87)+1))),"")))</f>
        <v/>
      </c>
      <c r="O87" s="21">
        <f>IF($A87="","",IF(OR($M87="",$N87="",$I87=""),"",IFERROR(IF($I87="Straight-Line",MIN($M87,$M87/$H87*$N87),IF($I87="Declining Balance",MIN($M87,MAX(0,$F87-MAX($G87,$F87*(1-Assumptions!$B$6/$H87)^$N87))),"")),"")))</f>
        <v/>
      </c>
      <c r="P87" s="21">
        <f>IF($A87="","",IF(OR($F87="",$G87="",$O87=""),"",IFERROR(MAX($G87,$F87-$O87),"")))</f>
        <v/>
      </c>
      <c r="Q87" s="21">
        <f>IF($A87="","",IF(OR($E87="",$F87="",$G87="",$H87="",$I87=""),"",IFERROR(IF(OR($E87&gt;Assumptions!$B$4,YEAR(Assumptions!$B$4)&gt;YEAR($E87)+$H87-1,AND($K87&lt;&gt;"",YEAR(Assumptions!$B$4)&gt;YEAR($K87))),0,IF($I87="Straight-Line",MAX(0,($F87-$G87)/$H87),IF($I87="Declining Balance",MAX(0,MIN($F87*(1-Assumptions!$B$6/$H87)^(YEAR(Assumptions!$B$4)-YEAR($E87))*Assumptions!$B$6/$H87,$F87*(1-Assumptions!$B$6/$H87)^(YEAR(Assumptions!$B$4)-YEAR($E87))-$G87)),""))),"")))</f>
        <v/>
      </c>
      <c r="R87" s="23">
        <f>IF($A87="","",IF(OR($B87="",$C87="",$D87="",$E87="",$F87="",$G87="",$H87="",$I87=""),"Check missing input",IF(OR($F87&lt;=0,$G87&lt;0,$H87&lt;Assumptions!$B$9,$H87&gt;Assumptions!$B$10),"Check amount or life",IF($G87&gt;$F87,"Check salvage value",IF(AND($K87&lt;&gt;"",$K87&lt;$E87),"Check disposal date",IF(AND($D87="Disposed",$K87=""),"Add disposal date",IF(AND($D87&lt;&gt;"Disposed",$K87&lt;&gt;""),"Check status",IF(AND($D87="Planned",$E87&lt;=Assumptions!$B$4),"Check planned status",IF(AND($D87="In Service",$E87&gt;Assumptions!$B$4),"Check service date",IF(AND($P87&lt;&gt;"",$P87&lt;=$G87+0.01),"At salvage value","")))))))))</f>
        <v/>
      </c>
    </row>
    <row r="88">
      <c r="A88" s="14" t="n"/>
      <c r="B88" s="14" t="n"/>
      <c r="C88" s="14" t="n"/>
      <c r="D88" s="14" t="n"/>
      <c r="E88" s="15" t="n"/>
      <c r="F88" s="16" t="n"/>
      <c r="G88" s="16" t="n"/>
      <c r="H88" s="17" t="n"/>
      <c r="I88" s="14" t="n"/>
      <c r="J88" s="14" t="n"/>
      <c r="K88" s="15" t="n"/>
      <c r="L88" s="18" t="n"/>
      <c r="M88" s="19">
        <f>IF($A88="","",IF(OR($F88="",$G88=""),"",IFERROR(MAX(0,$F88-$G88),"")))</f>
        <v/>
      </c>
      <c r="N88" s="20">
        <f>IF($A88="","",IF(OR($E88="",$H88="",Assumptions!$B$4=""),"",IFERROR(IF($E88&gt;Assumptions!$B$4,0,MIN($H88,MAX(0,YEAR(IF(AND($K88&lt;&gt;"",$K88&lt;Assumptions!$B$4),$K88,Assumptions!$B$4))-YEAR($E88)+1))),"")))</f>
        <v/>
      </c>
      <c r="O88" s="19">
        <f>IF($A88="","",IF(OR($M88="",$N88="",$I88=""),"",IFERROR(IF($I88="Straight-Line",MIN($M88,$M88/$H88*$N88),IF($I88="Declining Balance",MIN($M88,MAX(0,$F88-MAX($G88,$F88*(1-Assumptions!$B$6/$H88)^$N88))),"")),"")))</f>
        <v/>
      </c>
      <c r="P88" s="19">
        <f>IF($A88="","",IF(OR($F88="",$G88="",$O88=""),"",IFERROR(MAX($G88,$F88-$O88),"")))</f>
        <v/>
      </c>
      <c r="Q88" s="19">
        <f>IF($A88="","",IF(OR($E88="",$F88="",$G88="",$H88="",$I88=""),"",IFERROR(IF(OR($E88&gt;Assumptions!$B$4,YEAR(Assumptions!$B$4)&gt;YEAR($E88)+$H88-1,AND($K88&lt;&gt;"",YEAR(Assumptions!$B$4)&gt;YEAR($K88))),0,IF($I88="Straight-Line",MAX(0,($F88-$G88)/$H88),IF($I88="Declining Balance",MAX(0,MIN($F88*(1-Assumptions!$B$6/$H88)^(YEAR(Assumptions!$B$4)-YEAR($E88))*Assumptions!$B$6/$H88,$F88*(1-Assumptions!$B$6/$H88)^(YEAR(Assumptions!$B$4)-YEAR($E88))-$G88)),""))),"")))</f>
        <v/>
      </c>
      <c r="R88" s="10">
        <f>IF($A88="","",IF(OR($B88="",$C88="",$D88="",$E88="",$F88="",$G88="",$H88="",$I88=""),"Check missing input",IF(OR($F88&lt;=0,$G88&lt;0,$H88&lt;Assumptions!$B$9,$H88&gt;Assumptions!$B$10),"Check amount or life",IF($G88&gt;$F88,"Check salvage value",IF(AND($K88&lt;&gt;"",$K88&lt;$E88),"Check disposal date",IF(AND($D88="Disposed",$K88=""),"Add disposal date",IF(AND($D88&lt;&gt;"Disposed",$K88&lt;&gt;""),"Check status",IF(AND($D88="Planned",$E88&lt;=Assumptions!$B$4),"Check planned status",IF(AND($D88="In Service",$E88&gt;Assumptions!$B$4),"Check service date",IF(AND($P88&lt;&gt;"",$P88&lt;=$G88+0.01),"At salvage value","")))))))))</f>
        <v/>
      </c>
    </row>
    <row r="89">
      <c r="A89" s="14" t="n"/>
      <c r="B89" s="14" t="n"/>
      <c r="C89" s="14" t="n"/>
      <c r="D89" s="14" t="n"/>
      <c r="E89" s="15" t="n"/>
      <c r="F89" s="16" t="n"/>
      <c r="G89" s="16" t="n"/>
      <c r="H89" s="17" t="n"/>
      <c r="I89" s="14" t="n"/>
      <c r="J89" s="14" t="n"/>
      <c r="K89" s="15" t="n"/>
      <c r="L89" s="18" t="n"/>
      <c r="M89" s="21">
        <f>IF($A89="","",IF(OR($F89="",$G89=""),"",IFERROR(MAX(0,$F89-$G89),"")))</f>
        <v/>
      </c>
      <c r="N89" s="22">
        <f>IF($A89="","",IF(OR($E89="",$H89="",Assumptions!$B$4=""),"",IFERROR(IF($E89&gt;Assumptions!$B$4,0,MIN($H89,MAX(0,YEAR(IF(AND($K89&lt;&gt;"",$K89&lt;Assumptions!$B$4),$K89,Assumptions!$B$4))-YEAR($E89)+1))),"")))</f>
        <v/>
      </c>
      <c r="O89" s="21">
        <f>IF($A89="","",IF(OR($M89="",$N89="",$I89=""),"",IFERROR(IF($I89="Straight-Line",MIN($M89,$M89/$H89*$N89),IF($I89="Declining Balance",MIN($M89,MAX(0,$F89-MAX($G89,$F89*(1-Assumptions!$B$6/$H89)^$N89))),"")),"")))</f>
        <v/>
      </c>
      <c r="P89" s="21">
        <f>IF($A89="","",IF(OR($F89="",$G89="",$O89=""),"",IFERROR(MAX($G89,$F89-$O89),"")))</f>
        <v/>
      </c>
      <c r="Q89" s="21">
        <f>IF($A89="","",IF(OR($E89="",$F89="",$G89="",$H89="",$I89=""),"",IFERROR(IF(OR($E89&gt;Assumptions!$B$4,YEAR(Assumptions!$B$4)&gt;YEAR($E89)+$H89-1,AND($K89&lt;&gt;"",YEAR(Assumptions!$B$4)&gt;YEAR($K89))),0,IF($I89="Straight-Line",MAX(0,($F89-$G89)/$H89),IF($I89="Declining Balance",MAX(0,MIN($F89*(1-Assumptions!$B$6/$H89)^(YEAR(Assumptions!$B$4)-YEAR($E89))*Assumptions!$B$6/$H89,$F89*(1-Assumptions!$B$6/$H89)^(YEAR(Assumptions!$B$4)-YEAR($E89))-$G89)),""))),"")))</f>
        <v/>
      </c>
      <c r="R89" s="23">
        <f>IF($A89="","",IF(OR($B89="",$C89="",$D89="",$E89="",$F89="",$G89="",$H89="",$I89=""),"Check missing input",IF(OR($F89&lt;=0,$G89&lt;0,$H89&lt;Assumptions!$B$9,$H89&gt;Assumptions!$B$10),"Check amount or life",IF($G89&gt;$F89,"Check salvage value",IF(AND($K89&lt;&gt;"",$K89&lt;$E89),"Check disposal date",IF(AND($D89="Disposed",$K89=""),"Add disposal date",IF(AND($D89&lt;&gt;"Disposed",$K89&lt;&gt;""),"Check status",IF(AND($D89="Planned",$E89&lt;=Assumptions!$B$4),"Check planned status",IF(AND($D89="In Service",$E89&gt;Assumptions!$B$4),"Check service date",IF(AND($P89&lt;&gt;"",$P89&lt;=$G89+0.01),"At salvage value","")))))))))</f>
        <v/>
      </c>
    </row>
    <row r="90">
      <c r="A90" s="14" t="n"/>
      <c r="B90" s="14" t="n"/>
      <c r="C90" s="14" t="n"/>
      <c r="D90" s="14" t="n"/>
      <c r="E90" s="15" t="n"/>
      <c r="F90" s="16" t="n"/>
      <c r="G90" s="16" t="n"/>
      <c r="H90" s="17" t="n"/>
      <c r="I90" s="14" t="n"/>
      <c r="J90" s="14" t="n"/>
      <c r="K90" s="15" t="n"/>
      <c r="L90" s="18" t="n"/>
      <c r="M90" s="19">
        <f>IF($A90="","",IF(OR($F90="",$G90=""),"",IFERROR(MAX(0,$F90-$G90),"")))</f>
        <v/>
      </c>
      <c r="N90" s="20">
        <f>IF($A90="","",IF(OR($E90="",$H90="",Assumptions!$B$4=""),"",IFERROR(IF($E90&gt;Assumptions!$B$4,0,MIN($H90,MAX(0,YEAR(IF(AND($K90&lt;&gt;"",$K90&lt;Assumptions!$B$4),$K90,Assumptions!$B$4))-YEAR($E90)+1))),"")))</f>
        <v/>
      </c>
      <c r="O90" s="19">
        <f>IF($A90="","",IF(OR($M90="",$N90="",$I90=""),"",IFERROR(IF($I90="Straight-Line",MIN($M90,$M90/$H90*$N90),IF($I90="Declining Balance",MIN($M90,MAX(0,$F90-MAX($G90,$F90*(1-Assumptions!$B$6/$H90)^$N90))),"")),"")))</f>
        <v/>
      </c>
      <c r="P90" s="19">
        <f>IF($A90="","",IF(OR($F90="",$G90="",$O90=""),"",IFERROR(MAX($G90,$F90-$O90),"")))</f>
        <v/>
      </c>
      <c r="Q90" s="19">
        <f>IF($A90="","",IF(OR($E90="",$F90="",$G90="",$H90="",$I90=""),"",IFERROR(IF(OR($E90&gt;Assumptions!$B$4,YEAR(Assumptions!$B$4)&gt;YEAR($E90)+$H90-1,AND($K90&lt;&gt;"",YEAR(Assumptions!$B$4)&gt;YEAR($K90))),0,IF($I90="Straight-Line",MAX(0,($F90-$G90)/$H90),IF($I90="Declining Balance",MAX(0,MIN($F90*(1-Assumptions!$B$6/$H90)^(YEAR(Assumptions!$B$4)-YEAR($E90))*Assumptions!$B$6/$H90,$F90*(1-Assumptions!$B$6/$H90)^(YEAR(Assumptions!$B$4)-YEAR($E90))-$G90)),""))),"")))</f>
        <v/>
      </c>
      <c r="R90" s="10">
        <f>IF($A90="","",IF(OR($B90="",$C90="",$D90="",$E90="",$F90="",$G90="",$H90="",$I90=""),"Check missing input",IF(OR($F90&lt;=0,$G90&lt;0,$H90&lt;Assumptions!$B$9,$H90&gt;Assumptions!$B$10),"Check amount or life",IF($G90&gt;$F90,"Check salvage value",IF(AND($K90&lt;&gt;"",$K90&lt;$E90),"Check disposal date",IF(AND($D90="Disposed",$K90=""),"Add disposal date",IF(AND($D90&lt;&gt;"Disposed",$K90&lt;&gt;""),"Check status",IF(AND($D90="Planned",$E90&lt;=Assumptions!$B$4),"Check planned status",IF(AND($D90="In Service",$E90&gt;Assumptions!$B$4),"Check service date",IF(AND($P90&lt;&gt;"",$P90&lt;=$G90+0.01),"At salvage value","")))))))))</f>
        <v/>
      </c>
    </row>
    <row r="91">
      <c r="A91" s="14" t="n"/>
      <c r="B91" s="14" t="n"/>
      <c r="C91" s="14" t="n"/>
      <c r="D91" s="14" t="n"/>
      <c r="E91" s="15" t="n"/>
      <c r="F91" s="16" t="n"/>
      <c r="G91" s="16" t="n"/>
      <c r="H91" s="17" t="n"/>
      <c r="I91" s="14" t="n"/>
      <c r="J91" s="14" t="n"/>
      <c r="K91" s="15" t="n"/>
      <c r="L91" s="18" t="n"/>
      <c r="M91" s="21">
        <f>IF($A91="","",IF(OR($F91="",$G91=""),"",IFERROR(MAX(0,$F91-$G91),"")))</f>
        <v/>
      </c>
      <c r="N91" s="22">
        <f>IF($A91="","",IF(OR($E91="",$H91="",Assumptions!$B$4=""),"",IFERROR(IF($E91&gt;Assumptions!$B$4,0,MIN($H91,MAX(0,YEAR(IF(AND($K91&lt;&gt;"",$K91&lt;Assumptions!$B$4),$K91,Assumptions!$B$4))-YEAR($E91)+1))),"")))</f>
        <v/>
      </c>
      <c r="O91" s="21">
        <f>IF($A91="","",IF(OR($M91="",$N91="",$I91=""),"",IFERROR(IF($I91="Straight-Line",MIN($M91,$M91/$H91*$N91),IF($I91="Declining Balance",MIN($M91,MAX(0,$F91-MAX($G91,$F91*(1-Assumptions!$B$6/$H91)^$N91))),"")),"")))</f>
        <v/>
      </c>
      <c r="P91" s="21">
        <f>IF($A91="","",IF(OR($F91="",$G91="",$O91=""),"",IFERROR(MAX($G91,$F91-$O91),"")))</f>
        <v/>
      </c>
      <c r="Q91" s="21">
        <f>IF($A91="","",IF(OR($E91="",$F91="",$G91="",$H91="",$I91=""),"",IFERROR(IF(OR($E91&gt;Assumptions!$B$4,YEAR(Assumptions!$B$4)&gt;YEAR($E91)+$H91-1,AND($K91&lt;&gt;"",YEAR(Assumptions!$B$4)&gt;YEAR($K91))),0,IF($I91="Straight-Line",MAX(0,($F91-$G91)/$H91),IF($I91="Declining Balance",MAX(0,MIN($F91*(1-Assumptions!$B$6/$H91)^(YEAR(Assumptions!$B$4)-YEAR($E91))*Assumptions!$B$6/$H91,$F91*(1-Assumptions!$B$6/$H91)^(YEAR(Assumptions!$B$4)-YEAR($E91))-$G91)),""))),"")))</f>
        <v/>
      </c>
      <c r="R91" s="23">
        <f>IF($A91="","",IF(OR($B91="",$C91="",$D91="",$E91="",$F91="",$G91="",$H91="",$I91=""),"Check missing input",IF(OR($F91&lt;=0,$G91&lt;0,$H91&lt;Assumptions!$B$9,$H91&gt;Assumptions!$B$10),"Check amount or life",IF($G91&gt;$F91,"Check salvage value",IF(AND($K91&lt;&gt;"",$K91&lt;$E91),"Check disposal date",IF(AND($D91="Disposed",$K91=""),"Add disposal date",IF(AND($D91&lt;&gt;"Disposed",$K91&lt;&gt;""),"Check status",IF(AND($D91="Planned",$E91&lt;=Assumptions!$B$4),"Check planned status",IF(AND($D91="In Service",$E91&gt;Assumptions!$B$4),"Check service date",IF(AND($P91&lt;&gt;"",$P91&lt;=$G91+0.01),"At salvage value","")))))))))</f>
        <v/>
      </c>
    </row>
    <row r="92">
      <c r="A92" s="14" t="n"/>
      <c r="B92" s="14" t="n"/>
      <c r="C92" s="14" t="n"/>
      <c r="D92" s="14" t="n"/>
      <c r="E92" s="15" t="n"/>
      <c r="F92" s="16" t="n"/>
      <c r="G92" s="16" t="n"/>
      <c r="H92" s="17" t="n"/>
      <c r="I92" s="14" t="n"/>
      <c r="J92" s="14" t="n"/>
      <c r="K92" s="15" t="n"/>
      <c r="L92" s="18" t="n"/>
      <c r="M92" s="19">
        <f>IF($A92="","",IF(OR($F92="",$G92=""),"",IFERROR(MAX(0,$F92-$G92),"")))</f>
        <v/>
      </c>
      <c r="N92" s="20">
        <f>IF($A92="","",IF(OR($E92="",$H92="",Assumptions!$B$4=""),"",IFERROR(IF($E92&gt;Assumptions!$B$4,0,MIN($H92,MAX(0,YEAR(IF(AND($K92&lt;&gt;"",$K92&lt;Assumptions!$B$4),$K92,Assumptions!$B$4))-YEAR($E92)+1))),"")))</f>
        <v/>
      </c>
      <c r="O92" s="19">
        <f>IF($A92="","",IF(OR($M92="",$N92="",$I92=""),"",IFERROR(IF($I92="Straight-Line",MIN($M92,$M92/$H92*$N92),IF($I92="Declining Balance",MIN($M92,MAX(0,$F92-MAX($G92,$F92*(1-Assumptions!$B$6/$H92)^$N92))),"")),"")))</f>
        <v/>
      </c>
      <c r="P92" s="19">
        <f>IF($A92="","",IF(OR($F92="",$G92="",$O92=""),"",IFERROR(MAX($G92,$F92-$O92),"")))</f>
        <v/>
      </c>
      <c r="Q92" s="19">
        <f>IF($A92="","",IF(OR($E92="",$F92="",$G92="",$H92="",$I92=""),"",IFERROR(IF(OR($E92&gt;Assumptions!$B$4,YEAR(Assumptions!$B$4)&gt;YEAR($E92)+$H92-1,AND($K92&lt;&gt;"",YEAR(Assumptions!$B$4)&gt;YEAR($K92))),0,IF($I92="Straight-Line",MAX(0,($F92-$G92)/$H92),IF($I92="Declining Balance",MAX(0,MIN($F92*(1-Assumptions!$B$6/$H92)^(YEAR(Assumptions!$B$4)-YEAR($E92))*Assumptions!$B$6/$H92,$F92*(1-Assumptions!$B$6/$H92)^(YEAR(Assumptions!$B$4)-YEAR($E92))-$G92)),""))),"")))</f>
        <v/>
      </c>
      <c r="R92" s="10">
        <f>IF($A92="","",IF(OR($B92="",$C92="",$D92="",$E92="",$F92="",$G92="",$H92="",$I92=""),"Check missing input",IF(OR($F92&lt;=0,$G92&lt;0,$H92&lt;Assumptions!$B$9,$H92&gt;Assumptions!$B$10),"Check amount or life",IF($G92&gt;$F92,"Check salvage value",IF(AND($K92&lt;&gt;"",$K92&lt;$E92),"Check disposal date",IF(AND($D92="Disposed",$K92=""),"Add disposal date",IF(AND($D92&lt;&gt;"Disposed",$K92&lt;&gt;""),"Check status",IF(AND($D92="Planned",$E92&lt;=Assumptions!$B$4),"Check planned status",IF(AND($D92="In Service",$E92&gt;Assumptions!$B$4),"Check service date",IF(AND($P92&lt;&gt;"",$P92&lt;=$G92+0.01),"At salvage value","")))))))))</f>
        <v/>
      </c>
    </row>
    <row r="93">
      <c r="A93" s="14" t="n"/>
      <c r="B93" s="14" t="n"/>
      <c r="C93" s="14" t="n"/>
      <c r="D93" s="14" t="n"/>
      <c r="E93" s="15" t="n"/>
      <c r="F93" s="16" t="n"/>
      <c r="G93" s="16" t="n"/>
      <c r="H93" s="17" t="n"/>
      <c r="I93" s="14" t="n"/>
      <c r="J93" s="14" t="n"/>
      <c r="K93" s="15" t="n"/>
      <c r="L93" s="18" t="n"/>
      <c r="M93" s="21">
        <f>IF($A93="","",IF(OR($F93="",$G93=""),"",IFERROR(MAX(0,$F93-$G93),"")))</f>
        <v/>
      </c>
      <c r="N93" s="22">
        <f>IF($A93="","",IF(OR($E93="",$H93="",Assumptions!$B$4=""),"",IFERROR(IF($E93&gt;Assumptions!$B$4,0,MIN($H93,MAX(0,YEAR(IF(AND($K93&lt;&gt;"",$K93&lt;Assumptions!$B$4),$K93,Assumptions!$B$4))-YEAR($E93)+1))),"")))</f>
        <v/>
      </c>
      <c r="O93" s="21">
        <f>IF($A93="","",IF(OR($M93="",$N93="",$I93=""),"",IFERROR(IF($I93="Straight-Line",MIN($M93,$M93/$H93*$N93),IF($I93="Declining Balance",MIN($M93,MAX(0,$F93-MAX($G93,$F93*(1-Assumptions!$B$6/$H93)^$N93))),"")),"")))</f>
        <v/>
      </c>
      <c r="P93" s="21">
        <f>IF($A93="","",IF(OR($F93="",$G93="",$O93=""),"",IFERROR(MAX($G93,$F93-$O93),"")))</f>
        <v/>
      </c>
      <c r="Q93" s="21">
        <f>IF($A93="","",IF(OR($E93="",$F93="",$G93="",$H93="",$I93=""),"",IFERROR(IF(OR($E93&gt;Assumptions!$B$4,YEAR(Assumptions!$B$4)&gt;YEAR($E93)+$H93-1,AND($K93&lt;&gt;"",YEAR(Assumptions!$B$4)&gt;YEAR($K93))),0,IF($I93="Straight-Line",MAX(0,($F93-$G93)/$H93),IF($I93="Declining Balance",MAX(0,MIN($F93*(1-Assumptions!$B$6/$H93)^(YEAR(Assumptions!$B$4)-YEAR($E93))*Assumptions!$B$6/$H93,$F93*(1-Assumptions!$B$6/$H93)^(YEAR(Assumptions!$B$4)-YEAR($E93))-$G93)),""))),"")))</f>
        <v/>
      </c>
      <c r="R93" s="23">
        <f>IF($A93="","",IF(OR($B93="",$C93="",$D93="",$E93="",$F93="",$G93="",$H93="",$I93=""),"Check missing input",IF(OR($F93&lt;=0,$G93&lt;0,$H93&lt;Assumptions!$B$9,$H93&gt;Assumptions!$B$10),"Check amount or life",IF($G93&gt;$F93,"Check salvage value",IF(AND($K93&lt;&gt;"",$K93&lt;$E93),"Check disposal date",IF(AND($D93="Disposed",$K93=""),"Add disposal date",IF(AND($D93&lt;&gt;"Disposed",$K93&lt;&gt;""),"Check status",IF(AND($D93="Planned",$E93&lt;=Assumptions!$B$4),"Check planned status",IF(AND($D93="In Service",$E93&gt;Assumptions!$B$4),"Check service date",IF(AND($P93&lt;&gt;"",$P93&lt;=$G93+0.01),"At salvage value","")))))))))</f>
        <v/>
      </c>
    </row>
    <row r="94">
      <c r="A94" s="14" t="n"/>
      <c r="B94" s="14" t="n"/>
      <c r="C94" s="14" t="n"/>
      <c r="D94" s="14" t="n"/>
      <c r="E94" s="15" t="n"/>
      <c r="F94" s="16" t="n"/>
      <c r="G94" s="16" t="n"/>
      <c r="H94" s="17" t="n"/>
      <c r="I94" s="14" t="n"/>
      <c r="J94" s="14" t="n"/>
      <c r="K94" s="15" t="n"/>
      <c r="L94" s="18" t="n"/>
      <c r="M94" s="19">
        <f>IF($A94="","",IF(OR($F94="",$G94=""),"",IFERROR(MAX(0,$F94-$G94),"")))</f>
        <v/>
      </c>
      <c r="N94" s="20">
        <f>IF($A94="","",IF(OR($E94="",$H94="",Assumptions!$B$4=""),"",IFERROR(IF($E94&gt;Assumptions!$B$4,0,MIN($H94,MAX(0,YEAR(IF(AND($K94&lt;&gt;"",$K94&lt;Assumptions!$B$4),$K94,Assumptions!$B$4))-YEAR($E94)+1))),"")))</f>
        <v/>
      </c>
      <c r="O94" s="19">
        <f>IF($A94="","",IF(OR($M94="",$N94="",$I94=""),"",IFERROR(IF($I94="Straight-Line",MIN($M94,$M94/$H94*$N94),IF($I94="Declining Balance",MIN($M94,MAX(0,$F94-MAX($G94,$F94*(1-Assumptions!$B$6/$H94)^$N94))),"")),"")))</f>
        <v/>
      </c>
      <c r="P94" s="19">
        <f>IF($A94="","",IF(OR($F94="",$G94="",$O94=""),"",IFERROR(MAX($G94,$F94-$O94),"")))</f>
        <v/>
      </c>
      <c r="Q94" s="19">
        <f>IF($A94="","",IF(OR($E94="",$F94="",$G94="",$H94="",$I94=""),"",IFERROR(IF(OR($E94&gt;Assumptions!$B$4,YEAR(Assumptions!$B$4)&gt;YEAR($E94)+$H94-1,AND($K94&lt;&gt;"",YEAR(Assumptions!$B$4)&gt;YEAR($K94))),0,IF($I94="Straight-Line",MAX(0,($F94-$G94)/$H94),IF($I94="Declining Balance",MAX(0,MIN($F94*(1-Assumptions!$B$6/$H94)^(YEAR(Assumptions!$B$4)-YEAR($E94))*Assumptions!$B$6/$H94,$F94*(1-Assumptions!$B$6/$H94)^(YEAR(Assumptions!$B$4)-YEAR($E94))-$G94)),""))),"")))</f>
        <v/>
      </c>
      <c r="R94" s="10">
        <f>IF($A94="","",IF(OR($B94="",$C94="",$D94="",$E94="",$F94="",$G94="",$H94="",$I94=""),"Check missing input",IF(OR($F94&lt;=0,$G94&lt;0,$H94&lt;Assumptions!$B$9,$H94&gt;Assumptions!$B$10),"Check amount or life",IF($G94&gt;$F94,"Check salvage value",IF(AND($K94&lt;&gt;"",$K94&lt;$E94),"Check disposal date",IF(AND($D94="Disposed",$K94=""),"Add disposal date",IF(AND($D94&lt;&gt;"Disposed",$K94&lt;&gt;""),"Check status",IF(AND($D94="Planned",$E94&lt;=Assumptions!$B$4),"Check planned status",IF(AND($D94="In Service",$E94&gt;Assumptions!$B$4),"Check service date",IF(AND($P94&lt;&gt;"",$P94&lt;=$G94+0.01),"At salvage value","")))))))))</f>
        <v/>
      </c>
    </row>
    <row r="95">
      <c r="A95" s="14" t="n"/>
      <c r="B95" s="14" t="n"/>
      <c r="C95" s="14" t="n"/>
      <c r="D95" s="14" t="n"/>
      <c r="E95" s="15" t="n"/>
      <c r="F95" s="16" t="n"/>
      <c r="G95" s="16" t="n"/>
      <c r="H95" s="17" t="n"/>
      <c r="I95" s="14" t="n"/>
      <c r="J95" s="14" t="n"/>
      <c r="K95" s="15" t="n"/>
      <c r="L95" s="18" t="n"/>
      <c r="M95" s="21">
        <f>IF($A95="","",IF(OR($F95="",$G95=""),"",IFERROR(MAX(0,$F95-$G95),"")))</f>
        <v/>
      </c>
      <c r="N95" s="22">
        <f>IF($A95="","",IF(OR($E95="",$H95="",Assumptions!$B$4=""),"",IFERROR(IF($E95&gt;Assumptions!$B$4,0,MIN($H95,MAX(0,YEAR(IF(AND($K95&lt;&gt;"",$K95&lt;Assumptions!$B$4),$K95,Assumptions!$B$4))-YEAR($E95)+1))),"")))</f>
        <v/>
      </c>
      <c r="O95" s="21">
        <f>IF($A95="","",IF(OR($M95="",$N95="",$I95=""),"",IFERROR(IF($I95="Straight-Line",MIN($M95,$M95/$H95*$N95),IF($I95="Declining Balance",MIN($M95,MAX(0,$F95-MAX($G95,$F95*(1-Assumptions!$B$6/$H95)^$N95))),"")),"")))</f>
        <v/>
      </c>
      <c r="P95" s="21">
        <f>IF($A95="","",IF(OR($F95="",$G95="",$O95=""),"",IFERROR(MAX($G95,$F95-$O95),"")))</f>
        <v/>
      </c>
      <c r="Q95" s="21">
        <f>IF($A95="","",IF(OR($E95="",$F95="",$G95="",$H95="",$I95=""),"",IFERROR(IF(OR($E95&gt;Assumptions!$B$4,YEAR(Assumptions!$B$4)&gt;YEAR($E95)+$H95-1,AND($K95&lt;&gt;"",YEAR(Assumptions!$B$4)&gt;YEAR($K95))),0,IF($I95="Straight-Line",MAX(0,($F95-$G95)/$H95),IF($I95="Declining Balance",MAX(0,MIN($F95*(1-Assumptions!$B$6/$H95)^(YEAR(Assumptions!$B$4)-YEAR($E95))*Assumptions!$B$6/$H95,$F95*(1-Assumptions!$B$6/$H95)^(YEAR(Assumptions!$B$4)-YEAR($E95))-$G95)),""))),"")))</f>
        <v/>
      </c>
      <c r="R95" s="23">
        <f>IF($A95="","",IF(OR($B95="",$C95="",$D95="",$E95="",$F95="",$G95="",$H95="",$I95=""),"Check missing input",IF(OR($F95&lt;=0,$G95&lt;0,$H95&lt;Assumptions!$B$9,$H95&gt;Assumptions!$B$10),"Check amount or life",IF($G95&gt;$F95,"Check salvage value",IF(AND($K95&lt;&gt;"",$K95&lt;$E95),"Check disposal date",IF(AND($D95="Disposed",$K95=""),"Add disposal date",IF(AND($D95&lt;&gt;"Disposed",$K95&lt;&gt;""),"Check status",IF(AND($D95="Planned",$E95&lt;=Assumptions!$B$4),"Check planned status",IF(AND($D95="In Service",$E95&gt;Assumptions!$B$4),"Check service date",IF(AND($P95&lt;&gt;"",$P95&lt;=$G95+0.01),"At salvage value","")))))))))</f>
        <v/>
      </c>
    </row>
    <row r="96">
      <c r="A96" s="14" t="n"/>
      <c r="B96" s="14" t="n"/>
      <c r="C96" s="14" t="n"/>
      <c r="D96" s="14" t="n"/>
      <c r="E96" s="15" t="n"/>
      <c r="F96" s="16" t="n"/>
      <c r="G96" s="16" t="n"/>
      <c r="H96" s="17" t="n"/>
      <c r="I96" s="14" t="n"/>
      <c r="J96" s="14" t="n"/>
      <c r="K96" s="15" t="n"/>
      <c r="L96" s="18" t="n"/>
      <c r="M96" s="19">
        <f>IF($A96="","",IF(OR($F96="",$G96=""),"",IFERROR(MAX(0,$F96-$G96),"")))</f>
        <v/>
      </c>
      <c r="N96" s="20">
        <f>IF($A96="","",IF(OR($E96="",$H96="",Assumptions!$B$4=""),"",IFERROR(IF($E96&gt;Assumptions!$B$4,0,MIN($H96,MAX(0,YEAR(IF(AND($K96&lt;&gt;"",$K96&lt;Assumptions!$B$4),$K96,Assumptions!$B$4))-YEAR($E96)+1))),"")))</f>
        <v/>
      </c>
      <c r="O96" s="19">
        <f>IF($A96="","",IF(OR($M96="",$N96="",$I96=""),"",IFERROR(IF($I96="Straight-Line",MIN($M96,$M96/$H96*$N96),IF($I96="Declining Balance",MIN($M96,MAX(0,$F96-MAX($G96,$F96*(1-Assumptions!$B$6/$H96)^$N96))),"")),"")))</f>
        <v/>
      </c>
      <c r="P96" s="19">
        <f>IF($A96="","",IF(OR($F96="",$G96="",$O96=""),"",IFERROR(MAX($G96,$F96-$O96),"")))</f>
        <v/>
      </c>
      <c r="Q96" s="19">
        <f>IF($A96="","",IF(OR($E96="",$F96="",$G96="",$H96="",$I96=""),"",IFERROR(IF(OR($E96&gt;Assumptions!$B$4,YEAR(Assumptions!$B$4)&gt;YEAR($E96)+$H96-1,AND($K96&lt;&gt;"",YEAR(Assumptions!$B$4)&gt;YEAR($K96))),0,IF($I96="Straight-Line",MAX(0,($F96-$G96)/$H96),IF($I96="Declining Balance",MAX(0,MIN($F96*(1-Assumptions!$B$6/$H96)^(YEAR(Assumptions!$B$4)-YEAR($E96))*Assumptions!$B$6/$H96,$F96*(1-Assumptions!$B$6/$H96)^(YEAR(Assumptions!$B$4)-YEAR($E96))-$G96)),""))),"")))</f>
        <v/>
      </c>
      <c r="R96" s="10">
        <f>IF($A96="","",IF(OR($B96="",$C96="",$D96="",$E96="",$F96="",$G96="",$H96="",$I96=""),"Check missing input",IF(OR($F96&lt;=0,$G96&lt;0,$H96&lt;Assumptions!$B$9,$H96&gt;Assumptions!$B$10),"Check amount or life",IF($G96&gt;$F96,"Check salvage value",IF(AND($K96&lt;&gt;"",$K96&lt;$E96),"Check disposal date",IF(AND($D96="Disposed",$K96=""),"Add disposal date",IF(AND($D96&lt;&gt;"Disposed",$K96&lt;&gt;""),"Check status",IF(AND($D96="Planned",$E96&lt;=Assumptions!$B$4),"Check planned status",IF(AND($D96="In Service",$E96&gt;Assumptions!$B$4),"Check service date",IF(AND($P96&lt;&gt;"",$P96&lt;=$G96+0.01),"At salvage value","")))))))))</f>
        <v/>
      </c>
    </row>
    <row r="97">
      <c r="A97" s="14" t="n"/>
      <c r="B97" s="14" t="n"/>
      <c r="C97" s="14" t="n"/>
      <c r="D97" s="14" t="n"/>
      <c r="E97" s="15" t="n"/>
      <c r="F97" s="16" t="n"/>
      <c r="G97" s="16" t="n"/>
      <c r="H97" s="17" t="n"/>
      <c r="I97" s="14" t="n"/>
      <c r="J97" s="14" t="n"/>
      <c r="K97" s="15" t="n"/>
      <c r="L97" s="18" t="n"/>
      <c r="M97" s="21">
        <f>IF($A97="","",IF(OR($F97="",$G97=""),"",IFERROR(MAX(0,$F97-$G97),"")))</f>
        <v/>
      </c>
      <c r="N97" s="22">
        <f>IF($A97="","",IF(OR($E97="",$H97="",Assumptions!$B$4=""),"",IFERROR(IF($E97&gt;Assumptions!$B$4,0,MIN($H97,MAX(0,YEAR(IF(AND($K97&lt;&gt;"",$K97&lt;Assumptions!$B$4),$K97,Assumptions!$B$4))-YEAR($E97)+1))),"")))</f>
        <v/>
      </c>
      <c r="O97" s="21">
        <f>IF($A97="","",IF(OR($M97="",$N97="",$I97=""),"",IFERROR(IF($I97="Straight-Line",MIN($M97,$M97/$H97*$N97),IF($I97="Declining Balance",MIN($M97,MAX(0,$F97-MAX($G97,$F97*(1-Assumptions!$B$6/$H97)^$N97))),"")),"")))</f>
        <v/>
      </c>
      <c r="P97" s="21">
        <f>IF($A97="","",IF(OR($F97="",$G97="",$O97=""),"",IFERROR(MAX($G97,$F97-$O97),"")))</f>
        <v/>
      </c>
      <c r="Q97" s="21">
        <f>IF($A97="","",IF(OR($E97="",$F97="",$G97="",$H97="",$I97=""),"",IFERROR(IF(OR($E97&gt;Assumptions!$B$4,YEAR(Assumptions!$B$4)&gt;YEAR($E97)+$H97-1,AND($K97&lt;&gt;"",YEAR(Assumptions!$B$4)&gt;YEAR($K97))),0,IF($I97="Straight-Line",MAX(0,($F97-$G97)/$H97),IF($I97="Declining Balance",MAX(0,MIN($F97*(1-Assumptions!$B$6/$H97)^(YEAR(Assumptions!$B$4)-YEAR($E97))*Assumptions!$B$6/$H97,$F97*(1-Assumptions!$B$6/$H97)^(YEAR(Assumptions!$B$4)-YEAR($E97))-$G97)),""))),"")))</f>
        <v/>
      </c>
      <c r="R97" s="23">
        <f>IF($A97="","",IF(OR($B97="",$C97="",$D97="",$E97="",$F97="",$G97="",$H97="",$I97=""),"Check missing input",IF(OR($F97&lt;=0,$G97&lt;0,$H97&lt;Assumptions!$B$9,$H97&gt;Assumptions!$B$10),"Check amount or life",IF($G97&gt;$F97,"Check salvage value",IF(AND($K97&lt;&gt;"",$K97&lt;$E97),"Check disposal date",IF(AND($D97="Disposed",$K97=""),"Add disposal date",IF(AND($D97&lt;&gt;"Disposed",$K97&lt;&gt;""),"Check status",IF(AND($D97="Planned",$E97&lt;=Assumptions!$B$4),"Check planned status",IF(AND($D97="In Service",$E97&gt;Assumptions!$B$4),"Check service date",IF(AND($P97&lt;&gt;"",$P97&lt;=$G97+0.01),"At salvage value","")))))))))</f>
        <v/>
      </c>
    </row>
    <row r="98">
      <c r="A98" s="14" t="n"/>
      <c r="B98" s="14" t="n"/>
      <c r="C98" s="14" t="n"/>
      <c r="D98" s="14" t="n"/>
      <c r="E98" s="15" t="n"/>
      <c r="F98" s="16" t="n"/>
      <c r="G98" s="16" t="n"/>
      <c r="H98" s="17" t="n"/>
      <c r="I98" s="14" t="n"/>
      <c r="J98" s="14" t="n"/>
      <c r="K98" s="15" t="n"/>
      <c r="L98" s="18" t="n"/>
      <c r="M98" s="19">
        <f>IF($A98="","",IF(OR($F98="",$G98=""),"",IFERROR(MAX(0,$F98-$G98),"")))</f>
        <v/>
      </c>
      <c r="N98" s="20">
        <f>IF($A98="","",IF(OR($E98="",$H98="",Assumptions!$B$4=""),"",IFERROR(IF($E98&gt;Assumptions!$B$4,0,MIN($H98,MAX(0,YEAR(IF(AND($K98&lt;&gt;"",$K98&lt;Assumptions!$B$4),$K98,Assumptions!$B$4))-YEAR($E98)+1))),"")))</f>
        <v/>
      </c>
      <c r="O98" s="19">
        <f>IF($A98="","",IF(OR($M98="",$N98="",$I98=""),"",IFERROR(IF($I98="Straight-Line",MIN($M98,$M98/$H98*$N98),IF($I98="Declining Balance",MIN($M98,MAX(0,$F98-MAX($G98,$F98*(1-Assumptions!$B$6/$H98)^$N98))),"")),"")))</f>
        <v/>
      </c>
      <c r="P98" s="19">
        <f>IF($A98="","",IF(OR($F98="",$G98="",$O98=""),"",IFERROR(MAX($G98,$F98-$O98),"")))</f>
        <v/>
      </c>
      <c r="Q98" s="19">
        <f>IF($A98="","",IF(OR($E98="",$F98="",$G98="",$H98="",$I98=""),"",IFERROR(IF(OR($E98&gt;Assumptions!$B$4,YEAR(Assumptions!$B$4)&gt;YEAR($E98)+$H98-1,AND($K98&lt;&gt;"",YEAR(Assumptions!$B$4)&gt;YEAR($K98))),0,IF($I98="Straight-Line",MAX(0,($F98-$G98)/$H98),IF($I98="Declining Balance",MAX(0,MIN($F98*(1-Assumptions!$B$6/$H98)^(YEAR(Assumptions!$B$4)-YEAR($E98))*Assumptions!$B$6/$H98,$F98*(1-Assumptions!$B$6/$H98)^(YEAR(Assumptions!$B$4)-YEAR($E98))-$G98)),""))),"")))</f>
        <v/>
      </c>
      <c r="R98" s="10">
        <f>IF($A98="","",IF(OR($B98="",$C98="",$D98="",$E98="",$F98="",$G98="",$H98="",$I98=""),"Check missing input",IF(OR($F98&lt;=0,$G98&lt;0,$H98&lt;Assumptions!$B$9,$H98&gt;Assumptions!$B$10),"Check amount or life",IF($G98&gt;$F98,"Check salvage value",IF(AND($K98&lt;&gt;"",$K98&lt;$E98),"Check disposal date",IF(AND($D98="Disposed",$K98=""),"Add disposal date",IF(AND($D98&lt;&gt;"Disposed",$K98&lt;&gt;""),"Check status",IF(AND($D98="Planned",$E98&lt;=Assumptions!$B$4),"Check planned status",IF(AND($D98="In Service",$E98&gt;Assumptions!$B$4),"Check service date",IF(AND($P98&lt;&gt;"",$P98&lt;=$G98+0.01),"At salvage value","")))))))))</f>
        <v/>
      </c>
    </row>
    <row r="99">
      <c r="A99" s="14" t="n"/>
      <c r="B99" s="14" t="n"/>
      <c r="C99" s="14" t="n"/>
      <c r="D99" s="14" t="n"/>
      <c r="E99" s="15" t="n"/>
      <c r="F99" s="16" t="n"/>
      <c r="G99" s="16" t="n"/>
      <c r="H99" s="17" t="n"/>
      <c r="I99" s="14" t="n"/>
      <c r="J99" s="14" t="n"/>
      <c r="K99" s="15" t="n"/>
      <c r="L99" s="18" t="n"/>
      <c r="M99" s="21">
        <f>IF($A99="","",IF(OR($F99="",$G99=""),"",IFERROR(MAX(0,$F99-$G99),"")))</f>
        <v/>
      </c>
      <c r="N99" s="22">
        <f>IF($A99="","",IF(OR($E99="",$H99="",Assumptions!$B$4=""),"",IFERROR(IF($E99&gt;Assumptions!$B$4,0,MIN($H99,MAX(0,YEAR(IF(AND($K99&lt;&gt;"",$K99&lt;Assumptions!$B$4),$K99,Assumptions!$B$4))-YEAR($E99)+1))),"")))</f>
        <v/>
      </c>
      <c r="O99" s="21">
        <f>IF($A99="","",IF(OR($M99="",$N99="",$I99=""),"",IFERROR(IF($I99="Straight-Line",MIN($M99,$M99/$H99*$N99),IF($I99="Declining Balance",MIN($M99,MAX(0,$F99-MAX($G99,$F99*(1-Assumptions!$B$6/$H99)^$N99))),"")),"")))</f>
        <v/>
      </c>
      <c r="P99" s="21">
        <f>IF($A99="","",IF(OR($F99="",$G99="",$O99=""),"",IFERROR(MAX($G99,$F99-$O99),"")))</f>
        <v/>
      </c>
      <c r="Q99" s="21">
        <f>IF($A99="","",IF(OR($E99="",$F99="",$G99="",$H99="",$I99=""),"",IFERROR(IF(OR($E99&gt;Assumptions!$B$4,YEAR(Assumptions!$B$4)&gt;YEAR($E99)+$H99-1,AND($K99&lt;&gt;"",YEAR(Assumptions!$B$4)&gt;YEAR($K99))),0,IF($I99="Straight-Line",MAX(0,($F99-$G99)/$H99),IF($I99="Declining Balance",MAX(0,MIN($F99*(1-Assumptions!$B$6/$H99)^(YEAR(Assumptions!$B$4)-YEAR($E99))*Assumptions!$B$6/$H99,$F99*(1-Assumptions!$B$6/$H99)^(YEAR(Assumptions!$B$4)-YEAR($E99))-$G99)),""))),"")))</f>
        <v/>
      </c>
      <c r="R99" s="23">
        <f>IF($A99="","",IF(OR($B99="",$C99="",$D99="",$E99="",$F99="",$G99="",$H99="",$I99=""),"Check missing input",IF(OR($F99&lt;=0,$G99&lt;0,$H99&lt;Assumptions!$B$9,$H99&gt;Assumptions!$B$10),"Check amount or life",IF($G99&gt;$F99,"Check salvage value",IF(AND($K99&lt;&gt;"",$K99&lt;$E99),"Check disposal date",IF(AND($D99="Disposed",$K99=""),"Add disposal date",IF(AND($D99&lt;&gt;"Disposed",$K99&lt;&gt;""),"Check status",IF(AND($D99="Planned",$E99&lt;=Assumptions!$B$4),"Check planned status",IF(AND($D99="In Service",$E99&gt;Assumptions!$B$4),"Check service date",IF(AND($P99&lt;&gt;"",$P99&lt;=$G99+0.01),"At salvage value","")))))))))</f>
        <v/>
      </c>
    </row>
    <row r="100">
      <c r="A100" s="14" t="n"/>
      <c r="B100" s="14" t="n"/>
      <c r="C100" s="14" t="n"/>
      <c r="D100" s="14" t="n"/>
      <c r="E100" s="15" t="n"/>
      <c r="F100" s="16" t="n"/>
      <c r="G100" s="16" t="n"/>
      <c r="H100" s="17" t="n"/>
      <c r="I100" s="14" t="n"/>
      <c r="J100" s="14" t="n"/>
      <c r="K100" s="15" t="n"/>
      <c r="L100" s="18" t="n"/>
      <c r="M100" s="19">
        <f>IF($A100="","",IF(OR($F100="",$G100=""),"",IFERROR(MAX(0,$F100-$G100),"")))</f>
        <v/>
      </c>
      <c r="N100" s="20">
        <f>IF($A100="","",IF(OR($E100="",$H100="",Assumptions!$B$4=""),"",IFERROR(IF($E100&gt;Assumptions!$B$4,0,MIN($H100,MAX(0,YEAR(IF(AND($K100&lt;&gt;"",$K100&lt;Assumptions!$B$4),$K100,Assumptions!$B$4))-YEAR($E100)+1))),"")))</f>
        <v/>
      </c>
      <c r="O100" s="19">
        <f>IF($A100="","",IF(OR($M100="",$N100="",$I100=""),"",IFERROR(IF($I100="Straight-Line",MIN($M100,$M100/$H100*$N100),IF($I100="Declining Balance",MIN($M100,MAX(0,$F100-MAX($G100,$F100*(1-Assumptions!$B$6/$H100)^$N100))),"")),"")))</f>
        <v/>
      </c>
      <c r="P100" s="19">
        <f>IF($A100="","",IF(OR($F100="",$G100="",$O100=""),"",IFERROR(MAX($G100,$F100-$O100),"")))</f>
        <v/>
      </c>
      <c r="Q100" s="19">
        <f>IF($A100="","",IF(OR($E100="",$F100="",$G100="",$H100="",$I100=""),"",IFERROR(IF(OR($E100&gt;Assumptions!$B$4,YEAR(Assumptions!$B$4)&gt;YEAR($E100)+$H100-1,AND($K100&lt;&gt;"",YEAR(Assumptions!$B$4)&gt;YEAR($K100))),0,IF($I100="Straight-Line",MAX(0,($F100-$G100)/$H100),IF($I100="Declining Balance",MAX(0,MIN($F100*(1-Assumptions!$B$6/$H100)^(YEAR(Assumptions!$B$4)-YEAR($E100))*Assumptions!$B$6/$H100,$F100*(1-Assumptions!$B$6/$H100)^(YEAR(Assumptions!$B$4)-YEAR($E100))-$G100)),""))),"")))</f>
        <v/>
      </c>
      <c r="R100" s="10">
        <f>IF($A100="","",IF(OR($B100="",$C100="",$D100="",$E100="",$F100="",$G100="",$H100="",$I100=""),"Check missing input",IF(OR($F100&lt;=0,$G100&lt;0,$H100&lt;Assumptions!$B$9,$H100&gt;Assumptions!$B$10),"Check amount or life",IF($G100&gt;$F100,"Check salvage value",IF(AND($K100&lt;&gt;"",$K100&lt;$E100),"Check disposal date",IF(AND($D100="Disposed",$K100=""),"Add disposal date",IF(AND($D100&lt;&gt;"Disposed",$K100&lt;&gt;""),"Check status",IF(AND($D100="Planned",$E100&lt;=Assumptions!$B$4),"Check planned status",IF(AND($D100="In Service",$E100&gt;Assumptions!$B$4),"Check service date",IF(AND($P100&lt;&gt;"",$P100&lt;=$G100+0.01),"At salvage value","")))))))))</f>
        <v/>
      </c>
    </row>
    <row r="101">
      <c r="A101" s="14" t="n"/>
      <c r="B101" s="14" t="n"/>
      <c r="C101" s="14" t="n"/>
      <c r="D101" s="14" t="n"/>
      <c r="E101" s="15" t="n"/>
      <c r="F101" s="16" t="n"/>
      <c r="G101" s="16" t="n"/>
      <c r="H101" s="17" t="n"/>
      <c r="I101" s="14" t="n"/>
      <c r="J101" s="14" t="n"/>
      <c r="K101" s="15" t="n"/>
      <c r="L101" s="18" t="n"/>
      <c r="M101" s="21">
        <f>IF($A101="","",IF(OR($F101="",$G101=""),"",IFERROR(MAX(0,$F101-$G101),"")))</f>
        <v/>
      </c>
      <c r="N101" s="22">
        <f>IF($A101="","",IF(OR($E101="",$H101="",Assumptions!$B$4=""),"",IFERROR(IF($E101&gt;Assumptions!$B$4,0,MIN($H101,MAX(0,YEAR(IF(AND($K101&lt;&gt;"",$K101&lt;Assumptions!$B$4),$K101,Assumptions!$B$4))-YEAR($E101)+1))),"")))</f>
        <v/>
      </c>
      <c r="O101" s="21">
        <f>IF($A101="","",IF(OR($M101="",$N101="",$I101=""),"",IFERROR(IF($I101="Straight-Line",MIN($M101,$M101/$H101*$N101),IF($I101="Declining Balance",MIN($M101,MAX(0,$F101-MAX($G101,$F101*(1-Assumptions!$B$6/$H101)^$N101))),"")),"")))</f>
        <v/>
      </c>
      <c r="P101" s="21">
        <f>IF($A101="","",IF(OR($F101="",$G101="",$O101=""),"",IFERROR(MAX($G101,$F101-$O101),"")))</f>
        <v/>
      </c>
      <c r="Q101" s="21">
        <f>IF($A101="","",IF(OR($E101="",$F101="",$G101="",$H101="",$I101=""),"",IFERROR(IF(OR($E101&gt;Assumptions!$B$4,YEAR(Assumptions!$B$4)&gt;YEAR($E101)+$H101-1,AND($K101&lt;&gt;"",YEAR(Assumptions!$B$4)&gt;YEAR($K101))),0,IF($I101="Straight-Line",MAX(0,($F101-$G101)/$H101),IF($I101="Declining Balance",MAX(0,MIN($F101*(1-Assumptions!$B$6/$H101)^(YEAR(Assumptions!$B$4)-YEAR($E101))*Assumptions!$B$6/$H101,$F101*(1-Assumptions!$B$6/$H101)^(YEAR(Assumptions!$B$4)-YEAR($E101))-$G101)),""))),"")))</f>
        <v/>
      </c>
      <c r="R101" s="23">
        <f>IF($A101="","",IF(OR($B101="",$C101="",$D101="",$E101="",$F101="",$G101="",$H101="",$I101=""),"Check missing input",IF(OR($F101&lt;=0,$G101&lt;0,$H101&lt;Assumptions!$B$9,$H101&gt;Assumptions!$B$10),"Check amount or life",IF($G101&gt;$F101,"Check salvage value",IF(AND($K101&lt;&gt;"",$K101&lt;$E101),"Check disposal date",IF(AND($D101="Disposed",$K101=""),"Add disposal date",IF(AND($D101&lt;&gt;"Disposed",$K101&lt;&gt;""),"Check status",IF(AND($D101="Planned",$E101&lt;=Assumptions!$B$4),"Check planned status",IF(AND($D101="In Service",$E101&gt;Assumptions!$B$4),"Check service date",IF(AND($P101&lt;&gt;"",$P101&lt;=$G101+0.01),"At salvage value","")))))))))</f>
        <v/>
      </c>
    </row>
    <row r="102">
      <c r="A102" s="14" t="n"/>
      <c r="B102" s="14" t="n"/>
      <c r="C102" s="14" t="n"/>
      <c r="D102" s="14" t="n"/>
      <c r="E102" s="15" t="n"/>
      <c r="F102" s="16" t="n"/>
      <c r="G102" s="16" t="n"/>
      <c r="H102" s="17" t="n"/>
      <c r="I102" s="14" t="n"/>
      <c r="J102" s="14" t="n"/>
      <c r="K102" s="15" t="n"/>
      <c r="L102" s="18" t="n"/>
      <c r="M102" s="19">
        <f>IF($A102="","",IF(OR($F102="",$G102=""),"",IFERROR(MAX(0,$F102-$G102),"")))</f>
        <v/>
      </c>
      <c r="N102" s="20">
        <f>IF($A102="","",IF(OR($E102="",$H102="",Assumptions!$B$4=""),"",IFERROR(IF($E102&gt;Assumptions!$B$4,0,MIN($H102,MAX(0,YEAR(IF(AND($K102&lt;&gt;"",$K102&lt;Assumptions!$B$4),$K102,Assumptions!$B$4))-YEAR($E102)+1))),"")))</f>
        <v/>
      </c>
      <c r="O102" s="19">
        <f>IF($A102="","",IF(OR($M102="",$N102="",$I102=""),"",IFERROR(IF($I102="Straight-Line",MIN($M102,$M102/$H102*$N102),IF($I102="Declining Balance",MIN($M102,MAX(0,$F102-MAX($G102,$F102*(1-Assumptions!$B$6/$H102)^$N102))),"")),"")))</f>
        <v/>
      </c>
      <c r="P102" s="19">
        <f>IF($A102="","",IF(OR($F102="",$G102="",$O102=""),"",IFERROR(MAX($G102,$F102-$O102),"")))</f>
        <v/>
      </c>
      <c r="Q102" s="19">
        <f>IF($A102="","",IF(OR($E102="",$F102="",$G102="",$H102="",$I102=""),"",IFERROR(IF(OR($E102&gt;Assumptions!$B$4,YEAR(Assumptions!$B$4)&gt;YEAR($E102)+$H102-1,AND($K102&lt;&gt;"",YEAR(Assumptions!$B$4)&gt;YEAR($K102))),0,IF($I102="Straight-Line",MAX(0,($F102-$G102)/$H102),IF($I102="Declining Balance",MAX(0,MIN($F102*(1-Assumptions!$B$6/$H102)^(YEAR(Assumptions!$B$4)-YEAR($E102))*Assumptions!$B$6/$H102,$F102*(1-Assumptions!$B$6/$H102)^(YEAR(Assumptions!$B$4)-YEAR($E102))-$G102)),""))),"")))</f>
        <v/>
      </c>
      <c r="R102" s="10">
        <f>IF($A102="","",IF(OR($B102="",$C102="",$D102="",$E102="",$F102="",$G102="",$H102="",$I102=""),"Check missing input",IF(OR($F102&lt;=0,$G102&lt;0,$H102&lt;Assumptions!$B$9,$H102&gt;Assumptions!$B$10),"Check amount or life",IF($G102&gt;$F102,"Check salvage value",IF(AND($K102&lt;&gt;"",$K102&lt;$E102),"Check disposal date",IF(AND($D102="Disposed",$K102=""),"Add disposal date",IF(AND($D102&lt;&gt;"Disposed",$K102&lt;&gt;""),"Check status",IF(AND($D102="Planned",$E102&lt;=Assumptions!$B$4),"Check planned status",IF(AND($D102="In Service",$E102&gt;Assumptions!$B$4),"Check service date",IF(AND($P102&lt;&gt;"",$P102&lt;=$G102+0.01),"At salvage value","")))))))))</f>
        <v/>
      </c>
    </row>
    <row r="103">
      <c r="A103" s="14" t="n"/>
      <c r="B103" s="14" t="n"/>
      <c r="C103" s="14" t="n"/>
      <c r="D103" s="14" t="n"/>
      <c r="E103" s="15" t="n"/>
      <c r="F103" s="16" t="n"/>
      <c r="G103" s="16" t="n"/>
      <c r="H103" s="17" t="n"/>
      <c r="I103" s="14" t="n"/>
      <c r="J103" s="14" t="n"/>
      <c r="K103" s="15" t="n"/>
      <c r="L103" s="18" t="n"/>
      <c r="M103" s="21">
        <f>IF($A103="","",IF(OR($F103="",$G103=""),"",IFERROR(MAX(0,$F103-$G103),"")))</f>
        <v/>
      </c>
      <c r="N103" s="22">
        <f>IF($A103="","",IF(OR($E103="",$H103="",Assumptions!$B$4=""),"",IFERROR(IF($E103&gt;Assumptions!$B$4,0,MIN($H103,MAX(0,YEAR(IF(AND($K103&lt;&gt;"",$K103&lt;Assumptions!$B$4),$K103,Assumptions!$B$4))-YEAR($E103)+1))),"")))</f>
        <v/>
      </c>
      <c r="O103" s="21">
        <f>IF($A103="","",IF(OR($M103="",$N103="",$I103=""),"",IFERROR(IF($I103="Straight-Line",MIN($M103,$M103/$H103*$N103),IF($I103="Declining Balance",MIN($M103,MAX(0,$F103-MAX($G103,$F103*(1-Assumptions!$B$6/$H103)^$N103))),"")),"")))</f>
        <v/>
      </c>
      <c r="P103" s="21">
        <f>IF($A103="","",IF(OR($F103="",$G103="",$O103=""),"",IFERROR(MAX($G103,$F103-$O103),"")))</f>
        <v/>
      </c>
      <c r="Q103" s="21">
        <f>IF($A103="","",IF(OR($E103="",$F103="",$G103="",$H103="",$I103=""),"",IFERROR(IF(OR($E103&gt;Assumptions!$B$4,YEAR(Assumptions!$B$4)&gt;YEAR($E103)+$H103-1,AND($K103&lt;&gt;"",YEAR(Assumptions!$B$4)&gt;YEAR($K103))),0,IF($I103="Straight-Line",MAX(0,($F103-$G103)/$H103),IF($I103="Declining Balance",MAX(0,MIN($F103*(1-Assumptions!$B$6/$H103)^(YEAR(Assumptions!$B$4)-YEAR($E103))*Assumptions!$B$6/$H103,$F103*(1-Assumptions!$B$6/$H103)^(YEAR(Assumptions!$B$4)-YEAR($E103))-$G103)),""))),"")))</f>
        <v/>
      </c>
      <c r="R103" s="23">
        <f>IF($A103="","",IF(OR($B103="",$C103="",$D103="",$E103="",$F103="",$G103="",$H103="",$I103=""),"Check missing input",IF(OR($F103&lt;=0,$G103&lt;0,$H103&lt;Assumptions!$B$9,$H103&gt;Assumptions!$B$10),"Check amount or life",IF($G103&gt;$F103,"Check salvage value",IF(AND($K103&lt;&gt;"",$K103&lt;$E103),"Check disposal date",IF(AND($D103="Disposed",$K103=""),"Add disposal date",IF(AND($D103&lt;&gt;"Disposed",$K103&lt;&gt;""),"Check status",IF(AND($D103="Planned",$E103&lt;=Assumptions!$B$4),"Check planned status",IF(AND($D103="In Service",$E103&gt;Assumptions!$B$4),"Check service date",IF(AND($P103&lt;&gt;"",$P103&lt;=$G103+0.01),"At salvage value","")))))))))</f>
        <v/>
      </c>
    </row>
  </sheetData>
  <autoFilter ref="A3:R103"/>
  <mergeCells count="1">
    <mergeCell ref="A1:R1"/>
  </mergeCells>
  <conditionalFormatting sqref="R4:R103">
    <cfRule type="expression" priority="1" dxfId="0">
      <formula>$R4&lt;&gt;""</formula>
    </cfRule>
  </conditionalFormatting>
  <dataValidations count="8">
    <dataValidation sqref="A4:A103" showDropDown="0" showInputMessage="0" showErrorMessage="1" allowBlank="0" errorTitle="Duplicate Asset ID" error="Enter a unique asset ID or leave the cell blank." type="custom">
      <formula1>=OR(A4="",COUNTIF($A$4:$A$103,A4)=1)</formula1>
    </dataValidation>
    <dataValidation sqref="C4:C103" showDropDown="0" showInputMessage="0" showErrorMessage="1" allowBlank="0" errorTitle="Category Check" error="Choose a category from the editable Assumptions list." type="list">
      <formula1>=INDIRECT("Assumptions!$D$4:$D$11")</formula1>
    </dataValidation>
    <dataValidation sqref="D4:D103" showDropDown="0" showInputMessage="0" showErrorMessage="1" allowBlank="0" errorTitle="Status Check" error="Choose a status from the editable Assumptions list." type="list">
      <formula1>=INDIRECT("Assumptions!$E$4:$E$6")</formula1>
    </dataValidation>
    <dataValidation sqref="E4:E103" showDropDown="0" showInputMessage="0" showErrorMessage="1" allowBlank="0" errorTitle="Date Check" error="Enter a date within the editable date limits on Assumptions." type="date" operator="between">
      <formula1>=INDIRECT("Assumptions!$B$12")</formula1>
      <formula2>=INDIRECT("Assumptions!$B$13")</formula2>
    </dataValidation>
    <dataValidation sqref="F4:G103" showDropDown="0" showInputMessage="0" showErrorMessage="1" allowBlank="0" errorTitle="Amount Check" error="Enter a nonnegative amount within the editable maximum on Assumptions." type="decimal" operator="between">
      <formula1>0</formula1>
      <formula2>=INDIRECT("Assumptions!$B$11")</formula2>
    </dataValidation>
    <dataValidation sqref="H4:H103" showDropDown="0" showInputMessage="0" showErrorMessage="1" allowBlank="0" errorTitle="Useful Life Check" error="Enter a whole number within the useful-life limits on Assumptions." type="whole" operator="between">
      <formula1>=INDIRECT("Assumptions!$B$9")</formula1>
      <formula2>=INDIRECT("Assumptions!$B$10")</formula2>
    </dataValidation>
    <dataValidation sqref="I4:I103" showDropDown="0" showInputMessage="0" showErrorMessage="1" allowBlank="0" errorTitle="Method Check" error="Choose a depreciation method from the editable Assumptions list." type="list">
      <formula1>=INDIRECT("Assumptions!$F$4:$F$5")</formula1>
    </dataValidation>
    <dataValidation sqref="K4:K103" showDropDown="0" showInputMessage="0" showErrorMessage="1" allowBlank="0" errorTitle="Date Check" error="Enter a date within the editable date limits on Assumptions." type="date" operator="between">
      <formula1>=INDIRECT("Assumptions!$B$12")</formula1>
      <formula2>=INDIRECT("Assumptions!$B$13")</formula2>
    </dataValidation>
  </dataValidations>
  <pageMargins left="0.75" right="0.75" top="1" bottom="1" header="0.5" footer="0.5"/>
  <pageSetup orientation="landscape" fitToHeight="0" fitToWidth="1"/>
  <headerFooter>
    <oddHeader/>
    <oddFooter>&amp;C&amp;8 &amp;K52635BFictional internal book schedule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R104"/>
  <sheetViews>
    <sheetView showGridLines="0" zoomScale="90" workbookViewId="0">
      <pane xSplit="8" ySplit="3" topLeftCell="I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32" customWidth="1" min="2" max="2"/>
    <col width="20" customWidth="1" min="3" max="3"/>
    <col width="13" customWidth="1" min="4" max="4"/>
    <col width="15" customWidth="1" min="5" max="5"/>
    <col width="15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1" t="inlineStr">
        <is>
          <t>Annual Equipment Depreciation Schedule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9" t="n"/>
    </row>
    <row r="2">
      <c r="A2" s="3" t="inlineStr">
        <is>
          <t>Each amount is calculated for one full calendar-year period, subject to useful life and disposal date.</t>
        </is>
      </c>
    </row>
    <row r="3" ht="34" customHeight="1">
      <c r="A3" s="13" t="inlineStr">
        <is>
          <t>Asset ID</t>
        </is>
      </c>
      <c r="B3" s="13" t="inlineStr">
        <is>
          <t>Equipment Description</t>
        </is>
      </c>
      <c r="C3" s="13" t="inlineStr">
        <is>
          <t>Method</t>
        </is>
      </c>
      <c r="D3" s="13" t="inlineStr">
        <is>
          <t>Service Year</t>
        </is>
      </c>
      <c r="E3" s="13" t="inlineStr">
        <is>
          <t>Original Cost</t>
        </is>
      </c>
      <c r="F3" s="13" t="inlineStr">
        <is>
          <t>Salvage Value</t>
        </is>
      </c>
      <c r="G3" s="13" t="inlineStr">
        <is>
          <t>Useful Life</t>
        </is>
      </c>
      <c r="H3" s="13" t="inlineStr">
        <is>
          <t>Status</t>
        </is>
      </c>
      <c r="I3" s="24">
        <f>Assumptions!$B$5+0</f>
        <v/>
      </c>
      <c r="J3" s="24">
        <f>Assumptions!$B$5+1</f>
        <v/>
      </c>
      <c r="K3" s="24">
        <f>Assumptions!$B$5+2</f>
        <v/>
      </c>
      <c r="L3" s="24">
        <f>Assumptions!$B$5+3</f>
        <v/>
      </c>
      <c r="M3" s="24">
        <f>Assumptions!$B$5+4</f>
        <v/>
      </c>
      <c r="N3" s="24">
        <f>Assumptions!$B$5+5</f>
        <v/>
      </c>
      <c r="O3" s="24">
        <f>Assumptions!$B$5+6</f>
        <v/>
      </c>
      <c r="P3" s="24">
        <f>Assumptions!$B$5+7</f>
        <v/>
      </c>
      <c r="Q3" s="24">
        <f>Assumptions!$B$5+8</f>
        <v/>
      </c>
      <c r="R3" s="24">
        <f>Assumptions!$B$5+9</f>
        <v/>
      </c>
    </row>
    <row r="4">
      <c r="A4" s="25">
        <f>IF(Equipment!$A4="","",Equipment!$A4)</f>
        <v/>
      </c>
      <c r="B4" s="25">
        <f>IF(Equipment!$A4="","",Equipment!$B4)</f>
        <v/>
      </c>
      <c r="C4" s="25">
        <f>IF(Equipment!$A4="","",Equipment!$I4)</f>
        <v/>
      </c>
      <c r="D4" s="20">
        <f>IF(OR(Equipment!$A4="",Equipment!$E4=""),"",IFERROR(YEAR(Equipment!$E4),""))</f>
        <v/>
      </c>
      <c r="E4" s="19">
        <f>IF(Equipment!$A4="","",Equipment!$F4)</f>
        <v/>
      </c>
      <c r="F4" s="19">
        <f>IF(Equipment!$A4="","",Equipment!$G4)</f>
        <v/>
      </c>
      <c r="G4" s="20">
        <f>IF(Equipment!$A4="","",Equipment!$H4)</f>
        <v/>
      </c>
      <c r="H4" s="25">
        <f>IF(Equipment!$A4="","",Equipment!$D4)</f>
        <v/>
      </c>
      <c r="I4" s="26">
        <f>IF($A4="","",IF(OR($C4="",$D4="",$E4="",$F4="",$G4=""),"",IFERROR(IF(OR(I$3&lt;$D4,I$3&gt;$D4+$G4-1,AND(Equipment!$K4&lt;&gt;"",I$3&gt;YEAR(Equipment!$K4))),"",IF($C4="Straight-Line",MAX(0,($E4-$F4)/$G4),IF($C4="Declining Balance",MAX(0,MIN($E4*(1-Assumptions!$B$6/$G4)^(I$3-$D4)*Assumptions!$B$6/$G4,$E4*(1-Assumptions!$B$6/$G4)^(I$3-$D4)-$F4)),""))),"")))</f>
        <v/>
      </c>
      <c r="J4" s="26">
        <f>IF($A4="","",IF(OR($C4="",$D4="",$E4="",$F4="",$G4=""),"",IFERROR(IF(OR(J$3&lt;$D4,J$3&gt;$D4+$G4-1,AND(Equipment!$K4&lt;&gt;"",J$3&gt;YEAR(Equipment!$K4))),"",IF($C4="Straight-Line",MAX(0,($E4-$F4)/$G4),IF($C4="Declining Balance",MAX(0,MIN($E4*(1-Assumptions!$B$6/$G4)^(J$3-$D4)*Assumptions!$B$6/$G4,$E4*(1-Assumptions!$B$6/$G4)^(J$3-$D4)-$F4)),""))),"")))</f>
        <v/>
      </c>
      <c r="K4" s="26">
        <f>IF($A4="","",IF(OR($C4="",$D4="",$E4="",$F4="",$G4=""),"",IFERROR(IF(OR(K$3&lt;$D4,K$3&gt;$D4+$G4-1,AND(Equipment!$K4&lt;&gt;"",K$3&gt;YEAR(Equipment!$K4))),"",IF($C4="Straight-Line",MAX(0,($E4-$F4)/$G4),IF($C4="Declining Balance",MAX(0,MIN($E4*(1-Assumptions!$B$6/$G4)^(K$3-$D4)*Assumptions!$B$6/$G4,$E4*(1-Assumptions!$B$6/$G4)^(K$3-$D4)-$F4)),""))),"")))</f>
        <v/>
      </c>
      <c r="L4" s="26">
        <f>IF($A4="","",IF(OR($C4="",$D4="",$E4="",$F4="",$G4=""),"",IFERROR(IF(OR(L$3&lt;$D4,L$3&gt;$D4+$G4-1,AND(Equipment!$K4&lt;&gt;"",L$3&gt;YEAR(Equipment!$K4))),"",IF($C4="Straight-Line",MAX(0,($E4-$F4)/$G4),IF($C4="Declining Balance",MAX(0,MIN($E4*(1-Assumptions!$B$6/$G4)^(L$3-$D4)*Assumptions!$B$6/$G4,$E4*(1-Assumptions!$B$6/$G4)^(L$3-$D4)-$F4)),""))),"")))</f>
        <v/>
      </c>
      <c r="M4" s="26">
        <f>IF($A4="","",IF(OR($C4="",$D4="",$E4="",$F4="",$G4=""),"",IFERROR(IF(OR(M$3&lt;$D4,M$3&gt;$D4+$G4-1,AND(Equipment!$K4&lt;&gt;"",M$3&gt;YEAR(Equipment!$K4))),"",IF($C4="Straight-Line",MAX(0,($E4-$F4)/$G4),IF($C4="Declining Balance",MAX(0,MIN($E4*(1-Assumptions!$B$6/$G4)^(M$3-$D4)*Assumptions!$B$6/$G4,$E4*(1-Assumptions!$B$6/$G4)^(M$3-$D4)-$F4)),""))),"")))</f>
        <v/>
      </c>
      <c r="N4" s="26">
        <f>IF($A4="","",IF(OR($C4="",$D4="",$E4="",$F4="",$G4=""),"",IFERROR(IF(OR(N$3&lt;$D4,N$3&gt;$D4+$G4-1,AND(Equipment!$K4&lt;&gt;"",N$3&gt;YEAR(Equipment!$K4))),"",IF($C4="Straight-Line",MAX(0,($E4-$F4)/$G4),IF($C4="Declining Balance",MAX(0,MIN($E4*(1-Assumptions!$B$6/$G4)^(N$3-$D4)*Assumptions!$B$6/$G4,$E4*(1-Assumptions!$B$6/$G4)^(N$3-$D4)-$F4)),""))),"")))</f>
        <v/>
      </c>
      <c r="O4" s="26">
        <f>IF($A4="","",IF(OR($C4="",$D4="",$E4="",$F4="",$G4=""),"",IFERROR(IF(OR(O$3&lt;$D4,O$3&gt;$D4+$G4-1,AND(Equipment!$K4&lt;&gt;"",O$3&gt;YEAR(Equipment!$K4))),"",IF($C4="Straight-Line",MAX(0,($E4-$F4)/$G4),IF($C4="Declining Balance",MAX(0,MIN($E4*(1-Assumptions!$B$6/$G4)^(O$3-$D4)*Assumptions!$B$6/$G4,$E4*(1-Assumptions!$B$6/$G4)^(O$3-$D4)-$F4)),""))),"")))</f>
        <v/>
      </c>
      <c r="P4" s="26">
        <f>IF($A4="","",IF(OR($C4="",$D4="",$E4="",$F4="",$G4=""),"",IFERROR(IF(OR(P$3&lt;$D4,P$3&gt;$D4+$G4-1,AND(Equipment!$K4&lt;&gt;"",P$3&gt;YEAR(Equipment!$K4))),"",IF($C4="Straight-Line",MAX(0,($E4-$F4)/$G4),IF($C4="Declining Balance",MAX(0,MIN($E4*(1-Assumptions!$B$6/$G4)^(P$3-$D4)*Assumptions!$B$6/$G4,$E4*(1-Assumptions!$B$6/$G4)^(P$3-$D4)-$F4)),""))),"")))</f>
        <v/>
      </c>
      <c r="Q4" s="26">
        <f>IF($A4="","",IF(OR($C4="",$D4="",$E4="",$F4="",$G4=""),"",IFERROR(IF(OR(Q$3&lt;$D4,Q$3&gt;$D4+$G4-1,AND(Equipment!$K4&lt;&gt;"",Q$3&gt;YEAR(Equipment!$K4))),"",IF($C4="Straight-Line",MAX(0,($E4-$F4)/$G4),IF($C4="Declining Balance",MAX(0,MIN($E4*(1-Assumptions!$B$6/$G4)^(Q$3-$D4)*Assumptions!$B$6/$G4,$E4*(1-Assumptions!$B$6/$G4)^(Q$3-$D4)-$F4)),""))),"")))</f>
        <v/>
      </c>
      <c r="R4" s="26">
        <f>IF($A4="","",IF(OR($C4="",$D4="",$E4="",$F4="",$G4=""),"",IFERROR(IF(OR(R$3&lt;$D4,R$3&gt;$D4+$G4-1,AND(Equipment!$K4&lt;&gt;"",R$3&gt;YEAR(Equipment!$K4))),"",IF($C4="Straight-Line",MAX(0,($E4-$F4)/$G4),IF($C4="Declining Balance",MAX(0,MIN($E4*(1-Assumptions!$B$6/$G4)^(R$3-$D4)*Assumptions!$B$6/$G4,$E4*(1-Assumptions!$B$6/$G4)^(R$3-$D4)-$F4)),""))),"")))</f>
        <v/>
      </c>
    </row>
    <row r="5">
      <c r="A5" s="27">
        <f>IF(Equipment!$A5="","",Equipment!$A5)</f>
        <v/>
      </c>
      <c r="B5" s="27">
        <f>IF(Equipment!$A5="","",Equipment!$B5)</f>
        <v/>
      </c>
      <c r="C5" s="27">
        <f>IF(Equipment!$A5="","",Equipment!$I5)</f>
        <v/>
      </c>
      <c r="D5" s="22">
        <f>IF(OR(Equipment!$A5="",Equipment!$E5=""),"",IFERROR(YEAR(Equipment!$E5),""))</f>
        <v/>
      </c>
      <c r="E5" s="21">
        <f>IF(Equipment!$A5="","",Equipment!$F5)</f>
        <v/>
      </c>
      <c r="F5" s="21">
        <f>IF(Equipment!$A5="","",Equipment!$G5)</f>
        <v/>
      </c>
      <c r="G5" s="22">
        <f>IF(Equipment!$A5="","",Equipment!$H5)</f>
        <v/>
      </c>
      <c r="H5" s="27">
        <f>IF(Equipment!$A5="","",Equipment!$D5)</f>
        <v/>
      </c>
      <c r="I5" s="28">
        <f>IF($A5="","",IF(OR($C5="",$D5="",$E5="",$F5="",$G5=""),"",IFERROR(IF(OR(I$3&lt;$D5,I$3&gt;$D5+$G5-1,AND(Equipment!$K5&lt;&gt;"",I$3&gt;YEAR(Equipment!$K5))),"",IF($C5="Straight-Line",MAX(0,($E5-$F5)/$G5),IF($C5="Declining Balance",MAX(0,MIN($E5*(1-Assumptions!$B$6/$G5)^(I$3-$D5)*Assumptions!$B$6/$G5,$E5*(1-Assumptions!$B$6/$G5)^(I$3-$D5)-$F5)),""))),"")))</f>
        <v/>
      </c>
      <c r="J5" s="28">
        <f>IF($A5="","",IF(OR($C5="",$D5="",$E5="",$F5="",$G5=""),"",IFERROR(IF(OR(J$3&lt;$D5,J$3&gt;$D5+$G5-1,AND(Equipment!$K5&lt;&gt;"",J$3&gt;YEAR(Equipment!$K5))),"",IF($C5="Straight-Line",MAX(0,($E5-$F5)/$G5),IF($C5="Declining Balance",MAX(0,MIN($E5*(1-Assumptions!$B$6/$G5)^(J$3-$D5)*Assumptions!$B$6/$G5,$E5*(1-Assumptions!$B$6/$G5)^(J$3-$D5)-$F5)),""))),"")))</f>
        <v/>
      </c>
      <c r="K5" s="28">
        <f>IF($A5="","",IF(OR($C5="",$D5="",$E5="",$F5="",$G5=""),"",IFERROR(IF(OR(K$3&lt;$D5,K$3&gt;$D5+$G5-1,AND(Equipment!$K5&lt;&gt;"",K$3&gt;YEAR(Equipment!$K5))),"",IF($C5="Straight-Line",MAX(0,($E5-$F5)/$G5),IF($C5="Declining Balance",MAX(0,MIN($E5*(1-Assumptions!$B$6/$G5)^(K$3-$D5)*Assumptions!$B$6/$G5,$E5*(1-Assumptions!$B$6/$G5)^(K$3-$D5)-$F5)),""))),"")))</f>
        <v/>
      </c>
      <c r="L5" s="28">
        <f>IF($A5="","",IF(OR($C5="",$D5="",$E5="",$F5="",$G5=""),"",IFERROR(IF(OR(L$3&lt;$D5,L$3&gt;$D5+$G5-1,AND(Equipment!$K5&lt;&gt;"",L$3&gt;YEAR(Equipment!$K5))),"",IF($C5="Straight-Line",MAX(0,($E5-$F5)/$G5),IF($C5="Declining Balance",MAX(0,MIN($E5*(1-Assumptions!$B$6/$G5)^(L$3-$D5)*Assumptions!$B$6/$G5,$E5*(1-Assumptions!$B$6/$G5)^(L$3-$D5)-$F5)),""))),"")))</f>
        <v/>
      </c>
      <c r="M5" s="28">
        <f>IF($A5="","",IF(OR($C5="",$D5="",$E5="",$F5="",$G5=""),"",IFERROR(IF(OR(M$3&lt;$D5,M$3&gt;$D5+$G5-1,AND(Equipment!$K5&lt;&gt;"",M$3&gt;YEAR(Equipment!$K5))),"",IF($C5="Straight-Line",MAX(0,($E5-$F5)/$G5),IF($C5="Declining Balance",MAX(0,MIN($E5*(1-Assumptions!$B$6/$G5)^(M$3-$D5)*Assumptions!$B$6/$G5,$E5*(1-Assumptions!$B$6/$G5)^(M$3-$D5)-$F5)),""))),"")))</f>
        <v/>
      </c>
      <c r="N5" s="28">
        <f>IF($A5="","",IF(OR($C5="",$D5="",$E5="",$F5="",$G5=""),"",IFERROR(IF(OR(N$3&lt;$D5,N$3&gt;$D5+$G5-1,AND(Equipment!$K5&lt;&gt;"",N$3&gt;YEAR(Equipment!$K5))),"",IF($C5="Straight-Line",MAX(0,($E5-$F5)/$G5),IF($C5="Declining Balance",MAX(0,MIN($E5*(1-Assumptions!$B$6/$G5)^(N$3-$D5)*Assumptions!$B$6/$G5,$E5*(1-Assumptions!$B$6/$G5)^(N$3-$D5)-$F5)),""))),"")))</f>
        <v/>
      </c>
      <c r="O5" s="28">
        <f>IF($A5="","",IF(OR($C5="",$D5="",$E5="",$F5="",$G5=""),"",IFERROR(IF(OR(O$3&lt;$D5,O$3&gt;$D5+$G5-1,AND(Equipment!$K5&lt;&gt;"",O$3&gt;YEAR(Equipment!$K5))),"",IF($C5="Straight-Line",MAX(0,($E5-$F5)/$G5),IF($C5="Declining Balance",MAX(0,MIN($E5*(1-Assumptions!$B$6/$G5)^(O$3-$D5)*Assumptions!$B$6/$G5,$E5*(1-Assumptions!$B$6/$G5)^(O$3-$D5)-$F5)),""))),"")))</f>
        <v/>
      </c>
      <c r="P5" s="28">
        <f>IF($A5="","",IF(OR($C5="",$D5="",$E5="",$F5="",$G5=""),"",IFERROR(IF(OR(P$3&lt;$D5,P$3&gt;$D5+$G5-1,AND(Equipment!$K5&lt;&gt;"",P$3&gt;YEAR(Equipment!$K5))),"",IF($C5="Straight-Line",MAX(0,($E5-$F5)/$G5),IF($C5="Declining Balance",MAX(0,MIN($E5*(1-Assumptions!$B$6/$G5)^(P$3-$D5)*Assumptions!$B$6/$G5,$E5*(1-Assumptions!$B$6/$G5)^(P$3-$D5)-$F5)),""))),"")))</f>
        <v/>
      </c>
      <c r="Q5" s="28">
        <f>IF($A5="","",IF(OR($C5="",$D5="",$E5="",$F5="",$G5=""),"",IFERROR(IF(OR(Q$3&lt;$D5,Q$3&gt;$D5+$G5-1,AND(Equipment!$K5&lt;&gt;"",Q$3&gt;YEAR(Equipment!$K5))),"",IF($C5="Straight-Line",MAX(0,($E5-$F5)/$G5),IF($C5="Declining Balance",MAX(0,MIN($E5*(1-Assumptions!$B$6/$G5)^(Q$3-$D5)*Assumptions!$B$6/$G5,$E5*(1-Assumptions!$B$6/$G5)^(Q$3-$D5)-$F5)),""))),"")))</f>
        <v/>
      </c>
      <c r="R5" s="28">
        <f>IF($A5="","",IF(OR($C5="",$D5="",$E5="",$F5="",$G5=""),"",IFERROR(IF(OR(R$3&lt;$D5,R$3&gt;$D5+$G5-1,AND(Equipment!$K5&lt;&gt;"",R$3&gt;YEAR(Equipment!$K5))),"",IF($C5="Straight-Line",MAX(0,($E5-$F5)/$G5),IF($C5="Declining Balance",MAX(0,MIN($E5*(1-Assumptions!$B$6/$G5)^(R$3-$D5)*Assumptions!$B$6/$G5,$E5*(1-Assumptions!$B$6/$G5)^(R$3-$D5)-$F5)),""))),"")))</f>
        <v/>
      </c>
    </row>
    <row r="6">
      <c r="A6" s="25">
        <f>IF(Equipment!$A6="","",Equipment!$A6)</f>
        <v/>
      </c>
      <c r="B6" s="25">
        <f>IF(Equipment!$A6="","",Equipment!$B6)</f>
        <v/>
      </c>
      <c r="C6" s="25">
        <f>IF(Equipment!$A6="","",Equipment!$I6)</f>
        <v/>
      </c>
      <c r="D6" s="20">
        <f>IF(OR(Equipment!$A6="",Equipment!$E6=""),"",IFERROR(YEAR(Equipment!$E6),""))</f>
        <v/>
      </c>
      <c r="E6" s="19">
        <f>IF(Equipment!$A6="","",Equipment!$F6)</f>
        <v/>
      </c>
      <c r="F6" s="19">
        <f>IF(Equipment!$A6="","",Equipment!$G6)</f>
        <v/>
      </c>
      <c r="G6" s="20">
        <f>IF(Equipment!$A6="","",Equipment!$H6)</f>
        <v/>
      </c>
      <c r="H6" s="25">
        <f>IF(Equipment!$A6="","",Equipment!$D6)</f>
        <v/>
      </c>
      <c r="I6" s="26">
        <f>IF($A6="","",IF(OR($C6="",$D6="",$E6="",$F6="",$G6=""),"",IFERROR(IF(OR(I$3&lt;$D6,I$3&gt;$D6+$G6-1,AND(Equipment!$K6&lt;&gt;"",I$3&gt;YEAR(Equipment!$K6))),"",IF($C6="Straight-Line",MAX(0,($E6-$F6)/$G6),IF($C6="Declining Balance",MAX(0,MIN($E6*(1-Assumptions!$B$6/$G6)^(I$3-$D6)*Assumptions!$B$6/$G6,$E6*(1-Assumptions!$B$6/$G6)^(I$3-$D6)-$F6)),""))),"")))</f>
        <v/>
      </c>
      <c r="J6" s="26">
        <f>IF($A6="","",IF(OR($C6="",$D6="",$E6="",$F6="",$G6=""),"",IFERROR(IF(OR(J$3&lt;$D6,J$3&gt;$D6+$G6-1,AND(Equipment!$K6&lt;&gt;"",J$3&gt;YEAR(Equipment!$K6))),"",IF($C6="Straight-Line",MAX(0,($E6-$F6)/$G6),IF($C6="Declining Balance",MAX(0,MIN($E6*(1-Assumptions!$B$6/$G6)^(J$3-$D6)*Assumptions!$B$6/$G6,$E6*(1-Assumptions!$B$6/$G6)^(J$3-$D6)-$F6)),""))),"")))</f>
        <v/>
      </c>
      <c r="K6" s="26">
        <f>IF($A6="","",IF(OR($C6="",$D6="",$E6="",$F6="",$G6=""),"",IFERROR(IF(OR(K$3&lt;$D6,K$3&gt;$D6+$G6-1,AND(Equipment!$K6&lt;&gt;"",K$3&gt;YEAR(Equipment!$K6))),"",IF($C6="Straight-Line",MAX(0,($E6-$F6)/$G6),IF($C6="Declining Balance",MAX(0,MIN($E6*(1-Assumptions!$B$6/$G6)^(K$3-$D6)*Assumptions!$B$6/$G6,$E6*(1-Assumptions!$B$6/$G6)^(K$3-$D6)-$F6)),""))),"")))</f>
        <v/>
      </c>
      <c r="L6" s="26">
        <f>IF($A6="","",IF(OR($C6="",$D6="",$E6="",$F6="",$G6=""),"",IFERROR(IF(OR(L$3&lt;$D6,L$3&gt;$D6+$G6-1,AND(Equipment!$K6&lt;&gt;"",L$3&gt;YEAR(Equipment!$K6))),"",IF($C6="Straight-Line",MAX(0,($E6-$F6)/$G6),IF($C6="Declining Balance",MAX(0,MIN($E6*(1-Assumptions!$B$6/$G6)^(L$3-$D6)*Assumptions!$B$6/$G6,$E6*(1-Assumptions!$B$6/$G6)^(L$3-$D6)-$F6)),""))),"")))</f>
        <v/>
      </c>
      <c r="M6" s="26">
        <f>IF($A6="","",IF(OR($C6="",$D6="",$E6="",$F6="",$G6=""),"",IFERROR(IF(OR(M$3&lt;$D6,M$3&gt;$D6+$G6-1,AND(Equipment!$K6&lt;&gt;"",M$3&gt;YEAR(Equipment!$K6))),"",IF($C6="Straight-Line",MAX(0,($E6-$F6)/$G6),IF($C6="Declining Balance",MAX(0,MIN($E6*(1-Assumptions!$B$6/$G6)^(M$3-$D6)*Assumptions!$B$6/$G6,$E6*(1-Assumptions!$B$6/$G6)^(M$3-$D6)-$F6)),""))),"")))</f>
        <v/>
      </c>
      <c r="N6" s="26">
        <f>IF($A6="","",IF(OR($C6="",$D6="",$E6="",$F6="",$G6=""),"",IFERROR(IF(OR(N$3&lt;$D6,N$3&gt;$D6+$G6-1,AND(Equipment!$K6&lt;&gt;"",N$3&gt;YEAR(Equipment!$K6))),"",IF($C6="Straight-Line",MAX(0,($E6-$F6)/$G6),IF($C6="Declining Balance",MAX(0,MIN($E6*(1-Assumptions!$B$6/$G6)^(N$3-$D6)*Assumptions!$B$6/$G6,$E6*(1-Assumptions!$B$6/$G6)^(N$3-$D6)-$F6)),""))),"")))</f>
        <v/>
      </c>
      <c r="O6" s="26">
        <f>IF($A6="","",IF(OR($C6="",$D6="",$E6="",$F6="",$G6=""),"",IFERROR(IF(OR(O$3&lt;$D6,O$3&gt;$D6+$G6-1,AND(Equipment!$K6&lt;&gt;"",O$3&gt;YEAR(Equipment!$K6))),"",IF($C6="Straight-Line",MAX(0,($E6-$F6)/$G6),IF($C6="Declining Balance",MAX(0,MIN($E6*(1-Assumptions!$B$6/$G6)^(O$3-$D6)*Assumptions!$B$6/$G6,$E6*(1-Assumptions!$B$6/$G6)^(O$3-$D6)-$F6)),""))),"")))</f>
        <v/>
      </c>
      <c r="P6" s="26">
        <f>IF($A6="","",IF(OR($C6="",$D6="",$E6="",$F6="",$G6=""),"",IFERROR(IF(OR(P$3&lt;$D6,P$3&gt;$D6+$G6-1,AND(Equipment!$K6&lt;&gt;"",P$3&gt;YEAR(Equipment!$K6))),"",IF($C6="Straight-Line",MAX(0,($E6-$F6)/$G6),IF($C6="Declining Balance",MAX(0,MIN($E6*(1-Assumptions!$B$6/$G6)^(P$3-$D6)*Assumptions!$B$6/$G6,$E6*(1-Assumptions!$B$6/$G6)^(P$3-$D6)-$F6)),""))),"")))</f>
        <v/>
      </c>
      <c r="Q6" s="26">
        <f>IF($A6="","",IF(OR($C6="",$D6="",$E6="",$F6="",$G6=""),"",IFERROR(IF(OR(Q$3&lt;$D6,Q$3&gt;$D6+$G6-1,AND(Equipment!$K6&lt;&gt;"",Q$3&gt;YEAR(Equipment!$K6))),"",IF($C6="Straight-Line",MAX(0,($E6-$F6)/$G6),IF($C6="Declining Balance",MAX(0,MIN($E6*(1-Assumptions!$B$6/$G6)^(Q$3-$D6)*Assumptions!$B$6/$G6,$E6*(1-Assumptions!$B$6/$G6)^(Q$3-$D6)-$F6)),""))),"")))</f>
        <v/>
      </c>
      <c r="R6" s="26">
        <f>IF($A6="","",IF(OR($C6="",$D6="",$E6="",$F6="",$G6=""),"",IFERROR(IF(OR(R$3&lt;$D6,R$3&gt;$D6+$G6-1,AND(Equipment!$K6&lt;&gt;"",R$3&gt;YEAR(Equipment!$K6))),"",IF($C6="Straight-Line",MAX(0,($E6-$F6)/$G6),IF($C6="Declining Balance",MAX(0,MIN($E6*(1-Assumptions!$B$6/$G6)^(R$3-$D6)*Assumptions!$B$6/$G6,$E6*(1-Assumptions!$B$6/$G6)^(R$3-$D6)-$F6)),""))),"")))</f>
        <v/>
      </c>
    </row>
    <row r="7">
      <c r="A7" s="27">
        <f>IF(Equipment!$A7="","",Equipment!$A7)</f>
        <v/>
      </c>
      <c r="B7" s="27">
        <f>IF(Equipment!$A7="","",Equipment!$B7)</f>
        <v/>
      </c>
      <c r="C7" s="27">
        <f>IF(Equipment!$A7="","",Equipment!$I7)</f>
        <v/>
      </c>
      <c r="D7" s="22">
        <f>IF(OR(Equipment!$A7="",Equipment!$E7=""),"",IFERROR(YEAR(Equipment!$E7),""))</f>
        <v/>
      </c>
      <c r="E7" s="21">
        <f>IF(Equipment!$A7="","",Equipment!$F7)</f>
        <v/>
      </c>
      <c r="F7" s="21">
        <f>IF(Equipment!$A7="","",Equipment!$G7)</f>
        <v/>
      </c>
      <c r="G7" s="22">
        <f>IF(Equipment!$A7="","",Equipment!$H7)</f>
        <v/>
      </c>
      <c r="H7" s="27">
        <f>IF(Equipment!$A7="","",Equipment!$D7)</f>
        <v/>
      </c>
      <c r="I7" s="28">
        <f>IF($A7="","",IF(OR($C7="",$D7="",$E7="",$F7="",$G7=""),"",IFERROR(IF(OR(I$3&lt;$D7,I$3&gt;$D7+$G7-1,AND(Equipment!$K7&lt;&gt;"",I$3&gt;YEAR(Equipment!$K7))),"",IF($C7="Straight-Line",MAX(0,($E7-$F7)/$G7),IF($C7="Declining Balance",MAX(0,MIN($E7*(1-Assumptions!$B$6/$G7)^(I$3-$D7)*Assumptions!$B$6/$G7,$E7*(1-Assumptions!$B$6/$G7)^(I$3-$D7)-$F7)),""))),"")))</f>
        <v/>
      </c>
      <c r="J7" s="28">
        <f>IF($A7="","",IF(OR($C7="",$D7="",$E7="",$F7="",$G7=""),"",IFERROR(IF(OR(J$3&lt;$D7,J$3&gt;$D7+$G7-1,AND(Equipment!$K7&lt;&gt;"",J$3&gt;YEAR(Equipment!$K7))),"",IF($C7="Straight-Line",MAX(0,($E7-$F7)/$G7),IF($C7="Declining Balance",MAX(0,MIN($E7*(1-Assumptions!$B$6/$G7)^(J$3-$D7)*Assumptions!$B$6/$G7,$E7*(1-Assumptions!$B$6/$G7)^(J$3-$D7)-$F7)),""))),"")))</f>
        <v/>
      </c>
      <c r="K7" s="28">
        <f>IF($A7="","",IF(OR($C7="",$D7="",$E7="",$F7="",$G7=""),"",IFERROR(IF(OR(K$3&lt;$D7,K$3&gt;$D7+$G7-1,AND(Equipment!$K7&lt;&gt;"",K$3&gt;YEAR(Equipment!$K7))),"",IF($C7="Straight-Line",MAX(0,($E7-$F7)/$G7),IF($C7="Declining Balance",MAX(0,MIN($E7*(1-Assumptions!$B$6/$G7)^(K$3-$D7)*Assumptions!$B$6/$G7,$E7*(1-Assumptions!$B$6/$G7)^(K$3-$D7)-$F7)),""))),"")))</f>
        <v/>
      </c>
      <c r="L7" s="28">
        <f>IF($A7="","",IF(OR($C7="",$D7="",$E7="",$F7="",$G7=""),"",IFERROR(IF(OR(L$3&lt;$D7,L$3&gt;$D7+$G7-1,AND(Equipment!$K7&lt;&gt;"",L$3&gt;YEAR(Equipment!$K7))),"",IF($C7="Straight-Line",MAX(0,($E7-$F7)/$G7),IF($C7="Declining Balance",MAX(0,MIN($E7*(1-Assumptions!$B$6/$G7)^(L$3-$D7)*Assumptions!$B$6/$G7,$E7*(1-Assumptions!$B$6/$G7)^(L$3-$D7)-$F7)),""))),"")))</f>
        <v/>
      </c>
      <c r="M7" s="28">
        <f>IF($A7="","",IF(OR($C7="",$D7="",$E7="",$F7="",$G7=""),"",IFERROR(IF(OR(M$3&lt;$D7,M$3&gt;$D7+$G7-1,AND(Equipment!$K7&lt;&gt;"",M$3&gt;YEAR(Equipment!$K7))),"",IF($C7="Straight-Line",MAX(0,($E7-$F7)/$G7),IF($C7="Declining Balance",MAX(0,MIN($E7*(1-Assumptions!$B$6/$G7)^(M$3-$D7)*Assumptions!$B$6/$G7,$E7*(1-Assumptions!$B$6/$G7)^(M$3-$D7)-$F7)),""))),"")))</f>
        <v/>
      </c>
      <c r="N7" s="28">
        <f>IF($A7="","",IF(OR($C7="",$D7="",$E7="",$F7="",$G7=""),"",IFERROR(IF(OR(N$3&lt;$D7,N$3&gt;$D7+$G7-1,AND(Equipment!$K7&lt;&gt;"",N$3&gt;YEAR(Equipment!$K7))),"",IF($C7="Straight-Line",MAX(0,($E7-$F7)/$G7),IF($C7="Declining Balance",MAX(0,MIN($E7*(1-Assumptions!$B$6/$G7)^(N$3-$D7)*Assumptions!$B$6/$G7,$E7*(1-Assumptions!$B$6/$G7)^(N$3-$D7)-$F7)),""))),"")))</f>
        <v/>
      </c>
      <c r="O7" s="28">
        <f>IF($A7="","",IF(OR($C7="",$D7="",$E7="",$F7="",$G7=""),"",IFERROR(IF(OR(O$3&lt;$D7,O$3&gt;$D7+$G7-1,AND(Equipment!$K7&lt;&gt;"",O$3&gt;YEAR(Equipment!$K7))),"",IF($C7="Straight-Line",MAX(0,($E7-$F7)/$G7),IF($C7="Declining Balance",MAX(0,MIN($E7*(1-Assumptions!$B$6/$G7)^(O$3-$D7)*Assumptions!$B$6/$G7,$E7*(1-Assumptions!$B$6/$G7)^(O$3-$D7)-$F7)),""))),"")))</f>
        <v/>
      </c>
      <c r="P7" s="28">
        <f>IF($A7="","",IF(OR($C7="",$D7="",$E7="",$F7="",$G7=""),"",IFERROR(IF(OR(P$3&lt;$D7,P$3&gt;$D7+$G7-1,AND(Equipment!$K7&lt;&gt;"",P$3&gt;YEAR(Equipment!$K7))),"",IF($C7="Straight-Line",MAX(0,($E7-$F7)/$G7),IF($C7="Declining Balance",MAX(0,MIN($E7*(1-Assumptions!$B$6/$G7)^(P$3-$D7)*Assumptions!$B$6/$G7,$E7*(1-Assumptions!$B$6/$G7)^(P$3-$D7)-$F7)),""))),"")))</f>
        <v/>
      </c>
      <c r="Q7" s="28">
        <f>IF($A7="","",IF(OR($C7="",$D7="",$E7="",$F7="",$G7=""),"",IFERROR(IF(OR(Q$3&lt;$D7,Q$3&gt;$D7+$G7-1,AND(Equipment!$K7&lt;&gt;"",Q$3&gt;YEAR(Equipment!$K7))),"",IF($C7="Straight-Line",MAX(0,($E7-$F7)/$G7),IF($C7="Declining Balance",MAX(0,MIN($E7*(1-Assumptions!$B$6/$G7)^(Q$3-$D7)*Assumptions!$B$6/$G7,$E7*(1-Assumptions!$B$6/$G7)^(Q$3-$D7)-$F7)),""))),"")))</f>
        <v/>
      </c>
      <c r="R7" s="28">
        <f>IF($A7="","",IF(OR($C7="",$D7="",$E7="",$F7="",$G7=""),"",IFERROR(IF(OR(R$3&lt;$D7,R$3&gt;$D7+$G7-1,AND(Equipment!$K7&lt;&gt;"",R$3&gt;YEAR(Equipment!$K7))),"",IF($C7="Straight-Line",MAX(0,($E7-$F7)/$G7),IF($C7="Declining Balance",MAX(0,MIN($E7*(1-Assumptions!$B$6/$G7)^(R$3-$D7)*Assumptions!$B$6/$G7,$E7*(1-Assumptions!$B$6/$G7)^(R$3-$D7)-$F7)),""))),"")))</f>
        <v/>
      </c>
    </row>
    <row r="8">
      <c r="A8" s="25">
        <f>IF(Equipment!$A8="","",Equipment!$A8)</f>
        <v/>
      </c>
      <c r="B8" s="25">
        <f>IF(Equipment!$A8="","",Equipment!$B8)</f>
        <v/>
      </c>
      <c r="C8" s="25">
        <f>IF(Equipment!$A8="","",Equipment!$I8)</f>
        <v/>
      </c>
      <c r="D8" s="20">
        <f>IF(OR(Equipment!$A8="",Equipment!$E8=""),"",IFERROR(YEAR(Equipment!$E8),""))</f>
        <v/>
      </c>
      <c r="E8" s="19">
        <f>IF(Equipment!$A8="","",Equipment!$F8)</f>
        <v/>
      </c>
      <c r="F8" s="19">
        <f>IF(Equipment!$A8="","",Equipment!$G8)</f>
        <v/>
      </c>
      <c r="G8" s="20">
        <f>IF(Equipment!$A8="","",Equipment!$H8)</f>
        <v/>
      </c>
      <c r="H8" s="25">
        <f>IF(Equipment!$A8="","",Equipment!$D8)</f>
        <v/>
      </c>
      <c r="I8" s="26">
        <f>IF($A8="","",IF(OR($C8="",$D8="",$E8="",$F8="",$G8=""),"",IFERROR(IF(OR(I$3&lt;$D8,I$3&gt;$D8+$G8-1,AND(Equipment!$K8&lt;&gt;"",I$3&gt;YEAR(Equipment!$K8))),"",IF($C8="Straight-Line",MAX(0,($E8-$F8)/$G8),IF($C8="Declining Balance",MAX(0,MIN($E8*(1-Assumptions!$B$6/$G8)^(I$3-$D8)*Assumptions!$B$6/$G8,$E8*(1-Assumptions!$B$6/$G8)^(I$3-$D8)-$F8)),""))),"")))</f>
        <v/>
      </c>
      <c r="J8" s="26">
        <f>IF($A8="","",IF(OR($C8="",$D8="",$E8="",$F8="",$G8=""),"",IFERROR(IF(OR(J$3&lt;$D8,J$3&gt;$D8+$G8-1,AND(Equipment!$K8&lt;&gt;"",J$3&gt;YEAR(Equipment!$K8))),"",IF($C8="Straight-Line",MAX(0,($E8-$F8)/$G8),IF($C8="Declining Balance",MAX(0,MIN($E8*(1-Assumptions!$B$6/$G8)^(J$3-$D8)*Assumptions!$B$6/$G8,$E8*(1-Assumptions!$B$6/$G8)^(J$3-$D8)-$F8)),""))),"")))</f>
        <v/>
      </c>
      <c r="K8" s="26">
        <f>IF($A8="","",IF(OR($C8="",$D8="",$E8="",$F8="",$G8=""),"",IFERROR(IF(OR(K$3&lt;$D8,K$3&gt;$D8+$G8-1,AND(Equipment!$K8&lt;&gt;"",K$3&gt;YEAR(Equipment!$K8))),"",IF($C8="Straight-Line",MAX(0,($E8-$F8)/$G8),IF($C8="Declining Balance",MAX(0,MIN($E8*(1-Assumptions!$B$6/$G8)^(K$3-$D8)*Assumptions!$B$6/$G8,$E8*(1-Assumptions!$B$6/$G8)^(K$3-$D8)-$F8)),""))),"")))</f>
        <v/>
      </c>
      <c r="L8" s="26">
        <f>IF($A8="","",IF(OR($C8="",$D8="",$E8="",$F8="",$G8=""),"",IFERROR(IF(OR(L$3&lt;$D8,L$3&gt;$D8+$G8-1,AND(Equipment!$K8&lt;&gt;"",L$3&gt;YEAR(Equipment!$K8))),"",IF($C8="Straight-Line",MAX(0,($E8-$F8)/$G8),IF($C8="Declining Balance",MAX(0,MIN($E8*(1-Assumptions!$B$6/$G8)^(L$3-$D8)*Assumptions!$B$6/$G8,$E8*(1-Assumptions!$B$6/$G8)^(L$3-$D8)-$F8)),""))),"")))</f>
        <v/>
      </c>
      <c r="M8" s="26">
        <f>IF($A8="","",IF(OR($C8="",$D8="",$E8="",$F8="",$G8=""),"",IFERROR(IF(OR(M$3&lt;$D8,M$3&gt;$D8+$G8-1,AND(Equipment!$K8&lt;&gt;"",M$3&gt;YEAR(Equipment!$K8))),"",IF($C8="Straight-Line",MAX(0,($E8-$F8)/$G8),IF($C8="Declining Balance",MAX(0,MIN($E8*(1-Assumptions!$B$6/$G8)^(M$3-$D8)*Assumptions!$B$6/$G8,$E8*(1-Assumptions!$B$6/$G8)^(M$3-$D8)-$F8)),""))),"")))</f>
        <v/>
      </c>
      <c r="N8" s="26">
        <f>IF($A8="","",IF(OR($C8="",$D8="",$E8="",$F8="",$G8=""),"",IFERROR(IF(OR(N$3&lt;$D8,N$3&gt;$D8+$G8-1,AND(Equipment!$K8&lt;&gt;"",N$3&gt;YEAR(Equipment!$K8))),"",IF($C8="Straight-Line",MAX(0,($E8-$F8)/$G8),IF($C8="Declining Balance",MAX(0,MIN($E8*(1-Assumptions!$B$6/$G8)^(N$3-$D8)*Assumptions!$B$6/$G8,$E8*(1-Assumptions!$B$6/$G8)^(N$3-$D8)-$F8)),""))),"")))</f>
        <v/>
      </c>
      <c r="O8" s="26">
        <f>IF($A8="","",IF(OR($C8="",$D8="",$E8="",$F8="",$G8=""),"",IFERROR(IF(OR(O$3&lt;$D8,O$3&gt;$D8+$G8-1,AND(Equipment!$K8&lt;&gt;"",O$3&gt;YEAR(Equipment!$K8))),"",IF($C8="Straight-Line",MAX(0,($E8-$F8)/$G8),IF($C8="Declining Balance",MAX(0,MIN($E8*(1-Assumptions!$B$6/$G8)^(O$3-$D8)*Assumptions!$B$6/$G8,$E8*(1-Assumptions!$B$6/$G8)^(O$3-$D8)-$F8)),""))),"")))</f>
        <v/>
      </c>
      <c r="P8" s="26">
        <f>IF($A8="","",IF(OR($C8="",$D8="",$E8="",$F8="",$G8=""),"",IFERROR(IF(OR(P$3&lt;$D8,P$3&gt;$D8+$G8-1,AND(Equipment!$K8&lt;&gt;"",P$3&gt;YEAR(Equipment!$K8))),"",IF($C8="Straight-Line",MAX(0,($E8-$F8)/$G8),IF($C8="Declining Balance",MAX(0,MIN($E8*(1-Assumptions!$B$6/$G8)^(P$3-$D8)*Assumptions!$B$6/$G8,$E8*(1-Assumptions!$B$6/$G8)^(P$3-$D8)-$F8)),""))),"")))</f>
        <v/>
      </c>
      <c r="Q8" s="26">
        <f>IF($A8="","",IF(OR($C8="",$D8="",$E8="",$F8="",$G8=""),"",IFERROR(IF(OR(Q$3&lt;$D8,Q$3&gt;$D8+$G8-1,AND(Equipment!$K8&lt;&gt;"",Q$3&gt;YEAR(Equipment!$K8))),"",IF($C8="Straight-Line",MAX(0,($E8-$F8)/$G8),IF($C8="Declining Balance",MAX(0,MIN($E8*(1-Assumptions!$B$6/$G8)^(Q$3-$D8)*Assumptions!$B$6/$G8,$E8*(1-Assumptions!$B$6/$G8)^(Q$3-$D8)-$F8)),""))),"")))</f>
        <v/>
      </c>
      <c r="R8" s="26">
        <f>IF($A8="","",IF(OR($C8="",$D8="",$E8="",$F8="",$G8=""),"",IFERROR(IF(OR(R$3&lt;$D8,R$3&gt;$D8+$G8-1,AND(Equipment!$K8&lt;&gt;"",R$3&gt;YEAR(Equipment!$K8))),"",IF($C8="Straight-Line",MAX(0,($E8-$F8)/$G8),IF($C8="Declining Balance",MAX(0,MIN($E8*(1-Assumptions!$B$6/$G8)^(R$3-$D8)*Assumptions!$B$6/$G8,$E8*(1-Assumptions!$B$6/$G8)^(R$3-$D8)-$F8)),""))),"")))</f>
        <v/>
      </c>
    </row>
    <row r="9">
      <c r="A9" s="27">
        <f>IF(Equipment!$A9="","",Equipment!$A9)</f>
        <v/>
      </c>
      <c r="B9" s="27">
        <f>IF(Equipment!$A9="","",Equipment!$B9)</f>
        <v/>
      </c>
      <c r="C9" s="27">
        <f>IF(Equipment!$A9="","",Equipment!$I9)</f>
        <v/>
      </c>
      <c r="D9" s="22">
        <f>IF(OR(Equipment!$A9="",Equipment!$E9=""),"",IFERROR(YEAR(Equipment!$E9),""))</f>
        <v/>
      </c>
      <c r="E9" s="21">
        <f>IF(Equipment!$A9="","",Equipment!$F9)</f>
        <v/>
      </c>
      <c r="F9" s="21">
        <f>IF(Equipment!$A9="","",Equipment!$G9)</f>
        <v/>
      </c>
      <c r="G9" s="22">
        <f>IF(Equipment!$A9="","",Equipment!$H9)</f>
        <v/>
      </c>
      <c r="H9" s="27">
        <f>IF(Equipment!$A9="","",Equipment!$D9)</f>
        <v/>
      </c>
      <c r="I9" s="28">
        <f>IF($A9="","",IF(OR($C9="",$D9="",$E9="",$F9="",$G9=""),"",IFERROR(IF(OR(I$3&lt;$D9,I$3&gt;$D9+$G9-1,AND(Equipment!$K9&lt;&gt;"",I$3&gt;YEAR(Equipment!$K9))),"",IF($C9="Straight-Line",MAX(0,($E9-$F9)/$G9),IF($C9="Declining Balance",MAX(0,MIN($E9*(1-Assumptions!$B$6/$G9)^(I$3-$D9)*Assumptions!$B$6/$G9,$E9*(1-Assumptions!$B$6/$G9)^(I$3-$D9)-$F9)),""))),"")))</f>
        <v/>
      </c>
      <c r="J9" s="28">
        <f>IF($A9="","",IF(OR($C9="",$D9="",$E9="",$F9="",$G9=""),"",IFERROR(IF(OR(J$3&lt;$D9,J$3&gt;$D9+$G9-1,AND(Equipment!$K9&lt;&gt;"",J$3&gt;YEAR(Equipment!$K9))),"",IF($C9="Straight-Line",MAX(0,($E9-$F9)/$G9),IF($C9="Declining Balance",MAX(0,MIN($E9*(1-Assumptions!$B$6/$G9)^(J$3-$D9)*Assumptions!$B$6/$G9,$E9*(1-Assumptions!$B$6/$G9)^(J$3-$D9)-$F9)),""))),"")))</f>
        <v/>
      </c>
      <c r="K9" s="28">
        <f>IF($A9="","",IF(OR($C9="",$D9="",$E9="",$F9="",$G9=""),"",IFERROR(IF(OR(K$3&lt;$D9,K$3&gt;$D9+$G9-1,AND(Equipment!$K9&lt;&gt;"",K$3&gt;YEAR(Equipment!$K9))),"",IF($C9="Straight-Line",MAX(0,($E9-$F9)/$G9),IF($C9="Declining Balance",MAX(0,MIN($E9*(1-Assumptions!$B$6/$G9)^(K$3-$D9)*Assumptions!$B$6/$G9,$E9*(1-Assumptions!$B$6/$G9)^(K$3-$D9)-$F9)),""))),"")))</f>
        <v/>
      </c>
      <c r="L9" s="28">
        <f>IF($A9="","",IF(OR($C9="",$D9="",$E9="",$F9="",$G9=""),"",IFERROR(IF(OR(L$3&lt;$D9,L$3&gt;$D9+$G9-1,AND(Equipment!$K9&lt;&gt;"",L$3&gt;YEAR(Equipment!$K9))),"",IF($C9="Straight-Line",MAX(0,($E9-$F9)/$G9),IF($C9="Declining Balance",MAX(0,MIN($E9*(1-Assumptions!$B$6/$G9)^(L$3-$D9)*Assumptions!$B$6/$G9,$E9*(1-Assumptions!$B$6/$G9)^(L$3-$D9)-$F9)),""))),"")))</f>
        <v/>
      </c>
      <c r="M9" s="28">
        <f>IF($A9="","",IF(OR($C9="",$D9="",$E9="",$F9="",$G9=""),"",IFERROR(IF(OR(M$3&lt;$D9,M$3&gt;$D9+$G9-1,AND(Equipment!$K9&lt;&gt;"",M$3&gt;YEAR(Equipment!$K9))),"",IF($C9="Straight-Line",MAX(0,($E9-$F9)/$G9),IF($C9="Declining Balance",MAX(0,MIN($E9*(1-Assumptions!$B$6/$G9)^(M$3-$D9)*Assumptions!$B$6/$G9,$E9*(1-Assumptions!$B$6/$G9)^(M$3-$D9)-$F9)),""))),"")))</f>
        <v/>
      </c>
      <c r="N9" s="28">
        <f>IF($A9="","",IF(OR($C9="",$D9="",$E9="",$F9="",$G9=""),"",IFERROR(IF(OR(N$3&lt;$D9,N$3&gt;$D9+$G9-1,AND(Equipment!$K9&lt;&gt;"",N$3&gt;YEAR(Equipment!$K9))),"",IF($C9="Straight-Line",MAX(0,($E9-$F9)/$G9),IF($C9="Declining Balance",MAX(0,MIN($E9*(1-Assumptions!$B$6/$G9)^(N$3-$D9)*Assumptions!$B$6/$G9,$E9*(1-Assumptions!$B$6/$G9)^(N$3-$D9)-$F9)),""))),"")))</f>
        <v/>
      </c>
      <c r="O9" s="28">
        <f>IF($A9="","",IF(OR($C9="",$D9="",$E9="",$F9="",$G9=""),"",IFERROR(IF(OR(O$3&lt;$D9,O$3&gt;$D9+$G9-1,AND(Equipment!$K9&lt;&gt;"",O$3&gt;YEAR(Equipment!$K9))),"",IF($C9="Straight-Line",MAX(0,($E9-$F9)/$G9),IF($C9="Declining Balance",MAX(0,MIN($E9*(1-Assumptions!$B$6/$G9)^(O$3-$D9)*Assumptions!$B$6/$G9,$E9*(1-Assumptions!$B$6/$G9)^(O$3-$D9)-$F9)),""))),"")))</f>
        <v/>
      </c>
      <c r="P9" s="28">
        <f>IF($A9="","",IF(OR($C9="",$D9="",$E9="",$F9="",$G9=""),"",IFERROR(IF(OR(P$3&lt;$D9,P$3&gt;$D9+$G9-1,AND(Equipment!$K9&lt;&gt;"",P$3&gt;YEAR(Equipment!$K9))),"",IF($C9="Straight-Line",MAX(0,($E9-$F9)/$G9),IF($C9="Declining Balance",MAX(0,MIN($E9*(1-Assumptions!$B$6/$G9)^(P$3-$D9)*Assumptions!$B$6/$G9,$E9*(1-Assumptions!$B$6/$G9)^(P$3-$D9)-$F9)),""))),"")))</f>
        <v/>
      </c>
      <c r="Q9" s="28">
        <f>IF($A9="","",IF(OR($C9="",$D9="",$E9="",$F9="",$G9=""),"",IFERROR(IF(OR(Q$3&lt;$D9,Q$3&gt;$D9+$G9-1,AND(Equipment!$K9&lt;&gt;"",Q$3&gt;YEAR(Equipment!$K9))),"",IF($C9="Straight-Line",MAX(0,($E9-$F9)/$G9),IF($C9="Declining Balance",MAX(0,MIN($E9*(1-Assumptions!$B$6/$G9)^(Q$3-$D9)*Assumptions!$B$6/$G9,$E9*(1-Assumptions!$B$6/$G9)^(Q$3-$D9)-$F9)),""))),"")))</f>
        <v/>
      </c>
      <c r="R9" s="28">
        <f>IF($A9="","",IF(OR($C9="",$D9="",$E9="",$F9="",$G9=""),"",IFERROR(IF(OR(R$3&lt;$D9,R$3&gt;$D9+$G9-1,AND(Equipment!$K9&lt;&gt;"",R$3&gt;YEAR(Equipment!$K9))),"",IF($C9="Straight-Line",MAX(0,($E9-$F9)/$G9),IF($C9="Declining Balance",MAX(0,MIN($E9*(1-Assumptions!$B$6/$G9)^(R$3-$D9)*Assumptions!$B$6/$G9,$E9*(1-Assumptions!$B$6/$G9)^(R$3-$D9)-$F9)),""))),"")))</f>
        <v/>
      </c>
    </row>
    <row r="10">
      <c r="A10" s="25">
        <f>IF(Equipment!$A10="","",Equipment!$A10)</f>
        <v/>
      </c>
      <c r="B10" s="25">
        <f>IF(Equipment!$A10="","",Equipment!$B10)</f>
        <v/>
      </c>
      <c r="C10" s="25">
        <f>IF(Equipment!$A10="","",Equipment!$I10)</f>
        <v/>
      </c>
      <c r="D10" s="20">
        <f>IF(OR(Equipment!$A10="",Equipment!$E10=""),"",IFERROR(YEAR(Equipment!$E10),""))</f>
        <v/>
      </c>
      <c r="E10" s="19">
        <f>IF(Equipment!$A10="","",Equipment!$F10)</f>
        <v/>
      </c>
      <c r="F10" s="19">
        <f>IF(Equipment!$A10="","",Equipment!$G10)</f>
        <v/>
      </c>
      <c r="G10" s="20">
        <f>IF(Equipment!$A10="","",Equipment!$H10)</f>
        <v/>
      </c>
      <c r="H10" s="25">
        <f>IF(Equipment!$A10="","",Equipment!$D10)</f>
        <v/>
      </c>
      <c r="I10" s="26">
        <f>IF($A10="","",IF(OR($C10="",$D10="",$E10="",$F10="",$G10=""),"",IFERROR(IF(OR(I$3&lt;$D10,I$3&gt;$D10+$G10-1,AND(Equipment!$K10&lt;&gt;"",I$3&gt;YEAR(Equipment!$K10))),"",IF($C10="Straight-Line",MAX(0,($E10-$F10)/$G10),IF($C10="Declining Balance",MAX(0,MIN($E10*(1-Assumptions!$B$6/$G10)^(I$3-$D10)*Assumptions!$B$6/$G10,$E10*(1-Assumptions!$B$6/$G10)^(I$3-$D10)-$F10)),""))),"")))</f>
        <v/>
      </c>
      <c r="J10" s="26">
        <f>IF($A10="","",IF(OR($C10="",$D10="",$E10="",$F10="",$G10=""),"",IFERROR(IF(OR(J$3&lt;$D10,J$3&gt;$D10+$G10-1,AND(Equipment!$K10&lt;&gt;"",J$3&gt;YEAR(Equipment!$K10))),"",IF($C10="Straight-Line",MAX(0,($E10-$F10)/$G10),IF($C10="Declining Balance",MAX(0,MIN($E10*(1-Assumptions!$B$6/$G10)^(J$3-$D10)*Assumptions!$B$6/$G10,$E10*(1-Assumptions!$B$6/$G10)^(J$3-$D10)-$F10)),""))),"")))</f>
        <v/>
      </c>
      <c r="K10" s="26">
        <f>IF($A10="","",IF(OR($C10="",$D10="",$E10="",$F10="",$G10=""),"",IFERROR(IF(OR(K$3&lt;$D10,K$3&gt;$D10+$G10-1,AND(Equipment!$K10&lt;&gt;"",K$3&gt;YEAR(Equipment!$K10))),"",IF($C10="Straight-Line",MAX(0,($E10-$F10)/$G10),IF($C10="Declining Balance",MAX(0,MIN($E10*(1-Assumptions!$B$6/$G10)^(K$3-$D10)*Assumptions!$B$6/$G10,$E10*(1-Assumptions!$B$6/$G10)^(K$3-$D10)-$F10)),""))),"")))</f>
        <v/>
      </c>
      <c r="L10" s="26">
        <f>IF($A10="","",IF(OR($C10="",$D10="",$E10="",$F10="",$G10=""),"",IFERROR(IF(OR(L$3&lt;$D10,L$3&gt;$D10+$G10-1,AND(Equipment!$K10&lt;&gt;"",L$3&gt;YEAR(Equipment!$K10))),"",IF($C10="Straight-Line",MAX(0,($E10-$F10)/$G10),IF($C10="Declining Balance",MAX(0,MIN($E10*(1-Assumptions!$B$6/$G10)^(L$3-$D10)*Assumptions!$B$6/$G10,$E10*(1-Assumptions!$B$6/$G10)^(L$3-$D10)-$F10)),""))),"")))</f>
        <v/>
      </c>
      <c r="M10" s="26">
        <f>IF($A10="","",IF(OR($C10="",$D10="",$E10="",$F10="",$G10=""),"",IFERROR(IF(OR(M$3&lt;$D10,M$3&gt;$D10+$G10-1,AND(Equipment!$K10&lt;&gt;"",M$3&gt;YEAR(Equipment!$K10))),"",IF($C10="Straight-Line",MAX(0,($E10-$F10)/$G10),IF($C10="Declining Balance",MAX(0,MIN($E10*(1-Assumptions!$B$6/$G10)^(M$3-$D10)*Assumptions!$B$6/$G10,$E10*(1-Assumptions!$B$6/$G10)^(M$3-$D10)-$F10)),""))),"")))</f>
        <v/>
      </c>
      <c r="N10" s="26">
        <f>IF($A10="","",IF(OR($C10="",$D10="",$E10="",$F10="",$G10=""),"",IFERROR(IF(OR(N$3&lt;$D10,N$3&gt;$D10+$G10-1,AND(Equipment!$K10&lt;&gt;"",N$3&gt;YEAR(Equipment!$K10))),"",IF($C10="Straight-Line",MAX(0,($E10-$F10)/$G10),IF($C10="Declining Balance",MAX(0,MIN($E10*(1-Assumptions!$B$6/$G10)^(N$3-$D10)*Assumptions!$B$6/$G10,$E10*(1-Assumptions!$B$6/$G10)^(N$3-$D10)-$F10)),""))),"")))</f>
        <v/>
      </c>
      <c r="O10" s="26">
        <f>IF($A10="","",IF(OR($C10="",$D10="",$E10="",$F10="",$G10=""),"",IFERROR(IF(OR(O$3&lt;$D10,O$3&gt;$D10+$G10-1,AND(Equipment!$K10&lt;&gt;"",O$3&gt;YEAR(Equipment!$K10))),"",IF($C10="Straight-Line",MAX(0,($E10-$F10)/$G10),IF($C10="Declining Balance",MAX(0,MIN($E10*(1-Assumptions!$B$6/$G10)^(O$3-$D10)*Assumptions!$B$6/$G10,$E10*(1-Assumptions!$B$6/$G10)^(O$3-$D10)-$F10)),""))),"")))</f>
        <v/>
      </c>
      <c r="P10" s="26">
        <f>IF($A10="","",IF(OR($C10="",$D10="",$E10="",$F10="",$G10=""),"",IFERROR(IF(OR(P$3&lt;$D10,P$3&gt;$D10+$G10-1,AND(Equipment!$K10&lt;&gt;"",P$3&gt;YEAR(Equipment!$K10))),"",IF($C10="Straight-Line",MAX(0,($E10-$F10)/$G10),IF($C10="Declining Balance",MAX(0,MIN($E10*(1-Assumptions!$B$6/$G10)^(P$3-$D10)*Assumptions!$B$6/$G10,$E10*(1-Assumptions!$B$6/$G10)^(P$3-$D10)-$F10)),""))),"")))</f>
        <v/>
      </c>
      <c r="Q10" s="26">
        <f>IF($A10="","",IF(OR($C10="",$D10="",$E10="",$F10="",$G10=""),"",IFERROR(IF(OR(Q$3&lt;$D10,Q$3&gt;$D10+$G10-1,AND(Equipment!$K10&lt;&gt;"",Q$3&gt;YEAR(Equipment!$K10))),"",IF($C10="Straight-Line",MAX(0,($E10-$F10)/$G10),IF($C10="Declining Balance",MAX(0,MIN($E10*(1-Assumptions!$B$6/$G10)^(Q$3-$D10)*Assumptions!$B$6/$G10,$E10*(1-Assumptions!$B$6/$G10)^(Q$3-$D10)-$F10)),""))),"")))</f>
        <v/>
      </c>
      <c r="R10" s="26">
        <f>IF($A10="","",IF(OR($C10="",$D10="",$E10="",$F10="",$G10=""),"",IFERROR(IF(OR(R$3&lt;$D10,R$3&gt;$D10+$G10-1,AND(Equipment!$K10&lt;&gt;"",R$3&gt;YEAR(Equipment!$K10))),"",IF($C10="Straight-Line",MAX(0,($E10-$F10)/$G10),IF($C10="Declining Balance",MAX(0,MIN($E10*(1-Assumptions!$B$6/$G10)^(R$3-$D10)*Assumptions!$B$6/$G10,$E10*(1-Assumptions!$B$6/$G10)^(R$3-$D10)-$F10)),""))),"")))</f>
        <v/>
      </c>
    </row>
    <row r="11">
      <c r="A11" s="27">
        <f>IF(Equipment!$A11="","",Equipment!$A11)</f>
        <v/>
      </c>
      <c r="B11" s="27">
        <f>IF(Equipment!$A11="","",Equipment!$B11)</f>
        <v/>
      </c>
      <c r="C11" s="27">
        <f>IF(Equipment!$A11="","",Equipment!$I11)</f>
        <v/>
      </c>
      <c r="D11" s="22">
        <f>IF(OR(Equipment!$A11="",Equipment!$E11=""),"",IFERROR(YEAR(Equipment!$E11),""))</f>
        <v/>
      </c>
      <c r="E11" s="21">
        <f>IF(Equipment!$A11="","",Equipment!$F11)</f>
        <v/>
      </c>
      <c r="F11" s="21">
        <f>IF(Equipment!$A11="","",Equipment!$G11)</f>
        <v/>
      </c>
      <c r="G11" s="22">
        <f>IF(Equipment!$A11="","",Equipment!$H11)</f>
        <v/>
      </c>
      <c r="H11" s="27">
        <f>IF(Equipment!$A11="","",Equipment!$D11)</f>
        <v/>
      </c>
      <c r="I11" s="28">
        <f>IF($A11="","",IF(OR($C11="",$D11="",$E11="",$F11="",$G11=""),"",IFERROR(IF(OR(I$3&lt;$D11,I$3&gt;$D11+$G11-1,AND(Equipment!$K11&lt;&gt;"",I$3&gt;YEAR(Equipment!$K11))),"",IF($C11="Straight-Line",MAX(0,($E11-$F11)/$G11),IF($C11="Declining Balance",MAX(0,MIN($E11*(1-Assumptions!$B$6/$G11)^(I$3-$D11)*Assumptions!$B$6/$G11,$E11*(1-Assumptions!$B$6/$G11)^(I$3-$D11)-$F11)),""))),"")))</f>
        <v/>
      </c>
      <c r="J11" s="28">
        <f>IF($A11="","",IF(OR($C11="",$D11="",$E11="",$F11="",$G11=""),"",IFERROR(IF(OR(J$3&lt;$D11,J$3&gt;$D11+$G11-1,AND(Equipment!$K11&lt;&gt;"",J$3&gt;YEAR(Equipment!$K11))),"",IF($C11="Straight-Line",MAX(0,($E11-$F11)/$G11),IF($C11="Declining Balance",MAX(0,MIN($E11*(1-Assumptions!$B$6/$G11)^(J$3-$D11)*Assumptions!$B$6/$G11,$E11*(1-Assumptions!$B$6/$G11)^(J$3-$D11)-$F11)),""))),"")))</f>
        <v/>
      </c>
      <c r="K11" s="28">
        <f>IF($A11="","",IF(OR($C11="",$D11="",$E11="",$F11="",$G11=""),"",IFERROR(IF(OR(K$3&lt;$D11,K$3&gt;$D11+$G11-1,AND(Equipment!$K11&lt;&gt;"",K$3&gt;YEAR(Equipment!$K11))),"",IF($C11="Straight-Line",MAX(0,($E11-$F11)/$G11),IF($C11="Declining Balance",MAX(0,MIN($E11*(1-Assumptions!$B$6/$G11)^(K$3-$D11)*Assumptions!$B$6/$G11,$E11*(1-Assumptions!$B$6/$G11)^(K$3-$D11)-$F11)),""))),"")))</f>
        <v/>
      </c>
      <c r="L11" s="28">
        <f>IF($A11="","",IF(OR($C11="",$D11="",$E11="",$F11="",$G11=""),"",IFERROR(IF(OR(L$3&lt;$D11,L$3&gt;$D11+$G11-1,AND(Equipment!$K11&lt;&gt;"",L$3&gt;YEAR(Equipment!$K11))),"",IF($C11="Straight-Line",MAX(0,($E11-$F11)/$G11),IF($C11="Declining Balance",MAX(0,MIN($E11*(1-Assumptions!$B$6/$G11)^(L$3-$D11)*Assumptions!$B$6/$G11,$E11*(1-Assumptions!$B$6/$G11)^(L$3-$D11)-$F11)),""))),"")))</f>
        <v/>
      </c>
      <c r="M11" s="28">
        <f>IF($A11="","",IF(OR($C11="",$D11="",$E11="",$F11="",$G11=""),"",IFERROR(IF(OR(M$3&lt;$D11,M$3&gt;$D11+$G11-1,AND(Equipment!$K11&lt;&gt;"",M$3&gt;YEAR(Equipment!$K11))),"",IF($C11="Straight-Line",MAX(0,($E11-$F11)/$G11),IF($C11="Declining Balance",MAX(0,MIN($E11*(1-Assumptions!$B$6/$G11)^(M$3-$D11)*Assumptions!$B$6/$G11,$E11*(1-Assumptions!$B$6/$G11)^(M$3-$D11)-$F11)),""))),"")))</f>
        <v/>
      </c>
      <c r="N11" s="28">
        <f>IF($A11="","",IF(OR($C11="",$D11="",$E11="",$F11="",$G11=""),"",IFERROR(IF(OR(N$3&lt;$D11,N$3&gt;$D11+$G11-1,AND(Equipment!$K11&lt;&gt;"",N$3&gt;YEAR(Equipment!$K11))),"",IF($C11="Straight-Line",MAX(0,($E11-$F11)/$G11),IF($C11="Declining Balance",MAX(0,MIN($E11*(1-Assumptions!$B$6/$G11)^(N$3-$D11)*Assumptions!$B$6/$G11,$E11*(1-Assumptions!$B$6/$G11)^(N$3-$D11)-$F11)),""))),"")))</f>
        <v/>
      </c>
      <c r="O11" s="28">
        <f>IF($A11="","",IF(OR($C11="",$D11="",$E11="",$F11="",$G11=""),"",IFERROR(IF(OR(O$3&lt;$D11,O$3&gt;$D11+$G11-1,AND(Equipment!$K11&lt;&gt;"",O$3&gt;YEAR(Equipment!$K11))),"",IF($C11="Straight-Line",MAX(0,($E11-$F11)/$G11),IF($C11="Declining Balance",MAX(0,MIN($E11*(1-Assumptions!$B$6/$G11)^(O$3-$D11)*Assumptions!$B$6/$G11,$E11*(1-Assumptions!$B$6/$G11)^(O$3-$D11)-$F11)),""))),"")))</f>
        <v/>
      </c>
      <c r="P11" s="28">
        <f>IF($A11="","",IF(OR($C11="",$D11="",$E11="",$F11="",$G11=""),"",IFERROR(IF(OR(P$3&lt;$D11,P$3&gt;$D11+$G11-1,AND(Equipment!$K11&lt;&gt;"",P$3&gt;YEAR(Equipment!$K11))),"",IF($C11="Straight-Line",MAX(0,($E11-$F11)/$G11),IF($C11="Declining Balance",MAX(0,MIN($E11*(1-Assumptions!$B$6/$G11)^(P$3-$D11)*Assumptions!$B$6/$G11,$E11*(1-Assumptions!$B$6/$G11)^(P$3-$D11)-$F11)),""))),"")))</f>
        <v/>
      </c>
      <c r="Q11" s="28">
        <f>IF($A11="","",IF(OR($C11="",$D11="",$E11="",$F11="",$G11=""),"",IFERROR(IF(OR(Q$3&lt;$D11,Q$3&gt;$D11+$G11-1,AND(Equipment!$K11&lt;&gt;"",Q$3&gt;YEAR(Equipment!$K11))),"",IF($C11="Straight-Line",MAX(0,($E11-$F11)/$G11),IF($C11="Declining Balance",MAX(0,MIN($E11*(1-Assumptions!$B$6/$G11)^(Q$3-$D11)*Assumptions!$B$6/$G11,$E11*(1-Assumptions!$B$6/$G11)^(Q$3-$D11)-$F11)),""))),"")))</f>
        <v/>
      </c>
      <c r="R11" s="28">
        <f>IF($A11="","",IF(OR($C11="",$D11="",$E11="",$F11="",$G11=""),"",IFERROR(IF(OR(R$3&lt;$D11,R$3&gt;$D11+$G11-1,AND(Equipment!$K11&lt;&gt;"",R$3&gt;YEAR(Equipment!$K11))),"",IF($C11="Straight-Line",MAX(0,($E11-$F11)/$G11),IF($C11="Declining Balance",MAX(0,MIN($E11*(1-Assumptions!$B$6/$G11)^(R$3-$D11)*Assumptions!$B$6/$G11,$E11*(1-Assumptions!$B$6/$G11)^(R$3-$D11)-$F11)),""))),"")))</f>
        <v/>
      </c>
    </row>
    <row r="12">
      <c r="A12" s="25">
        <f>IF(Equipment!$A12="","",Equipment!$A12)</f>
        <v/>
      </c>
      <c r="B12" s="25">
        <f>IF(Equipment!$A12="","",Equipment!$B12)</f>
        <v/>
      </c>
      <c r="C12" s="25">
        <f>IF(Equipment!$A12="","",Equipment!$I12)</f>
        <v/>
      </c>
      <c r="D12" s="20">
        <f>IF(OR(Equipment!$A12="",Equipment!$E12=""),"",IFERROR(YEAR(Equipment!$E12),""))</f>
        <v/>
      </c>
      <c r="E12" s="19">
        <f>IF(Equipment!$A12="","",Equipment!$F12)</f>
        <v/>
      </c>
      <c r="F12" s="19">
        <f>IF(Equipment!$A12="","",Equipment!$G12)</f>
        <v/>
      </c>
      <c r="G12" s="20">
        <f>IF(Equipment!$A12="","",Equipment!$H12)</f>
        <v/>
      </c>
      <c r="H12" s="25">
        <f>IF(Equipment!$A12="","",Equipment!$D12)</f>
        <v/>
      </c>
      <c r="I12" s="26">
        <f>IF($A12="","",IF(OR($C12="",$D12="",$E12="",$F12="",$G12=""),"",IFERROR(IF(OR(I$3&lt;$D12,I$3&gt;$D12+$G12-1,AND(Equipment!$K12&lt;&gt;"",I$3&gt;YEAR(Equipment!$K12))),"",IF($C12="Straight-Line",MAX(0,($E12-$F12)/$G12),IF($C12="Declining Balance",MAX(0,MIN($E12*(1-Assumptions!$B$6/$G12)^(I$3-$D12)*Assumptions!$B$6/$G12,$E12*(1-Assumptions!$B$6/$G12)^(I$3-$D12)-$F12)),""))),"")))</f>
        <v/>
      </c>
      <c r="J12" s="26">
        <f>IF($A12="","",IF(OR($C12="",$D12="",$E12="",$F12="",$G12=""),"",IFERROR(IF(OR(J$3&lt;$D12,J$3&gt;$D12+$G12-1,AND(Equipment!$K12&lt;&gt;"",J$3&gt;YEAR(Equipment!$K12))),"",IF($C12="Straight-Line",MAX(0,($E12-$F12)/$G12),IF($C12="Declining Balance",MAX(0,MIN($E12*(1-Assumptions!$B$6/$G12)^(J$3-$D12)*Assumptions!$B$6/$G12,$E12*(1-Assumptions!$B$6/$G12)^(J$3-$D12)-$F12)),""))),"")))</f>
        <v/>
      </c>
      <c r="K12" s="26">
        <f>IF($A12="","",IF(OR($C12="",$D12="",$E12="",$F12="",$G12=""),"",IFERROR(IF(OR(K$3&lt;$D12,K$3&gt;$D12+$G12-1,AND(Equipment!$K12&lt;&gt;"",K$3&gt;YEAR(Equipment!$K12))),"",IF($C12="Straight-Line",MAX(0,($E12-$F12)/$G12),IF($C12="Declining Balance",MAX(0,MIN($E12*(1-Assumptions!$B$6/$G12)^(K$3-$D12)*Assumptions!$B$6/$G12,$E12*(1-Assumptions!$B$6/$G12)^(K$3-$D12)-$F12)),""))),"")))</f>
        <v/>
      </c>
      <c r="L12" s="26">
        <f>IF($A12="","",IF(OR($C12="",$D12="",$E12="",$F12="",$G12=""),"",IFERROR(IF(OR(L$3&lt;$D12,L$3&gt;$D12+$G12-1,AND(Equipment!$K12&lt;&gt;"",L$3&gt;YEAR(Equipment!$K12))),"",IF($C12="Straight-Line",MAX(0,($E12-$F12)/$G12),IF($C12="Declining Balance",MAX(0,MIN($E12*(1-Assumptions!$B$6/$G12)^(L$3-$D12)*Assumptions!$B$6/$G12,$E12*(1-Assumptions!$B$6/$G12)^(L$3-$D12)-$F12)),""))),"")))</f>
        <v/>
      </c>
      <c r="M12" s="26">
        <f>IF($A12="","",IF(OR($C12="",$D12="",$E12="",$F12="",$G12=""),"",IFERROR(IF(OR(M$3&lt;$D12,M$3&gt;$D12+$G12-1,AND(Equipment!$K12&lt;&gt;"",M$3&gt;YEAR(Equipment!$K12))),"",IF($C12="Straight-Line",MAX(0,($E12-$F12)/$G12),IF($C12="Declining Balance",MAX(0,MIN($E12*(1-Assumptions!$B$6/$G12)^(M$3-$D12)*Assumptions!$B$6/$G12,$E12*(1-Assumptions!$B$6/$G12)^(M$3-$D12)-$F12)),""))),"")))</f>
        <v/>
      </c>
      <c r="N12" s="26">
        <f>IF($A12="","",IF(OR($C12="",$D12="",$E12="",$F12="",$G12=""),"",IFERROR(IF(OR(N$3&lt;$D12,N$3&gt;$D12+$G12-1,AND(Equipment!$K12&lt;&gt;"",N$3&gt;YEAR(Equipment!$K12))),"",IF($C12="Straight-Line",MAX(0,($E12-$F12)/$G12),IF($C12="Declining Balance",MAX(0,MIN($E12*(1-Assumptions!$B$6/$G12)^(N$3-$D12)*Assumptions!$B$6/$G12,$E12*(1-Assumptions!$B$6/$G12)^(N$3-$D12)-$F12)),""))),"")))</f>
        <v/>
      </c>
      <c r="O12" s="26">
        <f>IF($A12="","",IF(OR($C12="",$D12="",$E12="",$F12="",$G12=""),"",IFERROR(IF(OR(O$3&lt;$D12,O$3&gt;$D12+$G12-1,AND(Equipment!$K12&lt;&gt;"",O$3&gt;YEAR(Equipment!$K12))),"",IF($C12="Straight-Line",MAX(0,($E12-$F12)/$G12),IF($C12="Declining Balance",MAX(0,MIN($E12*(1-Assumptions!$B$6/$G12)^(O$3-$D12)*Assumptions!$B$6/$G12,$E12*(1-Assumptions!$B$6/$G12)^(O$3-$D12)-$F12)),""))),"")))</f>
        <v/>
      </c>
      <c r="P12" s="26">
        <f>IF($A12="","",IF(OR($C12="",$D12="",$E12="",$F12="",$G12=""),"",IFERROR(IF(OR(P$3&lt;$D12,P$3&gt;$D12+$G12-1,AND(Equipment!$K12&lt;&gt;"",P$3&gt;YEAR(Equipment!$K12))),"",IF($C12="Straight-Line",MAX(0,($E12-$F12)/$G12),IF($C12="Declining Balance",MAX(0,MIN($E12*(1-Assumptions!$B$6/$G12)^(P$3-$D12)*Assumptions!$B$6/$G12,$E12*(1-Assumptions!$B$6/$G12)^(P$3-$D12)-$F12)),""))),"")))</f>
        <v/>
      </c>
      <c r="Q12" s="26">
        <f>IF($A12="","",IF(OR($C12="",$D12="",$E12="",$F12="",$G12=""),"",IFERROR(IF(OR(Q$3&lt;$D12,Q$3&gt;$D12+$G12-1,AND(Equipment!$K12&lt;&gt;"",Q$3&gt;YEAR(Equipment!$K12))),"",IF($C12="Straight-Line",MAX(0,($E12-$F12)/$G12),IF($C12="Declining Balance",MAX(0,MIN($E12*(1-Assumptions!$B$6/$G12)^(Q$3-$D12)*Assumptions!$B$6/$G12,$E12*(1-Assumptions!$B$6/$G12)^(Q$3-$D12)-$F12)),""))),"")))</f>
        <v/>
      </c>
      <c r="R12" s="26">
        <f>IF($A12="","",IF(OR($C12="",$D12="",$E12="",$F12="",$G12=""),"",IFERROR(IF(OR(R$3&lt;$D12,R$3&gt;$D12+$G12-1,AND(Equipment!$K12&lt;&gt;"",R$3&gt;YEAR(Equipment!$K12))),"",IF($C12="Straight-Line",MAX(0,($E12-$F12)/$G12),IF($C12="Declining Balance",MAX(0,MIN($E12*(1-Assumptions!$B$6/$G12)^(R$3-$D12)*Assumptions!$B$6/$G12,$E12*(1-Assumptions!$B$6/$G12)^(R$3-$D12)-$F12)),""))),"")))</f>
        <v/>
      </c>
    </row>
    <row r="13">
      <c r="A13" s="27">
        <f>IF(Equipment!$A13="","",Equipment!$A13)</f>
        <v/>
      </c>
      <c r="B13" s="27">
        <f>IF(Equipment!$A13="","",Equipment!$B13)</f>
        <v/>
      </c>
      <c r="C13" s="27">
        <f>IF(Equipment!$A13="","",Equipment!$I13)</f>
        <v/>
      </c>
      <c r="D13" s="22">
        <f>IF(OR(Equipment!$A13="",Equipment!$E13=""),"",IFERROR(YEAR(Equipment!$E13),""))</f>
        <v/>
      </c>
      <c r="E13" s="21">
        <f>IF(Equipment!$A13="","",Equipment!$F13)</f>
        <v/>
      </c>
      <c r="F13" s="21">
        <f>IF(Equipment!$A13="","",Equipment!$G13)</f>
        <v/>
      </c>
      <c r="G13" s="22">
        <f>IF(Equipment!$A13="","",Equipment!$H13)</f>
        <v/>
      </c>
      <c r="H13" s="27">
        <f>IF(Equipment!$A13="","",Equipment!$D13)</f>
        <v/>
      </c>
      <c r="I13" s="28">
        <f>IF($A13="","",IF(OR($C13="",$D13="",$E13="",$F13="",$G13=""),"",IFERROR(IF(OR(I$3&lt;$D13,I$3&gt;$D13+$G13-1,AND(Equipment!$K13&lt;&gt;"",I$3&gt;YEAR(Equipment!$K13))),"",IF($C13="Straight-Line",MAX(0,($E13-$F13)/$G13),IF($C13="Declining Balance",MAX(0,MIN($E13*(1-Assumptions!$B$6/$G13)^(I$3-$D13)*Assumptions!$B$6/$G13,$E13*(1-Assumptions!$B$6/$G13)^(I$3-$D13)-$F13)),""))),"")))</f>
        <v/>
      </c>
      <c r="J13" s="28">
        <f>IF($A13="","",IF(OR($C13="",$D13="",$E13="",$F13="",$G13=""),"",IFERROR(IF(OR(J$3&lt;$D13,J$3&gt;$D13+$G13-1,AND(Equipment!$K13&lt;&gt;"",J$3&gt;YEAR(Equipment!$K13))),"",IF($C13="Straight-Line",MAX(0,($E13-$F13)/$G13),IF($C13="Declining Balance",MAX(0,MIN($E13*(1-Assumptions!$B$6/$G13)^(J$3-$D13)*Assumptions!$B$6/$G13,$E13*(1-Assumptions!$B$6/$G13)^(J$3-$D13)-$F13)),""))),"")))</f>
        <v/>
      </c>
      <c r="K13" s="28">
        <f>IF($A13="","",IF(OR($C13="",$D13="",$E13="",$F13="",$G13=""),"",IFERROR(IF(OR(K$3&lt;$D13,K$3&gt;$D13+$G13-1,AND(Equipment!$K13&lt;&gt;"",K$3&gt;YEAR(Equipment!$K13))),"",IF($C13="Straight-Line",MAX(0,($E13-$F13)/$G13),IF($C13="Declining Balance",MAX(0,MIN($E13*(1-Assumptions!$B$6/$G13)^(K$3-$D13)*Assumptions!$B$6/$G13,$E13*(1-Assumptions!$B$6/$G13)^(K$3-$D13)-$F13)),""))),"")))</f>
        <v/>
      </c>
      <c r="L13" s="28">
        <f>IF($A13="","",IF(OR($C13="",$D13="",$E13="",$F13="",$G13=""),"",IFERROR(IF(OR(L$3&lt;$D13,L$3&gt;$D13+$G13-1,AND(Equipment!$K13&lt;&gt;"",L$3&gt;YEAR(Equipment!$K13))),"",IF($C13="Straight-Line",MAX(0,($E13-$F13)/$G13),IF($C13="Declining Balance",MAX(0,MIN($E13*(1-Assumptions!$B$6/$G13)^(L$3-$D13)*Assumptions!$B$6/$G13,$E13*(1-Assumptions!$B$6/$G13)^(L$3-$D13)-$F13)),""))),"")))</f>
        <v/>
      </c>
      <c r="M13" s="28">
        <f>IF($A13="","",IF(OR($C13="",$D13="",$E13="",$F13="",$G13=""),"",IFERROR(IF(OR(M$3&lt;$D13,M$3&gt;$D13+$G13-1,AND(Equipment!$K13&lt;&gt;"",M$3&gt;YEAR(Equipment!$K13))),"",IF($C13="Straight-Line",MAX(0,($E13-$F13)/$G13),IF($C13="Declining Balance",MAX(0,MIN($E13*(1-Assumptions!$B$6/$G13)^(M$3-$D13)*Assumptions!$B$6/$G13,$E13*(1-Assumptions!$B$6/$G13)^(M$3-$D13)-$F13)),""))),"")))</f>
        <v/>
      </c>
      <c r="N13" s="28">
        <f>IF($A13="","",IF(OR($C13="",$D13="",$E13="",$F13="",$G13=""),"",IFERROR(IF(OR(N$3&lt;$D13,N$3&gt;$D13+$G13-1,AND(Equipment!$K13&lt;&gt;"",N$3&gt;YEAR(Equipment!$K13))),"",IF($C13="Straight-Line",MAX(0,($E13-$F13)/$G13),IF($C13="Declining Balance",MAX(0,MIN($E13*(1-Assumptions!$B$6/$G13)^(N$3-$D13)*Assumptions!$B$6/$G13,$E13*(1-Assumptions!$B$6/$G13)^(N$3-$D13)-$F13)),""))),"")))</f>
        <v/>
      </c>
      <c r="O13" s="28">
        <f>IF($A13="","",IF(OR($C13="",$D13="",$E13="",$F13="",$G13=""),"",IFERROR(IF(OR(O$3&lt;$D13,O$3&gt;$D13+$G13-1,AND(Equipment!$K13&lt;&gt;"",O$3&gt;YEAR(Equipment!$K13))),"",IF($C13="Straight-Line",MAX(0,($E13-$F13)/$G13),IF($C13="Declining Balance",MAX(0,MIN($E13*(1-Assumptions!$B$6/$G13)^(O$3-$D13)*Assumptions!$B$6/$G13,$E13*(1-Assumptions!$B$6/$G13)^(O$3-$D13)-$F13)),""))),"")))</f>
        <v/>
      </c>
      <c r="P13" s="28">
        <f>IF($A13="","",IF(OR($C13="",$D13="",$E13="",$F13="",$G13=""),"",IFERROR(IF(OR(P$3&lt;$D13,P$3&gt;$D13+$G13-1,AND(Equipment!$K13&lt;&gt;"",P$3&gt;YEAR(Equipment!$K13))),"",IF($C13="Straight-Line",MAX(0,($E13-$F13)/$G13),IF($C13="Declining Balance",MAX(0,MIN($E13*(1-Assumptions!$B$6/$G13)^(P$3-$D13)*Assumptions!$B$6/$G13,$E13*(1-Assumptions!$B$6/$G13)^(P$3-$D13)-$F13)),""))),"")))</f>
        <v/>
      </c>
      <c r="Q13" s="28">
        <f>IF($A13="","",IF(OR($C13="",$D13="",$E13="",$F13="",$G13=""),"",IFERROR(IF(OR(Q$3&lt;$D13,Q$3&gt;$D13+$G13-1,AND(Equipment!$K13&lt;&gt;"",Q$3&gt;YEAR(Equipment!$K13))),"",IF($C13="Straight-Line",MAX(0,($E13-$F13)/$G13),IF($C13="Declining Balance",MAX(0,MIN($E13*(1-Assumptions!$B$6/$G13)^(Q$3-$D13)*Assumptions!$B$6/$G13,$E13*(1-Assumptions!$B$6/$G13)^(Q$3-$D13)-$F13)),""))),"")))</f>
        <v/>
      </c>
      <c r="R13" s="28">
        <f>IF($A13="","",IF(OR($C13="",$D13="",$E13="",$F13="",$G13=""),"",IFERROR(IF(OR(R$3&lt;$D13,R$3&gt;$D13+$G13-1,AND(Equipment!$K13&lt;&gt;"",R$3&gt;YEAR(Equipment!$K13))),"",IF($C13="Straight-Line",MAX(0,($E13-$F13)/$G13),IF($C13="Declining Balance",MAX(0,MIN($E13*(1-Assumptions!$B$6/$G13)^(R$3-$D13)*Assumptions!$B$6/$G13,$E13*(1-Assumptions!$B$6/$G13)^(R$3-$D13)-$F13)),""))),"")))</f>
        <v/>
      </c>
    </row>
    <row r="14">
      <c r="A14" s="25">
        <f>IF(Equipment!$A14="","",Equipment!$A14)</f>
        <v/>
      </c>
      <c r="B14" s="25">
        <f>IF(Equipment!$A14="","",Equipment!$B14)</f>
        <v/>
      </c>
      <c r="C14" s="25">
        <f>IF(Equipment!$A14="","",Equipment!$I14)</f>
        <v/>
      </c>
      <c r="D14" s="20">
        <f>IF(OR(Equipment!$A14="",Equipment!$E14=""),"",IFERROR(YEAR(Equipment!$E14),""))</f>
        <v/>
      </c>
      <c r="E14" s="19">
        <f>IF(Equipment!$A14="","",Equipment!$F14)</f>
        <v/>
      </c>
      <c r="F14" s="19">
        <f>IF(Equipment!$A14="","",Equipment!$G14)</f>
        <v/>
      </c>
      <c r="G14" s="20">
        <f>IF(Equipment!$A14="","",Equipment!$H14)</f>
        <v/>
      </c>
      <c r="H14" s="25">
        <f>IF(Equipment!$A14="","",Equipment!$D14)</f>
        <v/>
      </c>
      <c r="I14" s="26">
        <f>IF($A14="","",IF(OR($C14="",$D14="",$E14="",$F14="",$G14=""),"",IFERROR(IF(OR(I$3&lt;$D14,I$3&gt;$D14+$G14-1,AND(Equipment!$K14&lt;&gt;"",I$3&gt;YEAR(Equipment!$K14))),"",IF($C14="Straight-Line",MAX(0,($E14-$F14)/$G14),IF($C14="Declining Balance",MAX(0,MIN($E14*(1-Assumptions!$B$6/$G14)^(I$3-$D14)*Assumptions!$B$6/$G14,$E14*(1-Assumptions!$B$6/$G14)^(I$3-$D14)-$F14)),""))),"")))</f>
        <v/>
      </c>
      <c r="J14" s="26">
        <f>IF($A14="","",IF(OR($C14="",$D14="",$E14="",$F14="",$G14=""),"",IFERROR(IF(OR(J$3&lt;$D14,J$3&gt;$D14+$G14-1,AND(Equipment!$K14&lt;&gt;"",J$3&gt;YEAR(Equipment!$K14))),"",IF($C14="Straight-Line",MAX(0,($E14-$F14)/$G14),IF($C14="Declining Balance",MAX(0,MIN($E14*(1-Assumptions!$B$6/$G14)^(J$3-$D14)*Assumptions!$B$6/$G14,$E14*(1-Assumptions!$B$6/$G14)^(J$3-$D14)-$F14)),""))),"")))</f>
        <v/>
      </c>
      <c r="K14" s="26">
        <f>IF($A14="","",IF(OR($C14="",$D14="",$E14="",$F14="",$G14=""),"",IFERROR(IF(OR(K$3&lt;$D14,K$3&gt;$D14+$G14-1,AND(Equipment!$K14&lt;&gt;"",K$3&gt;YEAR(Equipment!$K14))),"",IF($C14="Straight-Line",MAX(0,($E14-$F14)/$G14),IF($C14="Declining Balance",MAX(0,MIN($E14*(1-Assumptions!$B$6/$G14)^(K$3-$D14)*Assumptions!$B$6/$G14,$E14*(1-Assumptions!$B$6/$G14)^(K$3-$D14)-$F14)),""))),"")))</f>
        <v/>
      </c>
      <c r="L14" s="26">
        <f>IF($A14="","",IF(OR($C14="",$D14="",$E14="",$F14="",$G14=""),"",IFERROR(IF(OR(L$3&lt;$D14,L$3&gt;$D14+$G14-1,AND(Equipment!$K14&lt;&gt;"",L$3&gt;YEAR(Equipment!$K14))),"",IF($C14="Straight-Line",MAX(0,($E14-$F14)/$G14),IF($C14="Declining Balance",MAX(0,MIN($E14*(1-Assumptions!$B$6/$G14)^(L$3-$D14)*Assumptions!$B$6/$G14,$E14*(1-Assumptions!$B$6/$G14)^(L$3-$D14)-$F14)),""))),"")))</f>
        <v/>
      </c>
      <c r="M14" s="26">
        <f>IF($A14="","",IF(OR($C14="",$D14="",$E14="",$F14="",$G14=""),"",IFERROR(IF(OR(M$3&lt;$D14,M$3&gt;$D14+$G14-1,AND(Equipment!$K14&lt;&gt;"",M$3&gt;YEAR(Equipment!$K14))),"",IF($C14="Straight-Line",MAX(0,($E14-$F14)/$G14),IF($C14="Declining Balance",MAX(0,MIN($E14*(1-Assumptions!$B$6/$G14)^(M$3-$D14)*Assumptions!$B$6/$G14,$E14*(1-Assumptions!$B$6/$G14)^(M$3-$D14)-$F14)),""))),"")))</f>
        <v/>
      </c>
      <c r="N14" s="26">
        <f>IF($A14="","",IF(OR($C14="",$D14="",$E14="",$F14="",$G14=""),"",IFERROR(IF(OR(N$3&lt;$D14,N$3&gt;$D14+$G14-1,AND(Equipment!$K14&lt;&gt;"",N$3&gt;YEAR(Equipment!$K14))),"",IF($C14="Straight-Line",MAX(0,($E14-$F14)/$G14),IF($C14="Declining Balance",MAX(0,MIN($E14*(1-Assumptions!$B$6/$G14)^(N$3-$D14)*Assumptions!$B$6/$G14,$E14*(1-Assumptions!$B$6/$G14)^(N$3-$D14)-$F14)),""))),"")))</f>
        <v/>
      </c>
      <c r="O14" s="26">
        <f>IF($A14="","",IF(OR($C14="",$D14="",$E14="",$F14="",$G14=""),"",IFERROR(IF(OR(O$3&lt;$D14,O$3&gt;$D14+$G14-1,AND(Equipment!$K14&lt;&gt;"",O$3&gt;YEAR(Equipment!$K14))),"",IF($C14="Straight-Line",MAX(0,($E14-$F14)/$G14),IF($C14="Declining Balance",MAX(0,MIN($E14*(1-Assumptions!$B$6/$G14)^(O$3-$D14)*Assumptions!$B$6/$G14,$E14*(1-Assumptions!$B$6/$G14)^(O$3-$D14)-$F14)),""))),"")))</f>
        <v/>
      </c>
      <c r="P14" s="26">
        <f>IF($A14="","",IF(OR($C14="",$D14="",$E14="",$F14="",$G14=""),"",IFERROR(IF(OR(P$3&lt;$D14,P$3&gt;$D14+$G14-1,AND(Equipment!$K14&lt;&gt;"",P$3&gt;YEAR(Equipment!$K14))),"",IF($C14="Straight-Line",MAX(0,($E14-$F14)/$G14),IF($C14="Declining Balance",MAX(0,MIN($E14*(1-Assumptions!$B$6/$G14)^(P$3-$D14)*Assumptions!$B$6/$G14,$E14*(1-Assumptions!$B$6/$G14)^(P$3-$D14)-$F14)),""))),"")))</f>
        <v/>
      </c>
      <c r="Q14" s="26">
        <f>IF($A14="","",IF(OR($C14="",$D14="",$E14="",$F14="",$G14=""),"",IFERROR(IF(OR(Q$3&lt;$D14,Q$3&gt;$D14+$G14-1,AND(Equipment!$K14&lt;&gt;"",Q$3&gt;YEAR(Equipment!$K14))),"",IF($C14="Straight-Line",MAX(0,($E14-$F14)/$G14),IF($C14="Declining Balance",MAX(0,MIN($E14*(1-Assumptions!$B$6/$G14)^(Q$3-$D14)*Assumptions!$B$6/$G14,$E14*(1-Assumptions!$B$6/$G14)^(Q$3-$D14)-$F14)),""))),"")))</f>
        <v/>
      </c>
      <c r="R14" s="26">
        <f>IF($A14="","",IF(OR($C14="",$D14="",$E14="",$F14="",$G14=""),"",IFERROR(IF(OR(R$3&lt;$D14,R$3&gt;$D14+$G14-1,AND(Equipment!$K14&lt;&gt;"",R$3&gt;YEAR(Equipment!$K14))),"",IF($C14="Straight-Line",MAX(0,($E14-$F14)/$G14),IF($C14="Declining Balance",MAX(0,MIN($E14*(1-Assumptions!$B$6/$G14)^(R$3-$D14)*Assumptions!$B$6/$G14,$E14*(1-Assumptions!$B$6/$G14)^(R$3-$D14)-$F14)),""))),"")))</f>
        <v/>
      </c>
    </row>
    <row r="15">
      <c r="A15" s="27">
        <f>IF(Equipment!$A15="","",Equipment!$A15)</f>
        <v/>
      </c>
      <c r="B15" s="27">
        <f>IF(Equipment!$A15="","",Equipment!$B15)</f>
        <v/>
      </c>
      <c r="C15" s="27">
        <f>IF(Equipment!$A15="","",Equipment!$I15)</f>
        <v/>
      </c>
      <c r="D15" s="22">
        <f>IF(OR(Equipment!$A15="",Equipment!$E15=""),"",IFERROR(YEAR(Equipment!$E15),""))</f>
        <v/>
      </c>
      <c r="E15" s="21">
        <f>IF(Equipment!$A15="","",Equipment!$F15)</f>
        <v/>
      </c>
      <c r="F15" s="21">
        <f>IF(Equipment!$A15="","",Equipment!$G15)</f>
        <v/>
      </c>
      <c r="G15" s="22">
        <f>IF(Equipment!$A15="","",Equipment!$H15)</f>
        <v/>
      </c>
      <c r="H15" s="27">
        <f>IF(Equipment!$A15="","",Equipment!$D15)</f>
        <v/>
      </c>
      <c r="I15" s="28">
        <f>IF($A15="","",IF(OR($C15="",$D15="",$E15="",$F15="",$G15=""),"",IFERROR(IF(OR(I$3&lt;$D15,I$3&gt;$D15+$G15-1,AND(Equipment!$K15&lt;&gt;"",I$3&gt;YEAR(Equipment!$K15))),"",IF($C15="Straight-Line",MAX(0,($E15-$F15)/$G15),IF($C15="Declining Balance",MAX(0,MIN($E15*(1-Assumptions!$B$6/$G15)^(I$3-$D15)*Assumptions!$B$6/$G15,$E15*(1-Assumptions!$B$6/$G15)^(I$3-$D15)-$F15)),""))),"")))</f>
        <v/>
      </c>
      <c r="J15" s="28">
        <f>IF($A15="","",IF(OR($C15="",$D15="",$E15="",$F15="",$G15=""),"",IFERROR(IF(OR(J$3&lt;$D15,J$3&gt;$D15+$G15-1,AND(Equipment!$K15&lt;&gt;"",J$3&gt;YEAR(Equipment!$K15))),"",IF($C15="Straight-Line",MAX(0,($E15-$F15)/$G15),IF($C15="Declining Balance",MAX(0,MIN($E15*(1-Assumptions!$B$6/$G15)^(J$3-$D15)*Assumptions!$B$6/$G15,$E15*(1-Assumptions!$B$6/$G15)^(J$3-$D15)-$F15)),""))),"")))</f>
        <v/>
      </c>
      <c r="K15" s="28">
        <f>IF($A15="","",IF(OR($C15="",$D15="",$E15="",$F15="",$G15=""),"",IFERROR(IF(OR(K$3&lt;$D15,K$3&gt;$D15+$G15-1,AND(Equipment!$K15&lt;&gt;"",K$3&gt;YEAR(Equipment!$K15))),"",IF($C15="Straight-Line",MAX(0,($E15-$F15)/$G15),IF($C15="Declining Balance",MAX(0,MIN($E15*(1-Assumptions!$B$6/$G15)^(K$3-$D15)*Assumptions!$B$6/$G15,$E15*(1-Assumptions!$B$6/$G15)^(K$3-$D15)-$F15)),""))),"")))</f>
        <v/>
      </c>
      <c r="L15" s="28">
        <f>IF($A15="","",IF(OR($C15="",$D15="",$E15="",$F15="",$G15=""),"",IFERROR(IF(OR(L$3&lt;$D15,L$3&gt;$D15+$G15-1,AND(Equipment!$K15&lt;&gt;"",L$3&gt;YEAR(Equipment!$K15))),"",IF($C15="Straight-Line",MAX(0,($E15-$F15)/$G15),IF($C15="Declining Balance",MAX(0,MIN($E15*(1-Assumptions!$B$6/$G15)^(L$3-$D15)*Assumptions!$B$6/$G15,$E15*(1-Assumptions!$B$6/$G15)^(L$3-$D15)-$F15)),""))),"")))</f>
        <v/>
      </c>
      <c r="M15" s="28">
        <f>IF($A15="","",IF(OR($C15="",$D15="",$E15="",$F15="",$G15=""),"",IFERROR(IF(OR(M$3&lt;$D15,M$3&gt;$D15+$G15-1,AND(Equipment!$K15&lt;&gt;"",M$3&gt;YEAR(Equipment!$K15))),"",IF($C15="Straight-Line",MAX(0,($E15-$F15)/$G15),IF($C15="Declining Balance",MAX(0,MIN($E15*(1-Assumptions!$B$6/$G15)^(M$3-$D15)*Assumptions!$B$6/$G15,$E15*(1-Assumptions!$B$6/$G15)^(M$3-$D15)-$F15)),""))),"")))</f>
        <v/>
      </c>
      <c r="N15" s="28">
        <f>IF($A15="","",IF(OR($C15="",$D15="",$E15="",$F15="",$G15=""),"",IFERROR(IF(OR(N$3&lt;$D15,N$3&gt;$D15+$G15-1,AND(Equipment!$K15&lt;&gt;"",N$3&gt;YEAR(Equipment!$K15))),"",IF($C15="Straight-Line",MAX(0,($E15-$F15)/$G15),IF($C15="Declining Balance",MAX(0,MIN($E15*(1-Assumptions!$B$6/$G15)^(N$3-$D15)*Assumptions!$B$6/$G15,$E15*(1-Assumptions!$B$6/$G15)^(N$3-$D15)-$F15)),""))),"")))</f>
        <v/>
      </c>
      <c r="O15" s="28">
        <f>IF($A15="","",IF(OR($C15="",$D15="",$E15="",$F15="",$G15=""),"",IFERROR(IF(OR(O$3&lt;$D15,O$3&gt;$D15+$G15-1,AND(Equipment!$K15&lt;&gt;"",O$3&gt;YEAR(Equipment!$K15))),"",IF($C15="Straight-Line",MAX(0,($E15-$F15)/$G15),IF($C15="Declining Balance",MAX(0,MIN($E15*(1-Assumptions!$B$6/$G15)^(O$3-$D15)*Assumptions!$B$6/$G15,$E15*(1-Assumptions!$B$6/$G15)^(O$3-$D15)-$F15)),""))),"")))</f>
        <v/>
      </c>
      <c r="P15" s="28">
        <f>IF($A15="","",IF(OR($C15="",$D15="",$E15="",$F15="",$G15=""),"",IFERROR(IF(OR(P$3&lt;$D15,P$3&gt;$D15+$G15-1,AND(Equipment!$K15&lt;&gt;"",P$3&gt;YEAR(Equipment!$K15))),"",IF($C15="Straight-Line",MAX(0,($E15-$F15)/$G15),IF($C15="Declining Balance",MAX(0,MIN($E15*(1-Assumptions!$B$6/$G15)^(P$3-$D15)*Assumptions!$B$6/$G15,$E15*(1-Assumptions!$B$6/$G15)^(P$3-$D15)-$F15)),""))),"")))</f>
        <v/>
      </c>
      <c r="Q15" s="28">
        <f>IF($A15="","",IF(OR($C15="",$D15="",$E15="",$F15="",$G15=""),"",IFERROR(IF(OR(Q$3&lt;$D15,Q$3&gt;$D15+$G15-1,AND(Equipment!$K15&lt;&gt;"",Q$3&gt;YEAR(Equipment!$K15))),"",IF($C15="Straight-Line",MAX(0,($E15-$F15)/$G15),IF($C15="Declining Balance",MAX(0,MIN($E15*(1-Assumptions!$B$6/$G15)^(Q$3-$D15)*Assumptions!$B$6/$G15,$E15*(1-Assumptions!$B$6/$G15)^(Q$3-$D15)-$F15)),""))),"")))</f>
        <v/>
      </c>
      <c r="R15" s="28">
        <f>IF($A15="","",IF(OR($C15="",$D15="",$E15="",$F15="",$G15=""),"",IFERROR(IF(OR(R$3&lt;$D15,R$3&gt;$D15+$G15-1,AND(Equipment!$K15&lt;&gt;"",R$3&gt;YEAR(Equipment!$K15))),"",IF($C15="Straight-Line",MAX(0,($E15-$F15)/$G15),IF($C15="Declining Balance",MAX(0,MIN($E15*(1-Assumptions!$B$6/$G15)^(R$3-$D15)*Assumptions!$B$6/$G15,$E15*(1-Assumptions!$B$6/$G15)^(R$3-$D15)-$F15)),""))),"")))</f>
        <v/>
      </c>
    </row>
    <row r="16">
      <c r="A16" s="25">
        <f>IF(Equipment!$A16="","",Equipment!$A16)</f>
        <v/>
      </c>
      <c r="B16" s="25">
        <f>IF(Equipment!$A16="","",Equipment!$B16)</f>
        <v/>
      </c>
      <c r="C16" s="25">
        <f>IF(Equipment!$A16="","",Equipment!$I16)</f>
        <v/>
      </c>
      <c r="D16" s="20">
        <f>IF(OR(Equipment!$A16="",Equipment!$E16=""),"",IFERROR(YEAR(Equipment!$E16),""))</f>
        <v/>
      </c>
      <c r="E16" s="19">
        <f>IF(Equipment!$A16="","",Equipment!$F16)</f>
        <v/>
      </c>
      <c r="F16" s="19">
        <f>IF(Equipment!$A16="","",Equipment!$G16)</f>
        <v/>
      </c>
      <c r="G16" s="20">
        <f>IF(Equipment!$A16="","",Equipment!$H16)</f>
        <v/>
      </c>
      <c r="H16" s="25">
        <f>IF(Equipment!$A16="","",Equipment!$D16)</f>
        <v/>
      </c>
      <c r="I16" s="26">
        <f>IF($A16="","",IF(OR($C16="",$D16="",$E16="",$F16="",$G16=""),"",IFERROR(IF(OR(I$3&lt;$D16,I$3&gt;$D16+$G16-1,AND(Equipment!$K16&lt;&gt;"",I$3&gt;YEAR(Equipment!$K16))),"",IF($C16="Straight-Line",MAX(0,($E16-$F16)/$G16),IF($C16="Declining Balance",MAX(0,MIN($E16*(1-Assumptions!$B$6/$G16)^(I$3-$D16)*Assumptions!$B$6/$G16,$E16*(1-Assumptions!$B$6/$G16)^(I$3-$D16)-$F16)),""))),"")))</f>
        <v/>
      </c>
      <c r="J16" s="26">
        <f>IF($A16="","",IF(OR($C16="",$D16="",$E16="",$F16="",$G16=""),"",IFERROR(IF(OR(J$3&lt;$D16,J$3&gt;$D16+$G16-1,AND(Equipment!$K16&lt;&gt;"",J$3&gt;YEAR(Equipment!$K16))),"",IF($C16="Straight-Line",MAX(0,($E16-$F16)/$G16),IF($C16="Declining Balance",MAX(0,MIN($E16*(1-Assumptions!$B$6/$G16)^(J$3-$D16)*Assumptions!$B$6/$G16,$E16*(1-Assumptions!$B$6/$G16)^(J$3-$D16)-$F16)),""))),"")))</f>
        <v/>
      </c>
      <c r="K16" s="26">
        <f>IF($A16="","",IF(OR($C16="",$D16="",$E16="",$F16="",$G16=""),"",IFERROR(IF(OR(K$3&lt;$D16,K$3&gt;$D16+$G16-1,AND(Equipment!$K16&lt;&gt;"",K$3&gt;YEAR(Equipment!$K16))),"",IF($C16="Straight-Line",MAX(0,($E16-$F16)/$G16),IF($C16="Declining Balance",MAX(0,MIN($E16*(1-Assumptions!$B$6/$G16)^(K$3-$D16)*Assumptions!$B$6/$G16,$E16*(1-Assumptions!$B$6/$G16)^(K$3-$D16)-$F16)),""))),"")))</f>
        <v/>
      </c>
      <c r="L16" s="26">
        <f>IF($A16="","",IF(OR($C16="",$D16="",$E16="",$F16="",$G16=""),"",IFERROR(IF(OR(L$3&lt;$D16,L$3&gt;$D16+$G16-1,AND(Equipment!$K16&lt;&gt;"",L$3&gt;YEAR(Equipment!$K16))),"",IF($C16="Straight-Line",MAX(0,($E16-$F16)/$G16),IF($C16="Declining Balance",MAX(0,MIN($E16*(1-Assumptions!$B$6/$G16)^(L$3-$D16)*Assumptions!$B$6/$G16,$E16*(1-Assumptions!$B$6/$G16)^(L$3-$D16)-$F16)),""))),"")))</f>
        <v/>
      </c>
      <c r="M16" s="26">
        <f>IF($A16="","",IF(OR($C16="",$D16="",$E16="",$F16="",$G16=""),"",IFERROR(IF(OR(M$3&lt;$D16,M$3&gt;$D16+$G16-1,AND(Equipment!$K16&lt;&gt;"",M$3&gt;YEAR(Equipment!$K16))),"",IF($C16="Straight-Line",MAX(0,($E16-$F16)/$G16),IF($C16="Declining Balance",MAX(0,MIN($E16*(1-Assumptions!$B$6/$G16)^(M$3-$D16)*Assumptions!$B$6/$G16,$E16*(1-Assumptions!$B$6/$G16)^(M$3-$D16)-$F16)),""))),"")))</f>
        <v/>
      </c>
      <c r="N16" s="26">
        <f>IF($A16="","",IF(OR($C16="",$D16="",$E16="",$F16="",$G16=""),"",IFERROR(IF(OR(N$3&lt;$D16,N$3&gt;$D16+$G16-1,AND(Equipment!$K16&lt;&gt;"",N$3&gt;YEAR(Equipment!$K16))),"",IF($C16="Straight-Line",MAX(0,($E16-$F16)/$G16),IF($C16="Declining Balance",MAX(0,MIN($E16*(1-Assumptions!$B$6/$G16)^(N$3-$D16)*Assumptions!$B$6/$G16,$E16*(1-Assumptions!$B$6/$G16)^(N$3-$D16)-$F16)),""))),"")))</f>
        <v/>
      </c>
      <c r="O16" s="26">
        <f>IF($A16="","",IF(OR($C16="",$D16="",$E16="",$F16="",$G16=""),"",IFERROR(IF(OR(O$3&lt;$D16,O$3&gt;$D16+$G16-1,AND(Equipment!$K16&lt;&gt;"",O$3&gt;YEAR(Equipment!$K16))),"",IF($C16="Straight-Line",MAX(0,($E16-$F16)/$G16),IF($C16="Declining Balance",MAX(0,MIN($E16*(1-Assumptions!$B$6/$G16)^(O$3-$D16)*Assumptions!$B$6/$G16,$E16*(1-Assumptions!$B$6/$G16)^(O$3-$D16)-$F16)),""))),"")))</f>
        <v/>
      </c>
      <c r="P16" s="26">
        <f>IF($A16="","",IF(OR($C16="",$D16="",$E16="",$F16="",$G16=""),"",IFERROR(IF(OR(P$3&lt;$D16,P$3&gt;$D16+$G16-1,AND(Equipment!$K16&lt;&gt;"",P$3&gt;YEAR(Equipment!$K16))),"",IF($C16="Straight-Line",MAX(0,($E16-$F16)/$G16),IF($C16="Declining Balance",MAX(0,MIN($E16*(1-Assumptions!$B$6/$G16)^(P$3-$D16)*Assumptions!$B$6/$G16,$E16*(1-Assumptions!$B$6/$G16)^(P$3-$D16)-$F16)),""))),"")))</f>
        <v/>
      </c>
      <c r="Q16" s="26">
        <f>IF($A16="","",IF(OR($C16="",$D16="",$E16="",$F16="",$G16=""),"",IFERROR(IF(OR(Q$3&lt;$D16,Q$3&gt;$D16+$G16-1,AND(Equipment!$K16&lt;&gt;"",Q$3&gt;YEAR(Equipment!$K16))),"",IF($C16="Straight-Line",MAX(0,($E16-$F16)/$G16),IF($C16="Declining Balance",MAX(0,MIN($E16*(1-Assumptions!$B$6/$G16)^(Q$3-$D16)*Assumptions!$B$6/$G16,$E16*(1-Assumptions!$B$6/$G16)^(Q$3-$D16)-$F16)),""))),"")))</f>
        <v/>
      </c>
      <c r="R16" s="26">
        <f>IF($A16="","",IF(OR($C16="",$D16="",$E16="",$F16="",$G16=""),"",IFERROR(IF(OR(R$3&lt;$D16,R$3&gt;$D16+$G16-1,AND(Equipment!$K16&lt;&gt;"",R$3&gt;YEAR(Equipment!$K16))),"",IF($C16="Straight-Line",MAX(0,($E16-$F16)/$G16),IF($C16="Declining Balance",MAX(0,MIN($E16*(1-Assumptions!$B$6/$G16)^(R$3-$D16)*Assumptions!$B$6/$G16,$E16*(1-Assumptions!$B$6/$G16)^(R$3-$D16)-$F16)),""))),"")))</f>
        <v/>
      </c>
    </row>
    <row r="17">
      <c r="A17" s="27">
        <f>IF(Equipment!$A17="","",Equipment!$A17)</f>
        <v/>
      </c>
      <c r="B17" s="27">
        <f>IF(Equipment!$A17="","",Equipment!$B17)</f>
        <v/>
      </c>
      <c r="C17" s="27">
        <f>IF(Equipment!$A17="","",Equipment!$I17)</f>
        <v/>
      </c>
      <c r="D17" s="22">
        <f>IF(OR(Equipment!$A17="",Equipment!$E17=""),"",IFERROR(YEAR(Equipment!$E17),""))</f>
        <v/>
      </c>
      <c r="E17" s="21">
        <f>IF(Equipment!$A17="","",Equipment!$F17)</f>
        <v/>
      </c>
      <c r="F17" s="21">
        <f>IF(Equipment!$A17="","",Equipment!$G17)</f>
        <v/>
      </c>
      <c r="G17" s="22">
        <f>IF(Equipment!$A17="","",Equipment!$H17)</f>
        <v/>
      </c>
      <c r="H17" s="27">
        <f>IF(Equipment!$A17="","",Equipment!$D17)</f>
        <v/>
      </c>
      <c r="I17" s="28">
        <f>IF($A17="","",IF(OR($C17="",$D17="",$E17="",$F17="",$G17=""),"",IFERROR(IF(OR(I$3&lt;$D17,I$3&gt;$D17+$G17-1,AND(Equipment!$K17&lt;&gt;"",I$3&gt;YEAR(Equipment!$K17))),"",IF($C17="Straight-Line",MAX(0,($E17-$F17)/$G17),IF($C17="Declining Balance",MAX(0,MIN($E17*(1-Assumptions!$B$6/$G17)^(I$3-$D17)*Assumptions!$B$6/$G17,$E17*(1-Assumptions!$B$6/$G17)^(I$3-$D17)-$F17)),""))),"")))</f>
        <v/>
      </c>
      <c r="J17" s="28">
        <f>IF($A17="","",IF(OR($C17="",$D17="",$E17="",$F17="",$G17=""),"",IFERROR(IF(OR(J$3&lt;$D17,J$3&gt;$D17+$G17-1,AND(Equipment!$K17&lt;&gt;"",J$3&gt;YEAR(Equipment!$K17))),"",IF($C17="Straight-Line",MAX(0,($E17-$F17)/$G17),IF($C17="Declining Balance",MAX(0,MIN($E17*(1-Assumptions!$B$6/$G17)^(J$3-$D17)*Assumptions!$B$6/$G17,$E17*(1-Assumptions!$B$6/$G17)^(J$3-$D17)-$F17)),""))),"")))</f>
        <v/>
      </c>
      <c r="K17" s="28">
        <f>IF($A17="","",IF(OR($C17="",$D17="",$E17="",$F17="",$G17=""),"",IFERROR(IF(OR(K$3&lt;$D17,K$3&gt;$D17+$G17-1,AND(Equipment!$K17&lt;&gt;"",K$3&gt;YEAR(Equipment!$K17))),"",IF($C17="Straight-Line",MAX(0,($E17-$F17)/$G17),IF($C17="Declining Balance",MAX(0,MIN($E17*(1-Assumptions!$B$6/$G17)^(K$3-$D17)*Assumptions!$B$6/$G17,$E17*(1-Assumptions!$B$6/$G17)^(K$3-$D17)-$F17)),""))),"")))</f>
        <v/>
      </c>
      <c r="L17" s="28">
        <f>IF($A17="","",IF(OR($C17="",$D17="",$E17="",$F17="",$G17=""),"",IFERROR(IF(OR(L$3&lt;$D17,L$3&gt;$D17+$G17-1,AND(Equipment!$K17&lt;&gt;"",L$3&gt;YEAR(Equipment!$K17))),"",IF($C17="Straight-Line",MAX(0,($E17-$F17)/$G17),IF($C17="Declining Balance",MAX(0,MIN($E17*(1-Assumptions!$B$6/$G17)^(L$3-$D17)*Assumptions!$B$6/$G17,$E17*(1-Assumptions!$B$6/$G17)^(L$3-$D17)-$F17)),""))),"")))</f>
        <v/>
      </c>
      <c r="M17" s="28">
        <f>IF($A17="","",IF(OR($C17="",$D17="",$E17="",$F17="",$G17=""),"",IFERROR(IF(OR(M$3&lt;$D17,M$3&gt;$D17+$G17-1,AND(Equipment!$K17&lt;&gt;"",M$3&gt;YEAR(Equipment!$K17))),"",IF($C17="Straight-Line",MAX(0,($E17-$F17)/$G17),IF($C17="Declining Balance",MAX(0,MIN($E17*(1-Assumptions!$B$6/$G17)^(M$3-$D17)*Assumptions!$B$6/$G17,$E17*(1-Assumptions!$B$6/$G17)^(M$3-$D17)-$F17)),""))),"")))</f>
        <v/>
      </c>
      <c r="N17" s="28">
        <f>IF($A17="","",IF(OR($C17="",$D17="",$E17="",$F17="",$G17=""),"",IFERROR(IF(OR(N$3&lt;$D17,N$3&gt;$D17+$G17-1,AND(Equipment!$K17&lt;&gt;"",N$3&gt;YEAR(Equipment!$K17))),"",IF($C17="Straight-Line",MAX(0,($E17-$F17)/$G17),IF($C17="Declining Balance",MAX(0,MIN($E17*(1-Assumptions!$B$6/$G17)^(N$3-$D17)*Assumptions!$B$6/$G17,$E17*(1-Assumptions!$B$6/$G17)^(N$3-$D17)-$F17)),""))),"")))</f>
        <v/>
      </c>
      <c r="O17" s="28">
        <f>IF($A17="","",IF(OR($C17="",$D17="",$E17="",$F17="",$G17=""),"",IFERROR(IF(OR(O$3&lt;$D17,O$3&gt;$D17+$G17-1,AND(Equipment!$K17&lt;&gt;"",O$3&gt;YEAR(Equipment!$K17))),"",IF($C17="Straight-Line",MAX(0,($E17-$F17)/$G17),IF($C17="Declining Balance",MAX(0,MIN($E17*(1-Assumptions!$B$6/$G17)^(O$3-$D17)*Assumptions!$B$6/$G17,$E17*(1-Assumptions!$B$6/$G17)^(O$3-$D17)-$F17)),""))),"")))</f>
        <v/>
      </c>
      <c r="P17" s="28">
        <f>IF($A17="","",IF(OR($C17="",$D17="",$E17="",$F17="",$G17=""),"",IFERROR(IF(OR(P$3&lt;$D17,P$3&gt;$D17+$G17-1,AND(Equipment!$K17&lt;&gt;"",P$3&gt;YEAR(Equipment!$K17))),"",IF($C17="Straight-Line",MAX(0,($E17-$F17)/$G17),IF($C17="Declining Balance",MAX(0,MIN($E17*(1-Assumptions!$B$6/$G17)^(P$3-$D17)*Assumptions!$B$6/$G17,$E17*(1-Assumptions!$B$6/$G17)^(P$3-$D17)-$F17)),""))),"")))</f>
        <v/>
      </c>
      <c r="Q17" s="28">
        <f>IF($A17="","",IF(OR($C17="",$D17="",$E17="",$F17="",$G17=""),"",IFERROR(IF(OR(Q$3&lt;$D17,Q$3&gt;$D17+$G17-1,AND(Equipment!$K17&lt;&gt;"",Q$3&gt;YEAR(Equipment!$K17))),"",IF($C17="Straight-Line",MAX(0,($E17-$F17)/$G17),IF($C17="Declining Balance",MAX(0,MIN($E17*(1-Assumptions!$B$6/$G17)^(Q$3-$D17)*Assumptions!$B$6/$G17,$E17*(1-Assumptions!$B$6/$G17)^(Q$3-$D17)-$F17)),""))),"")))</f>
        <v/>
      </c>
      <c r="R17" s="28">
        <f>IF($A17="","",IF(OR($C17="",$D17="",$E17="",$F17="",$G17=""),"",IFERROR(IF(OR(R$3&lt;$D17,R$3&gt;$D17+$G17-1,AND(Equipment!$K17&lt;&gt;"",R$3&gt;YEAR(Equipment!$K17))),"",IF($C17="Straight-Line",MAX(0,($E17-$F17)/$G17),IF($C17="Declining Balance",MAX(0,MIN($E17*(1-Assumptions!$B$6/$G17)^(R$3-$D17)*Assumptions!$B$6/$G17,$E17*(1-Assumptions!$B$6/$G17)^(R$3-$D17)-$F17)),""))),"")))</f>
        <v/>
      </c>
    </row>
    <row r="18">
      <c r="A18" s="25">
        <f>IF(Equipment!$A18="","",Equipment!$A18)</f>
        <v/>
      </c>
      <c r="B18" s="25">
        <f>IF(Equipment!$A18="","",Equipment!$B18)</f>
        <v/>
      </c>
      <c r="C18" s="25">
        <f>IF(Equipment!$A18="","",Equipment!$I18)</f>
        <v/>
      </c>
      <c r="D18" s="20">
        <f>IF(OR(Equipment!$A18="",Equipment!$E18=""),"",IFERROR(YEAR(Equipment!$E18),""))</f>
        <v/>
      </c>
      <c r="E18" s="19">
        <f>IF(Equipment!$A18="","",Equipment!$F18)</f>
        <v/>
      </c>
      <c r="F18" s="19">
        <f>IF(Equipment!$A18="","",Equipment!$G18)</f>
        <v/>
      </c>
      <c r="G18" s="20">
        <f>IF(Equipment!$A18="","",Equipment!$H18)</f>
        <v/>
      </c>
      <c r="H18" s="25">
        <f>IF(Equipment!$A18="","",Equipment!$D18)</f>
        <v/>
      </c>
      <c r="I18" s="26">
        <f>IF($A18="","",IF(OR($C18="",$D18="",$E18="",$F18="",$G18=""),"",IFERROR(IF(OR(I$3&lt;$D18,I$3&gt;$D18+$G18-1,AND(Equipment!$K18&lt;&gt;"",I$3&gt;YEAR(Equipment!$K18))),"",IF($C18="Straight-Line",MAX(0,($E18-$F18)/$G18),IF($C18="Declining Balance",MAX(0,MIN($E18*(1-Assumptions!$B$6/$G18)^(I$3-$D18)*Assumptions!$B$6/$G18,$E18*(1-Assumptions!$B$6/$G18)^(I$3-$D18)-$F18)),""))),"")))</f>
        <v/>
      </c>
      <c r="J18" s="26">
        <f>IF($A18="","",IF(OR($C18="",$D18="",$E18="",$F18="",$G18=""),"",IFERROR(IF(OR(J$3&lt;$D18,J$3&gt;$D18+$G18-1,AND(Equipment!$K18&lt;&gt;"",J$3&gt;YEAR(Equipment!$K18))),"",IF($C18="Straight-Line",MAX(0,($E18-$F18)/$G18),IF($C18="Declining Balance",MAX(0,MIN($E18*(1-Assumptions!$B$6/$G18)^(J$3-$D18)*Assumptions!$B$6/$G18,$E18*(1-Assumptions!$B$6/$G18)^(J$3-$D18)-$F18)),""))),"")))</f>
        <v/>
      </c>
      <c r="K18" s="26">
        <f>IF($A18="","",IF(OR($C18="",$D18="",$E18="",$F18="",$G18=""),"",IFERROR(IF(OR(K$3&lt;$D18,K$3&gt;$D18+$G18-1,AND(Equipment!$K18&lt;&gt;"",K$3&gt;YEAR(Equipment!$K18))),"",IF($C18="Straight-Line",MAX(0,($E18-$F18)/$G18),IF($C18="Declining Balance",MAX(0,MIN($E18*(1-Assumptions!$B$6/$G18)^(K$3-$D18)*Assumptions!$B$6/$G18,$E18*(1-Assumptions!$B$6/$G18)^(K$3-$D18)-$F18)),""))),"")))</f>
        <v/>
      </c>
      <c r="L18" s="26">
        <f>IF($A18="","",IF(OR($C18="",$D18="",$E18="",$F18="",$G18=""),"",IFERROR(IF(OR(L$3&lt;$D18,L$3&gt;$D18+$G18-1,AND(Equipment!$K18&lt;&gt;"",L$3&gt;YEAR(Equipment!$K18))),"",IF($C18="Straight-Line",MAX(0,($E18-$F18)/$G18),IF($C18="Declining Balance",MAX(0,MIN($E18*(1-Assumptions!$B$6/$G18)^(L$3-$D18)*Assumptions!$B$6/$G18,$E18*(1-Assumptions!$B$6/$G18)^(L$3-$D18)-$F18)),""))),"")))</f>
        <v/>
      </c>
      <c r="M18" s="26">
        <f>IF($A18="","",IF(OR($C18="",$D18="",$E18="",$F18="",$G18=""),"",IFERROR(IF(OR(M$3&lt;$D18,M$3&gt;$D18+$G18-1,AND(Equipment!$K18&lt;&gt;"",M$3&gt;YEAR(Equipment!$K18))),"",IF($C18="Straight-Line",MAX(0,($E18-$F18)/$G18),IF($C18="Declining Balance",MAX(0,MIN($E18*(1-Assumptions!$B$6/$G18)^(M$3-$D18)*Assumptions!$B$6/$G18,$E18*(1-Assumptions!$B$6/$G18)^(M$3-$D18)-$F18)),""))),"")))</f>
        <v/>
      </c>
      <c r="N18" s="26">
        <f>IF($A18="","",IF(OR($C18="",$D18="",$E18="",$F18="",$G18=""),"",IFERROR(IF(OR(N$3&lt;$D18,N$3&gt;$D18+$G18-1,AND(Equipment!$K18&lt;&gt;"",N$3&gt;YEAR(Equipment!$K18))),"",IF($C18="Straight-Line",MAX(0,($E18-$F18)/$G18),IF($C18="Declining Balance",MAX(0,MIN($E18*(1-Assumptions!$B$6/$G18)^(N$3-$D18)*Assumptions!$B$6/$G18,$E18*(1-Assumptions!$B$6/$G18)^(N$3-$D18)-$F18)),""))),"")))</f>
        <v/>
      </c>
      <c r="O18" s="26">
        <f>IF($A18="","",IF(OR($C18="",$D18="",$E18="",$F18="",$G18=""),"",IFERROR(IF(OR(O$3&lt;$D18,O$3&gt;$D18+$G18-1,AND(Equipment!$K18&lt;&gt;"",O$3&gt;YEAR(Equipment!$K18))),"",IF($C18="Straight-Line",MAX(0,($E18-$F18)/$G18),IF($C18="Declining Balance",MAX(0,MIN($E18*(1-Assumptions!$B$6/$G18)^(O$3-$D18)*Assumptions!$B$6/$G18,$E18*(1-Assumptions!$B$6/$G18)^(O$3-$D18)-$F18)),""))),"")))</f>
        <v/>
      </c>
      <c r="P18" s="26">
        <f>IF($A18="","",IF(OR($C18="",$D18="",$E18="",$F18="",$G18=""),"",IFERROR(IF(OR(P$3&lt;$D18,P$3&gt;$D18+$G18-1,AND(Equipment!$K18&lt;&gt;"",P$3&gt;YEAR(Equipment!$K18))),"",IF($C18="Straight-Line",MAX(0,($E18-$F18)/$G18),IF($C18="Declining Balance",MAX(0,MIN($E18*(1-Assumptions!$B$6/$G18)^(P$3-$D18)*Assumptions!$B$6/$G18,$E18*(1-Assumptions!$B$6/$G18)^(P$3-$D18)-$F18)),""))),"")))</f>
        <v/>
      </c>
      <c r="Q18" s="26">
        <f>IF($A18="","",IF(OR($C18="",$D18="",$E18="",$F18="",$G18=""),"",IFERROR(IF(OR(Q$3&lt;$D18,Q$3&gt;$D18+$G18-1,AND(Equipment!$K18&lt;&gt;"",Q$3&gt;YEAR(Equipment!$K18))),"",IF($C18="Straight-Line",MAX(0,($E18-$F18)/$G18),IF($C18="Declining Balance",MAX(0,MIN($E18*(1-Assumptions!$B$6/$G18)^(Q$3-$D18)*Assumptions!$B$6/$G18,$E18*(1-Assumptions!$B$6/$G18)^(Q$3-$D18)-$F18)),""))),"")))</f>
        <v/>
      </c>
      <c r="R18" s="26">
        <f>IF($A18="","",IF(OR($C18="",$D18="",$E18="",$F18="",$G18=""),"",IFERROR(IF(OR(R$3&lt;$D18,R$3&gt;$D18+$G18-1,AND(Equipment!$K18&lt;&gt;"",R$3&gt;YEAR(Equipment!$K18))),"",IF($C18="Straight-Line",MAX(0,($E18-$F18)/$G18),IF($C18="Declining Balance",MAX(0,MIN($E18*(1-Assumptions!$B$6/$G18)^(R$3-$D18)*Assumptions!$B$6/$G18,$E18*(1-Assumptions!$B$6/$G18)^(R$3-$D18)-$F18)),""))),"")))</f>
        <v/>
      </c>
    </row>
    <row r="19">
      <c r="A19" s="27">
        <f>IF(Equipment!$A19="","",Equipment!$A19)</f>
        <v/>
      </c>
      <c r="B19" s="27">
        <f>IF(Equipment!$A19="","",Equipment!$B19)</f>
        <v/>
      </c>
      <c r="C19" s="27">
        <f>IF(Equipment!$A19="","",Equipment!$I19)</f>
        <v/>
      </c>
      <c r="D19" s="22">
        <f>IF(OR(Equipment!$A19="",Equipment!$E19=""),"",IFERROR(YEAR(Equipment!$E19),""))</f>
        <v/>
      </c>
      <c r="E19" s="21">
        <f>IF(Equipment!$A19="","",Equipment!$F19)</f>
        <v/>
      </c>
      <c r="F19" s="21">
        <f>IF(Equipment!$A19="","",Equipment!$G19)</f>
        <v/>
      </c>
      <c r="G19" s="22">
        <f>IF(Equipment!$A19="","",Equipment!$H19)</f>
        <v/>
      </c>
      <c r="H19" s="27">
        <f>IF(Equipment!$A19="","",Equipment!$D19)</f>
        <v/>
      </c>
      <c r="I19" s="28">
        <f>IF($A19="","",IF(OR($C19="",$D19="",$E19="",$F19="",$G19=""),"",IFERROR(IF(OR(I$3&lt;$D19,I$3&gt;$D19+$G19-1,AND(Equipment!$K19&lt;&gt;"",I$3&gt;YEAR(Equipment!$K19))),"",IF($C19="Straight-Line",MAX(0,($E19-$F19)/$G19),IF($C19="Declining Balance",MAX(0,MIN($E19*(1-Assumptions!$B$6/$G19)^(I$3-$D19)*Assumptions!$B$6/$G19,$E19*(1-Assumptions!$B$6/$G19)^(I$3-$D19)-$F19)),""))),"")))</f>
        <v/>
      </c>
      <c r="J19" s="28">
        <f>IF($A19="","",IF(OR($C19="",$D19="",$E19="",$F19="",$G19=""),"",IFERROR(IF(OR(J$3&lt;$D19,J$3&gt;$D19+$G19-1,AND(Equipment!$K19&lt;&gt;"",J$3&gt;YEAR(Equipment!$K19))),"",IF($C19="Straight-Line",MAX(0,($E19-$F19)/$G19),IF($C19="Declining Balance",MAX(0,MIN($E19*(1-Assumptions!$B$6/$G19)^(J$3-$D19)*Assumptions!$B$6/$G19,$E19*(1-Assumptions!$B$6/$G19)^(J$3-$D19)-$F19)),""))),"")))</f>
        <v/>
      </c>
      <c r="K19" s="28">
        <f>IF($A19="","",IF(OR($C19="",$D19="",$E19="",$F19="",$G19=""),"",IFERROR(IF(OR(K$3&lt;$D19,K$3&gt;$D19+$G19-1,AND(Equipment!$K19&lt;&gt;"",K$3&gt;YEAR(Equipment!$K19))),"",IF($C19="Straight-Line",MAX(0,($E19-$F19)/$G19),IF($C19="Declining Balance",MAX(0,MIN($E19*(1-Assumptions!$B$6/$G19)^(K$3-$D19)*Assumptions!$B$6/$G19,$E19*(1-Assumptions!$B$6/$G19)^(K$3-$D19)-$F19)),""))),"")))</f>
        <v/>
      </c>
      <c r="L19" s="28">
        <f>IF($A19="","",IF(OR($C19="",$D19="",$E19="",$F19="",$G19=""),"",IFERROR(IF(OR(L$3&lt;$D19,L$3&gt;$D19+$G19-1,AND(Equipment!$K19&lt;&gt;"",L$3&gt;YEAR(Equipment!$K19))),"",IF($C19="Straight-Line",MAX(0,($E19-$F19)/$G19),IF($C19="Declining Balance",MAX(0,MIN($E19*(1-Assumptions!$B$6/$G19)^(L$3-$D19)*Assumptions!$B$6/$G19,$E19*(1-Assumptions!$B$6/$G19)^(L$3-$D19)-$F19)),""))),"")))</f>
        <v/>
      </c>
      <c r="M19" s="28">
        <f>IF($A19="","",IF(OR($C19="",$D19="",$E19="",$F19="",$G19=""),"",IFERROR(IF(OR(M$3&lt;$D19,M$3&gt;$D19+$G19-1,AND(Equipment!$K19&lt;&gt;"",M$3&gt;YEAR(Equipment!$K19))),"",IF($C19="Straight-Line",MAX(0,($E19-$F19)/$G19),IF($C19="Declining Balance",MAX(0,MIN($E19*(1-Assumptions!$B$6/$G19)^(M$3-$D19)*Assumptions!$B$6/$G19,$E19*(1-Assumptions!$B$6/$G19)^(M$3-$D19)-$F19)),""))),"")))</f>
        <v/>
      </c>
      <c r="N19" s="28">
        <f>IF($A19="","",IF(OR($C19="",$D19="",$E19="",$F19="",$G19=""),"",IFERROR(IF(OR(N$3&lt;$D19,N$3&gt;$D19+$G19-1,AND(Equipment!$K19&lt;&gt;"",N$3&gt;YEAR(Equipment!$K19))),"",IF($C19="Straight-Line",MAX(0,($E19-$F19)/$G19),IF($C19="Declining Balance",MAX(0,MIN($E19*(1-Assumptions!$B$6/$G19)^(N$3-$D19)*Assumptions!$B$6/$G19,$E19*(1-Assumptions!$B$6/$G19)^(N$3-$D19)-$F19)),""))),"")))</f>
        <v/>
      </c>
      <c r="O19" s="28">
        <f>IF($A19="","",IF(OR($C19="",$D19="",$E19="",$F19="",$G19=""),"",IFERROR(IF(OR(O$3&lt;$D19,O$3&gt;$D19+$G19-1,AND(Equipment!$K19&lt;&gt;"",O$3&gt;YEAR(Equipment!$K19))),"",IF($C19="Straight-Line",MAX(0,($E19-$F19)/$G19),IF($C19="Declining Balance",MAX(0,MIN($E19*(1-Assumptions!$B$6/$G19)^(O$3-$D19)*Assumptions!$B$6/$G19,$E19*(1-Assumptions!$B$6/$G19)^(O$3-$D19)-$F19)),""))),"")))</f>
        <v/>
      </c>
      <c r="P19" s="28">
        <f>IF($A19="","",IF(OR($C19="",$D19="",$E19="",$F19="",$G19=""),"",IFERROR(IF(OR(P$3&lt;$D19,P$3&gt;$D19+$G19-1,AND(Equipment!$K19&lt;&gt;"",P$3&gt;YEAR(Equipment!$K19))),"",IF($C19="Straight-Line",MAX(0,($E19-$F19)/$G19),IF($C19="Declining Balance",MAX(0,MIN($E19*(1-Assumptions!$B$6/$G19)^(P$3-$D19)*Assumptions!$B$6/$G19,$E19*(1-Assumptions!$B$6/$G19)^(P$3-$D19)-$F19)),""))),"")))</f>
        <v/>
      </c>
      <c r="Q19" s="28">
        <f>IF($A19="","",IF(OR($C19="",$D19="",$E19="",$F19="",$G19=""),"",IFERROR(IF(OR(Q$3&lt;$D19,Q$3&gt;$D19+$G19-1,AND(Equipment!$K19&lt;&gt;"",Q$3&gt;YEAR(Equipment!$K19))),"",IF($C19="Straight-Line",MAX(0,($E19-$F19)/$G19),IF($C19="Declining Balance",MAX(0,MIN($E19*(1-Assumptions!$B$6/$G19)^(Q$3-$D19)*Assumptions!$B$6/$G19,$E19*(1-Assumptions!$B$6/$G19)^(Q$3-$D19)-$F19)),""))),"")))</f>
        <v/>
      </c>
      <c r="R19" s="28">
        <f>IF($A19="","",IF(OR($C19="",$D19="",$E19="",$F19="",$G19=""),"",IFERROR(IF(OR(R$3&lt;$D19,R$3&gt;$D19+$G19-1,AND(Equipment!$K19&lt;&gt;"",R$3&gt;YEAR(Equipment!$K19))),"",IF($C19="Straight-Line",MAX(0,($E19-$F19)/$G19),IF($C19="Declining Balance",MAX(0,MIN($E19*(1-Assumptions!$B$6/$G19)^(R$3-$D19)*Assumptions!$B$6/$G19,$E19*(1-Assumptions!$B$6/$G19)^(R$3-$D19)-$F19)),""))),"")))</f>
        <v/>
      </c>
    </row>
    <row r="20">
      <c r="A20" s="25">
        <f>IF(Equipment!$A20="","",Equipment!$A20)</f>
        <v/>
      </c>
      <c r="B20" s="25">
        <f>IF(Equipment!$A20="","",Equipment!$B20)</f>
        <v/>
      </c>
      <c r="C20" s="25">
        <f>IF(Equipment!$A20="","",Equipment!$I20)</f>
        <v/>
      </c>
      <c r="D20" s="20">
        <f>IF(OR(Equipment!$A20="",Equipment!$E20=""),"",IFERROR(YEAR(Equipment!$E20),""))</f>
        <v/>
      </c>
      <c r="E20" s="19">
        <f>IF(Equipment!$A20="","",Equipment!$F20)</f>
        <v/>
      </c>
      <c r="F20" s="19">
        <f>IF(Equipment!$A20="","",Equipment!$G20)</f>
        <v/>
      </c>
      <c r="G20" s="20">
        <f>IF(Equipment!$A20="","",Equipment!$H20)</f>
        <v/>
      </c>
      <c r="H20" s="25">
        <f>IF(Equipment!$A20="","",Equipment!$D20)</f>
        <v/>
      </c>
      <c r="I20" s="26">
        <f>IF($A20="","",IF(OR($C20="",$D20="",$E20="",$F20="",$G20=""),"",IFERROR(IF(OR(I$3&lt;$D20,I$3&gt;$D20+$G20-1,AND(Equipment!$K20&lt;&gt;"",I$3&gt;YEAR(Equipment!$K20))),"",IF($C20="Straight-Line",MAX(0,($E20-$F20)/$G20),IF($C20="Declining Balance",MAX(0,MIN($E20*(1-Assumptions!$B$6/$G20)^(I$3-$D20)*Assumptions!$B$6/$G20,$E20*(1-Assumptions!$B$6/$G20)^(I$3-$D20)-$F20)),""))),"")))</f>
        <v/>
      </c>
      <c r="J20" s="26">
        <f>IF($A20="","",IF(OR($C20="",$D20="",$E20="",$F20="",$G20=""),"",IFERROR(IF(OR(J$3&lt;$D20,J$3&gt;$D20+$G20-1,AND(Equipment!$K20&lt;&gt;"",J$3&gt;YEAR(Equipment!$K20))),"",IF($C20="Straight-Line",MAX(0,($E20-$F20)/$G20),IF($C20="Declining Balance",MAX(0,MIN($E20*(1-Assumptions!$B$6/$G20)^(J$3-$D20)*Assumptions!$B$6/$G20,$E20*(1-Assumptions!$B$6/$G20)^(J$3-$D20)-$F20)),""))),"")))</f>
        <v/>
      </c>
      <c r="K20" s="26">
        <f>IF($A20="","",IF(OR($C20="",$D20="",$E20="",$F20="",$G20=""),"",IFERROR(IF(OR(K$3&lt;$D20,K$3&gt;$D20+$G20-1,AND(Equipment!$K20&lt;&gt;"",K$3&gt;YEAR(Equipment!$K20))),"",IF($C20="Straight-Line",MAX(0,($E20-$F20)/$G20),IF($C20="Declining Balance",MAX(0,MIN($E20*(1-Assumptions!$B$6/$G20)^(K$3-$D20)*Assumptions!$B$6/$G20,$E20*(1-Assumptions!$B$6/$G20)^(K$3-$D20)-$F20)),""))),"")))</f>
        <v/>
      </c>
      <c r="L20" s="26">
        <f>IF($A20="","",IF(OR($C20="",$D20="",$E20="",$F20="",$G20=""),"",IFERROR(IF(OR(L$3&lt;$D20,L$3&gt;$D20+$G20-1,AND(Equipment!$K20&lt;&gt;"",L$3&gt;YEAR(Equipment!$K20))),"",IF($C20="Straight-Line",MAX(0,($E20-$F20)/$G20),IF($C20="Declining Balance",MAX(0,MIN($E20*(1-Assumptions!$B$6/$G20)^(L$3-$D20)*Assumptions!$B$6/$G20,$E20*(1-Assumptions!$B$6/$G20)^(L$3-$D20)-$F20)),""))),"")))</f>
        <v/>
      </c>
      <c r="M20" s="26">
        <f>IF($A20="","",IF(OR($C20="",$D20="",$E20="",$F20="",$G20=""),"",IFERROR(IF(OR(M$3&lt;$D20,M$3&gt;$D20+$G20-1,AND(Equipment!$K20&lt;&gt;"",M$3&gt;YEAR(Equipment!$K20))),"",IF($C20="Straight-Line",MAX(0,($E20-$F20)/$G20),IF($C20="Declining Balance",MAX(0,MIN($E20*(1-Assumptions!$B$6/$G20)^(M$3-$D20)*Assumptions!$B$6/$G20,$E20*(1-Assumptions!$B$6/$G20)^(M$3-$D20)-$F20)),""))),"")))</f>
        <v/>
      </c>
      <c r="N20" s="26">
        <f>IF($A20="","",IF(OR($C20="",$D20="",$E20="",$F20="",$G20=""),"",IFERROR(IF(OR(N$3&lt;$D20,N$3&gt;$D20+$G20-1,AND(Equipment!$K20&lt;&gt;"",N$3&gt;YEAR(Equipment!$K20))),"",IF($C20="Straight-Line",MAX(0,($E20-$F20)/$G20),IF($C20="Declining Balance",MAX(0,MIN($E20*(1-Assumptions!$B$6/$G20)^(N$3-$D20)*Assumptions!$B$6/$G20,$E20*(1-Assumptions!$B$6/$G20)^(N$3-$D20)-$F20)),""))),"")))</f>
        <v/>
      </c>
      <c r="O20" s="26">
        <f>IF($A20="","",IF(OR($C20="",$D20="",$E20="",$F20="",$G20=""),"",IFERROR(IF(OR(O$3&lt;$D20,O$3&gt;$D20+$G20-1,AND(Equipment!$K20&lt;&gt;"",O$3&gt;YEAR(Equipment!$K20))),"",IF($C20="Straight-Line",MAX(0,($E20-$F20)/$G20),IF($C20="Declining Balance",MAX(0,MIN($E20*(1-Assumptions!$B$6/$G20)^(O$3-$D20)*Assumptions!$B$6/$G20,$E20*(1-Assumptions!$B$6/$G20)^(O$3-$D20)-$F20)),""))),"")))</f>
        <v/>
      </c>
      <c r="P20" s="26">
        <f>IF($A20="","",IF(OR($C20="",$D20="",$E20="",$F20="",$G20=""),"",IFERROR(IF(OR(P$3&lt;$D20,P$3&gt;$D20+$G20-1,AND(Equipment!$K20&lt;&gt;"",P$3&gt;YEAR(Equipment!$K20))),"",IF($C20="Straight-Line",MAX(0,($E20-$F20)/$G20),IF($C20="Declining Balance",MAX(0,MIN($E20*(1-Assumptions!$B$6/$G20)^(P$3-$D20)*Assumptions!$B$6/$G20,$E20*(1-Assumptions!$B$6/$G20)^(P$3-$D20)-$F20)),""))),"")))</f>
        <v/>
      </c>
      <c r="Q20" s="26">
        <f>IF($A20="","",IF(OR($C20="",$D20="",$E20="",$F20="",$G20=""),"",IFERROR(IF(OR(Q$3&lt;$D20,Q$3&gt;$D20+$G20-1,AND(Equipment!$K20&lt;&gt;"",Q$3&gt;YEAR(Equipment!$K20))),"",IF($C20="Straight-Line",MAX(0,($E20-$F20)/$G20),IF($C20="Declining Balance",MAX(0,MIN($E20*(1-Assumptions!$B$6/$G20)^(Q$3-$D20)*Assumptions!$B$6/$G20,$E20*(1-Assumptions!$B$6/$G20)^(Q$3-$D20)-$F20)),""))),"")))</f>
        <v/>
      </c>
      <c r="R20" s="26">
        <f>IF($A20="","",IF(OR($C20="",$D20="",$E20="",$F20="",$G20=""),"",IFERROR(IF(OR(R$3&lt;$D20,R$3&gt;$D20+$G20-1,AND(Equipment!$K20&lt;&gt;"",R$3&gt;YEAR(Equipment!$K20))),"",IF($C20="Straight-Line",MAX(0,($E20-$F20)/$G20),IF($C20="Declining Balance",MAX(0,MIN($E20*(1-Assumptions!$B$6/$G20)^(R$3-$D20)*Assumptions!$B$6/$G20,$E20*(1-Assumptions!$B$6/$G20)^(R$3-$D20)-$F20)),""))),"")))</f>
        <v/>
      </c>
    </row>
    <row r="21">
      <c r="A21" s="27">
        <f>IF(Equipment!$A21="","",Equipment!$A21)</f>
        <v/>
      </c>
      <c r="B21" s="27">
        <f>IF(Equipment!$A21="","",Equipment!$B21)</f>
        <v/>
      </c>
      <c r="C21" s="27">
        <f>IF(Equipment!$A21="","",Equipment!$I21)</f>
        <v/>
      </c>
      <c r="D21" s="22">
        <f>IF(OR(Equipment!$A21="",Equipment!$E21=""),"",IFERROR(YEAR(Equipment!$E21),""))</f>
        <v/>
      </c>
      <c r="E21" s="21">
        <f>IF(Equipment!$A21="","",Equipment!$F21)</f>
        <v/>
      </c>
      <c r="F21" s="21">
        <f>IF(Equipment!$A21="","",Equipment!$G21)</f>
        <v/>
      </c>
      <c r="G21" s="22">
        <f>IF(Equipment!$A21="","",Equipment!$H21)</f>
        <v/>
      </c>
      <c r="H21" s="27">
        <f>IF(Equipment!$A21="","",Equipment!$D21)</f>
        <v/>
      </c>
      <c r="I21" s="28">
        <f>IF($A21="","",IF(OR($C21="",$D21="",$E21="",$F21="",$G21=""),"",IFERROR(IF(OR(I$3&lt;$D21,I$3&gt;$D21+$G21-1,AND(Equipment!$K21&lt;&gt;"",I$3&gt;YEAR(Equipment!$K21))),"",IF($C21="Straight-Line",MAX(0,($E21-$F21)/$G21),IF($C21="Declining Balance",MAX(0,MIN($E21*(1-Assumptions!$B$6/$G21)^(I$3-$D21)*Assumptions!$B$6/$G21,$E21*(1-Assumptions!$B$6/$G21)^(I$3-$D21)-$F21)),""))),"")))</f>
        <v/>
      </c>
      <c r="J21" s="28">
        <f>IF($A21="","",IF(OR($C21="",$D21="",$E21="",$F21="",$G21=""),"",IFERROR(IF(OR(J$3&lt;$D21,J$3&gt;$D21+$G21-1,AND(Equipment!$K21&lt;&gt;"",J$3&gt;YEAR(Equipment!$K21))),"",IF($C21="Straight-Line",MAX(0,($E21-$F21)/$G21),IF($C21="Declining Balance",MAX(0,MIN($E21*(1-Assumptions!$B$6/$G21)^(J$3-$D21)*Assumptions!$B$6/$G21,$E21*(1-Assumptions!$B$6/$G21)^(J$3-$D21)-$F21)),""))),"")))</f>
        <v/>
      </c>
      <c r="K21" s="28">
        <f>IF($A21="","",IF(OR($C21="",$D21="",$E21="",$F21="",$G21=""),"",IFERROR(IF(OR(K$3&lt;$D21,K$3&gt;$D21+$G21-1,AND(Equipment!$K21&lt;&gt;"",K$3&gt;YEAR(Equipment!$K21))),"",IF($C21="Straight-Line",MAX(0,($E21-$F21)/$G21),IF($C21="Declining Balance",MAX(0,MIN($E21*(1-Assumptions!$B$6/$G21)^(K$3-$D21)*Assumptions!$B$6/$G21,$E21*(1-Assumptions!$B$6/$G21)^(K$3-$D21)-$F21)),""))),"")))</f>
        <v/>
      </c>
      <c r="L21" s="28">
        <f>IF($A21="","",IF(OR($C21="",$D21="",$E21="",$F21="",$G21=""),"",IFERROR(IF(OR(L$3&lt;$D21,L$3&gt;$D21+$G21-1,AND(Equipment!$K21&lt;&gt;"",L$3&gt;YEAR(Equipment!$K21))),"",IF($C21="Straight-Line",MAX(0,($E21-$F21)/$G21),IF($C21="Declining Balance",MAX(0,MIN($E21*(1-Assumptions!$B$6/$G21)^(L$3-$D21)*Assumptions!$B$6/$G21,$E21*(1-Assumptions!$B$6/$G21)^(L$3-$D21)-$F21)),""))),"")))</f>
        <v/>
      </c>
      <c r="M21" s="28">
        <f>IF($A21="","",IF(OR($C21="",$D21="",$E21="",$F21="",$G21=""),"",IFERROR(IF(OR(M$3&lt;$D21,M$3&gt;$D21+$G21-1,AND(Equipment!$K21&lt;&gt;"",M$3&gt;YEAR(Equipment!$K21))),"",IF($C21="Straight-Line",MAX(0,($E21-$F21)/$G21),IF($C21="Declining Balance",MAX(0,MIN($E21*(1-Assumptions!$B$6/$G21)^(M$3-$D21)*Assumptions!$B$6/$G21,$E21*(1-Assumptions!$B$6/$G21)^(M$3-$D21)-$F21)),""))),"")))</f>
        <v/>
      </c>
      <c r="N21" s="28">
        <f>IF($A21="","",IF(OR($C21="",$D21="",$E21="",$F21="",$G21=""),"",IFERROR(IF(OR(N$3&lt;$D21,N$3&gt;$D21+$G21-1,AND(Equipment!$K21&lt;&gt;"",N$3&gt;YEAR(Equipment!$K21))),"",IF($C21="Straight-Line",MAX(0,($E21-$F21)/$G21),IF($C21="Declining Balance",MAX(0,MIN($E21*(1-Assumptions!$B$6/$G21)^(N$3-$D21)*Assumptions!$B$6/$G21,$E21*(1-Assumptions!$B$6/$G21)^(N$3-$D21)-$F21)),""))),"")))</f>
        <v/>
      </c>
      <c r="O21" s="28">
        <f>IF($A21="","",IF(OR($C21="",$D21="",$E21="",$F21="",$G21=""),"",IFERROR(IF(OR(O$3&lt;$D21,O$3&gt;$D21+$G21-1,AND(Equipment!$K21&lt;&gt;"",O$3&gt;YEAR(Equipment!$K21))),"",IF($C21="Straight-Line",MAX(0,($E21-$F21)/$G21),IF($C21="Declining Balance",MAX(0,MIN($E21*(1-Assumptions!$B$6/$G21)^(O$3-$D21)*Assumptions!$B$6/$G21,$E21*(1-Assumptions!$B$6/$G21)^(O$3-$D21)-$F21)),""))),"")))</f>
        <v/>
      </c>
      <c r="P21" s="28">
        <f>IF($A21="","",IF(OR($C21="",$D21="",$E21="",$F21="",$G21=""),"",IFERROR(IF(OR(P$3&lt;$D21,P$3&gt;$D21+$G21-1,AND(Equipment!$K21&lt;&gt;"",P$3&gt;YEAR(Equipment!$K21))),"",IF($C21="Straight-Line",MAX(0,($E21-$F21)/$G21),IF($C21="Declining Balance",MAX(0,MIN($E21*(1-Assumptions!$B$6/$G21)^(P$3-$D21)*Assumptions!$B$6/$G21,$E21*(1-Assumptions!$B$6/$G21)^(P$3-$D21)-$F21)),""))),"")))</f>
        <v/>
      </c>
      <c r="Q21" s="28">
        <f>IF($A21="","",IF(OR($C21="",$D21="",$E21="",$F21="",$G21=""),"",IFERROR(IF(OR(Q$3&lt;$D21,Q$3&gt;$D21+$G21-1,AND(Equipment!$K21&lt;&gt;"",Q$3&gt;YEAR(Equipment!$K21))),"",IF($C21="Straight-Line",MAX(0,($E21-$F21)/$G21),IF($C21="Declining Balance",MAX(0,MIN($E21*(1-Assumptions!$B$6/$G21)^(Q$3-$D21)*Assumptions!$B$6/$G21,$E21*(1-Assumptions!$B$6/$G21)^(Q$3-$D21)-$F21)),""))),"")))</f>
        <v/>
      </c>
      <c r="R21" s="28">
        <f>IF($A21="","",IF(OR($C21="",$D21="",$E21="",$F21="",$G21=""),"",IFERROR(IF(OR(R$3&lt;$D21,R$3&gt;$D21+$G21-1,AND(Equipment!$K21&lt;&gt;"",R$3&gt;YEAR(Equipment!$K21))),"",IF($C21="Straight-Line",MAX(0,($E21-$F21)/$G21),IF($C21="Declining Balance",MAX(0,MIN($E21*(1-Assumptions!$B$6/$G21)^(R$3-$D21)*Assumptions!$B$6/$G21,$E21*(1-Assumptions!$B$6/$G21)^(R$3-$D21)-$F21)),""))),"")))</f>
        <v/>
      </c>
    </row>
    <row r="22">
      <c r="A22" s="25">
        <f>IF(Equipment!$A22="","",Equipment!$A22)</f>
        <v/>
      </c>
      <c r="B22" s="25">
        <f>IF(Equipment!$A22="","",Equipment!$B22)</f>
        <v/>
      </c>
      <c r="C22" s="25">
        <f>IF(Equipment!$A22="","",Equipment!$I22)</f>
        <v/>
      </c>
      <c r="D22" s="20">
        <f>IF(OR(Equipment!$A22="",Equipment!$E22=""),"",IFERROR(YEAR(Equipment!$E22),""))</f>
        <v/>
      </c>
      <c r="E22" s="19">
        <f>IF(Equipment!$A22="","",Equipment!$F22)</f>
        <v/>
      </c>
      <c r="F22" s="19">
        <f>IF(Equipment!$A22="","",Equipment!$G22)</f>
        <v/>
      </c>
      <c r="G22" s="20">
        <f>IF(Equipment!$A22="","",Equipment!$H22)</f>
        <v/>
      </c>
      <c r="H22" s="25">
        <f>IF(Equipment!$A22="","",Equipment!$D22)</f>
        <v/>
      </c>
      <c r="I22" s="26">
        <f>IF($A22="","",IF(OR($C22="",$D22="",$E22="",$F22="",$G22=""),"",IFERROR(IF(OR(I$3&lt;$D22,I$3&gt;$D22+$G22-1,AND(Equipment!$K22&lt;&gt;"",I$3&gt;YEAR(Equipment!$K22))),"",IF($C22="Straight-Line",MAX(0,($E22-$F22)/$G22),IF($C22="Declining Balance",MAX(0,MIN($E22*(1-Assumptions!$B$6/$G22)^(I$3-$D22)*Assumptions!$B$6/$G22,$E22*(1-Assumptions!$B$6/$G22)^(I$3-$D22)-$F22)),""))),"")))</f>
        <v/>
      </c>
      <c r="J22" s="26">
        <f>IF($A22="","",IF(OR($C22="",$D22="",$E22="",$F22="",$G22=""),"",IFERROR(IF(OR(J$3&lt;$D22,J$3&gt;$D22+$G22-1,AND(Equipment!$K22&lt;&gt;"",J$3&gt;YEAR(Equipment!$K22))),"",IF($C22="Straight-Line",MAX(0,($E22-$F22)/$G22),IF($C22="Declining Balance",MAX(0,MIN($E22*(1-Assumptions!$B$6/$G22)^(J$3-$D22)*Assumptions!$B$6/$G22,$E22*(1-Assumptions!$B$6/$G22)^(J$3-$D22)-$F22)),""))),"")))</f>
        <v/>
      </c>
      <c r="K22" s="26">
        <f>IF($A22="","",IF(OR($C22="",$D22="",$E22="",$F22="",$G22=""),"",IFERROR(IF(OR(K$3&lt;$D22,K$3&gt;$D22+$G22-1,AND(Equipment!$K22&lt;&gt;"",K$3&gt;YEAR(Equipment!$K22))),"",IF($C22="Straight-Line",MAX(0,($E22-$F22)/$G22),IF($C22="Declining Balance",MAX(0,MIN($E22*(1-Assumptions!$B$6/$G22)^(K$3-$D22)*Assumptions!$B$6/$G22,$E22*(1-Assumptions!$B$6/$G22)^(K$3-$D22)-$F22)),""))),"")))</f>
        <v/>
      </c>
      <c r="L22" s="26">
        <f>IF($A22="","",IF(OR($C22="",$D22="",$E22="",$F22="",$G22=""),"",IFERROR(IF(OR(L$3&lt;$D22,L$3&gt;$D22+$G22-1,AND(Equipment!$K22&lt;&gt;"",L$3&gt;YEAR(Equipment!$K22))),"",IF($C22="Straight-Line",MAX(0,($E22-$F22)/$G22),IF($C22="Declining Balance",MAX(0,MIN($E22*(1-Assumptions!$B$6/$G22)^(L$3-$D22)*Assumptions!$B$6/$G22,$E22*(1-Assumptions!$B$6/$G22)^(L$3-$D22)-$F22)),""))),"")))</f>
        <v/>
      </c>
      <c r="M22" s="26">
        <f>IF($A22="","",IF(OR($C22="",$D22="",$E22="",$F22="",$G22=""),"",IFERROR(IF(OR(M$3&lt;$D22,M$3&gt;$D22+$G22-1,AND(Equipment!$K22&lt;&gt;"",M$3&gt;YEAR(Equipment!$K22))),"",IF($C22="Straight-Line",MAX(0,($E22-$F22)/$G22),IF($C22="Declining Balance",MAX(0,MIN($E22*(1-Assumptions!$B$6/$G22)^(M$3-$D22)*Assumptions!$B$6/$G22,$E22*(1-Assumptions!$B$6/$G22)^(M$3-$D22)-$F22)),""))),"")))</f>
        <v/>
      </c>
      <c r="N22" s="26">
        <f>IF($A22="","",IF(OR($C22="",$D22="",$E22="",$F22="",$G22=""),"",IFERROR(IF(OR(N$3&lt;$D22,N$3&gt;$D22+$G22-1,AND(Equipment!$K22&lt;&gt;"",N$3&gt;YEAR(Equipment!$K22))),"",IF($C22="Straight-Line",MAX(0,($E22-$F22)/$G22),IF($C22="Declining Balance",MAX(0,MIN($E22*(1-Assumptions!$B$6/$G22)^(N$3-$D22)*Assumptions!$B$6/$G22,$E22*(1-Assumptions!$B$6/$G22)^(N$3-$D22)-$F22)),""))),"")))</f>
        <v/>
      </c>
      <c r="O22" s="26">
        <f>IF($A22="","",IF(OR($C22="",$D22="",$E22="",$F22="",$G22=""),"",IFERROR(IF(OR(O$3&lt;$D22,O$3&gt;$D22+$G22-1,AND(Equipment!$K22&lt;&gt;"",O$3&gt;YEAR(Equipment!$K22))),"",IF($C22="Straight-Line",MAX(0,($E22-$F22)/$G22),IF($C22="Declining Balance",MAX(0,MIN($E22*(1-Assumptions!$B$6/$G22)^(O$3-$D22)*Assumptions!$B$6/$G22,$E22*(1-Assumptions!$B$6/$G22)^(O$3-$D22)-$F22)),""))),"")))</f>
        <v/>
      </c>
      <c r="P22" s="26">
        <f>IF($A22="","",IF(OR($C22="",$D22="",$E22="",$F22="",$G22=""),"",IFERROR(IF(OR(P$3&lt;$D22,P$3&gt;$D22+$G22-1,AND(Equipment!$K22&lt;&gt;"",P$3&gt;YEAR(Equipment!$K22))),"",IF($C22="Straight-Line",MAX(0,($E22-$F22)/$G22),IF($C22="Declining Balance",MAX(0,MIN($E22*(1-Assumptions!$B$6/$G22)^(P$3-$D22)*Assumptions!$B$6/$G22,$E22*(1-Assumptions!$B$6/$G22)^(P$3-$D22)-$F22)),""))),"")))</f>
        <v/>
      </c>
      <c r="Q22" s="26">
        <f>IF($A22="","",IF(OR($C22="",$D22="",$E22="",$F22="",$G22=""),"",IFERROR(IF(OR(Q$3&lt;$D22,Q$3&gt;$D22+$G22-1,AND(Equipment!$K22&lt;&gt;"",Q$3&gt;YEAR(Equipment!$K22))),"",IF($C22="Straight-Line",MAX(0,($E22-$F22)/$G22),IF($C22="Declining Balance",MAX(0,MIN($E22*(1-Assumptions!$B$6/$G22)^(Q$3-$D22)*Assumptions!$B$6/$G22,$E22*(1-Assumptions!$B$6/$G22)^(Q$3-$D22)-$F22)),""))),"")))</f>
        <v/>
      </c>
      <c r="R22" s="26">
        <f>IF($A22="","",IF(OR($C22="",$D22="",$E22="",$F22="",$G22=""),"",IFERROR(IF(OR(R$3&lt;$D22,R$3&gt;$D22+$G22-1,AND(Equipment!$K22&lt;&gt;"",R$3&gt;YEAR(Equipment!$K22))),"",IF($C22="Straight-Line",MAX(0,($E22-$F22)/$G22),IF($C22="Declining Balance",MAX(0,MIN($E22*(1-Assumptions!$B$6/$G22)^(R$3-$D22)*Assumptions!$B$6/$G22,$E22*(1-Assumptions!$B$6/$G22)^(R$3-$D22)-$F22)),""))),"")))</f>
        <v/>
      </c>
    </row>
    <row r="23">
      <c r="A23" s="27">
        <f>IF(Equipment!$A23="","",Equipment!$A23)</f>
        <v/>
      </c>
      <c r="B23" s="27">
        <f>IF(Equipment!$A23="","",Equipment!$B23)</f>
        <v/>
      </c>
      <c r="C23" s="27">
        <f>IF(Equipment!$A23="","",Equipment!$I23)</f>
        <v/>
      </c>
      <c r="D23" s="22">
        <f>IF(OR(Equipment!$A23="",Equipment!$E23=""),"",IFERROR(YEAR(Equipment!$E23),""))</f>
        <v/>
      </c>
      <c r="E23" s="21">
        <f>IF(Equipment!$A23="","",Equipment!$F23)</f>
        <v/>
      </c>
      <c r="F23" s="21">
        <f>IF(Equipment!$A23="","",Equipment!$G23)</f>
        <v/>
      </c>
      <c r="G23" s="22">
        <f>IF(Equipment!$A23="","",Equipment!$H23)</f>
        <v/>
      </c>
      <c r="H23" s="27">
        <f>IF(Equipment!$A23="","",Equipment!$D23)</f>
        <v/>
      </c>
      <c r="I23" s="28">
        <f>IF($A23="","",IF(OR($C23="",$D23="",$E23="",$F23="",$G23=""),"",IFERROR(IF(OR(I$3&lt;$D23,I$3&gt;$D23+$G23-1,AND(Equipment!$K23&lt;&gt;"",I$3&gt;YEAR(Equipment!$K23))),"",IF($C23="Straight-Line",MAX(0,($E23-$F23)/$G23),IF($C23="Declining Balance",MAX(0,MIN($E23*(1-Assumptions!$B$6/$G23)^(I$3-$D23)*Assumptions!$B$6/$G23,$E23*(1-Assumptions!$B$6/$G23)^(I$3-$D23)-$F23)),""))),"")))</f>
        <v/>
      </c>
      <c r="J23" s="28">
        <f>IF($A23="","",IF(OR($C23="",$D23="",$E23="",$F23="",$G23=""),"",IFERROR(IF(OR(J$3&lt;$D23,J$3&gt;$D23+$G23-1,AND(Equipment!$K23&lt;&gt;"",J$3&gt;YEAR(Equipment!$K23))),"",IF($C23="Straight-Line",MAX(0,($E23-$F23)/$G23),IF($C23="Declining Balance",MAX(0,MIN($E23*(1-Assumptions!$B$6/$G23)^(J$3-$D23)*Assumptions!$B$6/$G23,$E23*(1-Assumptions!$B$6/$G23)^(J$3-$D23)-$F23)),""))),"")))</f>
        <v/>
      </c>
      <c r="K23" s="28">
        <f>IF($A23="","",IF(OR($C23="",$D23="",$E23="",$F23="",$G23=""),"",IFERROR(IF(OR(K$3&lt;$D23,K$3&gt;$D23+$G23-1,AND(Equipment!$K23&lt;&gt;"",K$3&gt;YEAR(Equipment!$K23))),"",IF($C23="Straight-Line",MAX(0,($E23-$F23)/$G23),IF($C23="Declining Balance",MAX(0,MIN($E23*(1-Assumptions!$B$6/$G23)^(K$3-$D23)*Assumptions!$B$6/$G23,$E23*(1-Assumptions!$B$6/$G23)^(K$3-$D23)-$F23)),""))),"")))</f>
        <v/>
      </c>
      <c r="L23" s="28">
        <f>IF($A23="","",IF(OR($C23="",$D23="",$E23="",$F23="",$G23=""),"",IFERROR(IF(OR(L$3&lt;$D23,L$3&gt;$D23+$G23-1,AND(Equipment!$K23&lt;&gt;"",L$3&gt;YEAR(Equipment!$K23))),"",IF($C23="Straight-Line",MAX(0,($E23-$F23)/$G23),IF($C23="Declining Balance",MAX(0,MIN($E23*(1-Assumptions!$B$6/$G23)^(L$3-$D23)*Assumptions!$B$6/$G23,$E23*(1-Assumptions!$B$6/$G23)^(L$3-$D23)-$F23)),""))),"")))</f>
        <v/>
      </c>
      <c r="M23" s="28">
        <f>IF($A23="","",IF(OR($C23="",$D23="",$E23="",$F23="",$G23=""),"",IFERROR(IF(OR(M$3&lt;$D23,M$3&gt;$D23+$G23-1,AND(Equipment!$K23&lt;&gt;"",M$3&gt;YEAR(Equipment!$K23))),"",IF($C23="Straight-Line",MAX(0,($E23-$F23)/$G23),IF($C23="Declining Balance",MAX(0,MIN($E23*(1-Assumptions!$B$6/$G23)^(M$3-$D23)*Assumptions!$B$6/$G23,$E23*(1-Assumptions!$B$6/$G23)^(M$3-$D23)-$F23)),""))),"")))</f>
        <v/>
      </c>
      <c r="N23" s="28">
        <f>IF($A23="","",IF(OR($C23="",$D23="",$E23="",$F23="",$G23=""),"",IFERROR(IF(OR(N$3&lt;$D23,N$3&gt;$D23+$G23-1,AND(Equipment!$K23&lt;&gt;"",N$3&gt;YEAR(Equipment!$K23))),"",IF($C23="Straight-Line",MAX(0,($E23-$F23)/$G23),IF($C23="Declining Balance",MAX(0,MIN($E23*(1-Assumptions!$B$6/$G23)^(N$3-$D23)*Assumptions!$B$6/$G23,$E23*(1-Assumptions!$B$6/$G23)^(N$3-$D23)-$F23)),""))),"")))</f>
        <v/>
      </c>
      <c r="O23" s="28">
        <f>IF($A23="","",IF(OR($C23="",$D23="",$E23="",$F23="",$G23=""),"",IFERROR(IF(OR(O$3&lt;$D23,O$3&gt;$D23+$G23-1,AND(Equipment!$K23&lt;&gt;"",O$3&gt;YEAR(Equipment!$K23))),"",IF($C23="Straight-Line",MAX(0,($E23-$F23)/$G23),IF($C23="Declining Balance",MAX(0,MIN($E23*(1-Assumptions!$B$6/$G23)^(O$3-$D23)*Assumptions!$B$6/$G23,$E23*(1-Assumptions!$B$6/$G23)^(O$3-$D23)-$F23)),""))),"")))</f>
        <v/>
      </c>
      <c r="P23" s="28">
        <f>IF($A23="","",IF(OR($C23="",$D23="",$E23="",$F23="",$G23=""),"",IFERROR(IF(OR(P$3&lt;$D23,P$3&gt;$D23+$G23-1,AND(Equipment!$K23&lt;&gt;"",P$3&gt;YEAR(Equipment!$K23))),"",IF($C23="Straight-Line",MAX(0,($E23-$F23)/$G23),IF($C23="Declining Balance",MAX(0,MIN($E23*(1-Assumptions!$B$6/$G23)^(P$3-$D23)*Assumptions!$B$6/$G23,$E23*(1-Assumptions!$B$6/$G23)^(P$3-$D23)-$F23)),""))),"")))</f>
        <v/>
      </c>
      <c r="Q23" s="28">
        <f>IF($A23="","",IF(OR($C23="",$D23="",$E23="",$F23="",$G23=""),"",IFERROR(IF(OR(Q$3&lt;$D23,Q$3&gt;$D23+$G23-1,AND(Equipment!$K23&lt;&gt;"",Q$3&gt;YEAR(Equipment!$K23))),"",IF($C23="Straight-Line",MAX(0,($E23-$F23)/$G23),IF($C23="Declining Balance",MAX(0,MIN($E23*(1-Assumptions!$B$6/$G23)^(Q$3-$D23)*Assumptions!$B$6/$G23,$E23*(1-Assumptions!$B$6/$G23)^(Q$3-$D23)-$F23)),""))),"")))</f>
        <v/>
      </c>
      <c r="R23" s="28">
        <f>IF($A23="","",IF(OR($C23="",$D23="",$E23="",$F23="",$G23=""),"",IFERROR(IF(OR(R$3&lt;$D23,R$3&gt;$D23+$G23-1,AND(Equipment!$K23&lt;&gt;"",R$3&gt;YEAR(Equipment!$K23))),"",IF($C23="Straight-Line",MAX(0,($E23-$F23)/$G23),IF($C23="Declining Balance",MAX(0,MIN($E23*(1-Assumptions!$B$6/$G23)^(R$3-$D23)*Assumptions!$B$6/$G23,$E23*(1-Assumptions!$B$6/$G23)^(R$3-$D23)-$F23)),""))),"")))</f>
        <v/>
      </c>
    </row>
    <row r="24">
      <c r="A24" s="25">
        <f>IF(Equipment!$A24="","",Equipment!$A24)</f>
        <v/>
      </c>
      <c r="B24" s="25">
        <f>IF(Equipment!$A24="","",Equipment!$B24)</f>
        <v/>
      </c>
      <c r="C24" s="25">
        <f>IF(Equipment!$A24="","",Equipment!$I24)</f>
        <v/>
      </c>
      <c r="D24" s="20">
        <f>IF(OR(Equipment!$A24="",Equipment!$E24=""),"",IFERROR(YEAR(Equipment!$E24),""))</f>
        <v/>
      </c>
      <c r="E24" s="19">
        <f>IF(Equipment!$A24="","",Equipment!$F24)</f>
        <v/>
      </c>
      <c r="F24" s="19">
        <f>IF(Equipment!$A24="","",Equipment!$G24)</f>
        <v/>
      </c>
      <c r="G24" s="20">
        <f>IF(Equipment!$A24="","",Equipment!$H24)</f>
        <v/>
      </c>
      <c r="H24" s="25">
        <f>IF(Equipment!$A24="","",Equipment!$D24)</f>
        <v/>
      </c>
      <c r="I24" s="26">
        <f>IF($A24="","",IF(OR($C24="",$D24="",$E24="",$F24="",$G24=""),"",IFERROR(IF(OR(I$3&lt;$D24,I$3&gt;$D24+$G24-1,AND(Equipment!$K24&lt;&gt;"",I$3&gt;YEAR(Equipment!$K24))),"",IF($C24="Straight-Line",MAX(0,($E24-$F24)/$G24),IF($C24="Declining Balance",MAX(0,MIN($E24*(1-Assumptions!$B$6/$G24)^(I$3-$D24)*Assumptions!$B$6/$G24,$E24*(1-Assumptions!$B$6/$G24)^(I$3-$D24)-$F24)),""))),"")))</f>
        <v/>
      </c>
      <c r="J24" s="26">
        <f>IF($A24="","",IF(OR($C24="",$D24="",$E24="",$F24="",$G24=""),"",IFERROR(IF(OR(J$3&lt;$D24,J$3&gt;$D24+$G24-1,AND(Equipment!$K24&lt;&gt;"",J$3&gt;YEAR(Equipment!$K24))),"",IF($C24="Straight-Line",MAX(0,($E24-$F24)/$G24),IF($C24="Declining Balance",MAX(0,MIN($E24*(1-Assumptions!$B$6/$G24)^(J$3-$D24)*Assumptions!$B$6/$G24,$E24*(1-Assumptions!$B$6/$G24)^(J$3-$D24)-$F24)),""))),"")))</f>
        <v/>
      </c>
      <c r="K24" s="26">
        <f>IF($A24="","",IF(OR($C24="",$D24="",$E24="",$F24="",$G24=""),"",IFERROR(IF(OR(K$3&lt;$D24,K$3&gt;$D24+$G24-1,AND(Equipment!$K24&lt;&gt;"",K$3&gt;YEAR(Equipment!$K24))),"",IF($C24="Straight-Line",MAX(0,($E24-$F24)/$G24),IF($C24="Declining Balance",MAX(0,MIN($E24*(1-Assumptions!$B$6/$G24)^(K$3-$D24)*Assumptions!$B$6/$G24,$E24*(1-Assumptions!$B$6/$G24)^(K$3-$D24)-$F24)),""))),"")))</f>
        <v/>
      </c>
      <c r="L24" s="26">
        <f>IF($A24="","",IF(OR($C24="",$D24="",$E24="",$F24="",$G24=""),"",IFERROR(IF(OR(L$3&lt;$D24,L$3&gt;$D24+$G24-1,AND(Equipment!$K24&lt;&gt;"",L$3&gt;YEAR(Equipment!$K24))),"",IF($C24="Straight-Line",MAX(0,($E24-$F24)/$G24),IF($C24="Declining Balance",MAX(0,MIN($E24*(1-Assumptions!$B$6/$G24)^(L$3-$D24)*Assumptions!$B$6/$G24,$E24*(1-Assumptions!$B$6/$G24)^(L$3-$D24)-$F24)),""))),"")))</f>
        <v/>
      </c>
      <c r="M24" s="26">
        <f>IF($A24="","",IF(OR($C24="",$D24="",$E24="",$F24="",$G24=""),"",IFERROR(IF(OR(M$3&lt;$D24,M$3&gt;$D24+$G24-1,AND(Equipment!$K24&lt;&gt;"",M$3&gt;YEAR(Equipment!$K24))),"",IF($C24="Straight-Line",MAX(0,($E24-$F24)/$G24),IF($C24="Declining Balance",MAX(0,MIN($E24*(1-Assumptions!$B$6/$G24)^(M$3-$D24)*Assumptions!$B$6/$G24,$E24*(1-Assumptions!$B$6/$G24)^(M$3-$D24)-$F24)),""))),"")))</f>
        <v/>
      </c>
      <c r="N24" s="26">
        <f>IF($A24="","",IF(OR($C24="",$D24="",$E24="",$F24="",$G24=""),"",IFERROR(IF(OR(N$3&lt;$D24,N$3&gt;$D24+$G24-1,AND(Equipment!$K24&lt;&gt;"",N$3&gt;YEAR(Equipment!$K24))),"",IF($C24="Straight-Line",MAX(0,($E24-$F24)/$G24),IF($C24="Declining Balance",MAX(0,MIN($E24*(1-Assumptions!$B$6/$G24)^(N$3-$D24)*Assumptions!$B$6/$G24,$E24*(1-Assumptions!$B$6/$G24)^(N$3-$D24)-$F24)),""))),"")))</f>
        <v/>
      </c>
      <c r="O24" s="26">
        <f>IF($A24="","",IF(OR($C24="",$D24="",$E24="",$F24="",$G24=""),"",IFERROR(IF(OR(O$3&lt;$D24,O$3&gt;$D24+$G24-1,AND(Equipment!$K24&lt;&gt;"",O$3&gt;YEAR(Equipment!$K24))),"",IF($C24="Straight-Line",MAX(0,($E24-$F24)/$G24),IF($C24="Declining Balance",MAX(0,MIN($E24*(1-Assumptions!$B$6/$G24)^(O$3-$D24)*Assumptions!$B$6/$G24,$E24*(1-Assumptions!$B$6/$G24)^(O$3-$D24)-$F24)),""))),"")))</f>
        <v/>
      </c>
      <c r="P24" s="26">
        <f>IF($A24="","",IF(OR($C24="",$D24="",$E24="",$F24="",$G24=""),"",IFERROR(IF(OR(P$3&lt;$D24,P$3&gt;$D24+$G24-1,AND(Equipment!$K24&lt;&gt;"",P$3&gt;YEAR(Equipment!$K24))),"",IF($C24="Straight-Line",MAX(0,($E24-$F24)/$G24),IF($C24="Declining Balance",MAX(0,MIN($E24*(1-Assumptions!$B$6/$G24)^(P$3-$D24)*Assumptions!$B$6/$G24,$E24*(1-Assumptions!$B$6/$G24)^(P$3-$D24)-$F24)),""))),"")))</f>
        <v/>
      </c>
      <c r="Q24" s="26">
        <f>IF($A24="","",IF(OR($C24="",$D24="",$E24="",$F24="",$G24=""),"",IFERROR(IF(OR(Q$3&lt;$D24,Q$3&gt;$D24+$G24-1,AND(Equipment!$K24&lt;&gt;"",Q$3&gt;YEAR(Equipment!$K24))),"",IF($C24="Straight-Line",MAX(0,($E24-$F24)/$G24),IF($C24="Declining Balance",MAX(0,MIN($E24*(1-Assumptions!$B$6/$G24)^(Q$3-$D24)*Assumptions!$B$6/$G24,$E24*(1-Assumptions!$B$6/$G24)^(Q$3-$D24)-$F24)),""))),"")))</f>
        <v/>
      </c>
      <c r="R24" s="26">
        <f>IF($A24="","",IF(OR($C24="",$D24="",$E24="",$F24="",$G24=""),"",IFERROR(IF(OR(R$3&lt;$D24,R$3&gt;$D24+$G24-1,AND(Equipment!$K24&lt;&gt;"",R$3&gt;YEAR(Equipment!$K24))),"",IF($C24="Straight-Line",MAX(0,($E24-$F24)/$G24),IF($C24="Declining Balance",MAX(0,MIN($E24*(1-Assumptions!$B$6/$G24)^(R$3-$D24)*Assumptions!$B$6/$G24,$E24*(1-Assumptions!$B$6/$G24)^(R$3-$D24)-$F24)),""))),"")))</f>
        <v/>
      </c>
    </row>
    <row r="25">
      <c r="A25" s="27">
        <f>IF(Equipment!$A25="","",Equipment!$A25)</f>
        <v/>
      </c>
      <c r="B25" s="27">
        <f>IF(Equipment!$A25="","",Equipment!$B25)</f>
        <v/>
      </c>
      <c r="C25" s="27">
        <f>IF(Equipment!$A25="","",Equipment!$I25)</f>
        <v/>
      </c>
      <c r="D25" s="22">
        <f>IF(OR(Equipment!$A25="",Equipment!$E25=""),"",IFERROR(YEAR(Equipment!$E25),""))</f>
        <v/>
      </c>
      <c r="E25" s="21">
        <f>IF(Equipment!$A25="","",Equipment!$F25)</f>
        <v/>
      </c>
      <c r="F25" s="21">
        <f>IF(Equipment!$A25="","",Equipment!$G25)</f>
        <v/>
      </c>
      <c r="G25" s="22">
        <f>IF(Equipment!$A25="","",Equipment!$H25)</f>
        <v/>
      </c>
      <c r="H25" s="27">
        <f>IF(Equipment!$A25="","",Equipment!$D25)</f>
        <v/>
      </c>
      <c r="I25" s="28">
        <f>IF($A25="","",IF(OR($C25="",$D25="",$E25="",$F25="",$G25=""),"",IFERROR(IF(OR(I$3&lt;$D25,I$3&gt;$D25+$G25-1,AND(Equipment!$K25&lt;&gt;"",I$3&gt;YEAR(Equipment!$K25))),"",IF($C25="Straight-Line",MAX(0,($E25-$F25)/$G25),IF($C25="Declining Balance",MAX(0,MIN($E25*(1-Assumptions!$B$6/$G25)^(I$3-$D25)*Assumptions!$B$6/$G25,$E25*(1-Assumptions!$B$6/$G25)^(I$3-$D25)-$F25)),""))),"")))</f>
        <v/>
      </c>
      <c r="J25" s="28">
        <f>IF($A25="","",IF(OR($C25="",$D25="",$E25="",$F25="",$G25=""),"",IFERROR(IF(OR(J$3&lt;$D25,J$3&gt;$D25+$G25-1,AND(Equipment!$K25&lt;&gt;"",J$3&gt;YEAR(Equipment!$K25))),"",IF($C25="Straight-Line",MAX(0,($E25-$F25)/$G25),IF($C25="Declining Balance",MAX(0,MIN($E25*(1-Assumptions!$B$6/$G25)^(J$3-$D25)*Assumptions!$B$6/$G25,$E25*(1-Assumptions!$B$6/$G25)^(J$3-$D25)-$F25)),""))),"")))</f>
        <v/>
      </c>
      <c r="K25" s="28">
        <f>IF($A25="","",IF(OR($C25="",$D25="",$E25="",$F25="",$G25=""),"",IFERROR(IF(OR(K$3&lt;$D25,K$3&gt;$D25+$G25-1,AND(Equipment!$K25&lt;&gt;"",K$3&gt;YEAR(Equipment!$K25))),"",IF($C25="Straight-Line",MAX(0,($E25-$F25)/$G25),IF($C25="Declining Balance",MAX(0,MIN($E25*(1-Assumptions!$B$6/$G25)^(K$3-$D25)*Assumptions!$B$6/$G25,$E25*(1-Assumptions!$B$6/$G25)^(K$3-$D25)-$F25)),""))),"")))</f>
        <v/>
      </c>
      <c r="L25" s="28">
        <f>IF($A25="","",IF(OR($C25="",$D25="",$E25="",$F25="",$G25=""),"",IFERROR(IF(OR(L$3&lt;$D25,L$3&gt;$D25+$G25-1,AND(Equipment!$K25&lt;&gt;"",L$3&gt;YEAR(Equipment!$K25))),"",IF($C25="Straight-Line",MAX(0,($E25-$F25)/$G25),IF($C25="Declining Balance",MAX(0,MIN($E25*(1-Assumptions!$B$6/$G25)^(L$3-$D25)*Assumptions!$B$6/$G25,$E25*(1-Assumptions!$B$6/$G25)^(L$3-$D25)-$F25)),""))),"")))</f>
        <v/>
      </c>
      <c r="M25" s="28">
        <f>IF($A25="","",IF(OR($C25="",$D25="",$E25="",$F25="",$G25=""),"",IFERROR(IF(OR(M$3&lt;$D25,M$3&gt;$D25+$G25-1,AND(Equipment!$K25&lt;&gt;"",M$3&gt;YEAR(Equipment!$K25))),"",IF($C25="Straight-Line",MAX(0,($E25-$F25)/$G25),IF($C25="Declining Balance",MAX(0,MIN($E25*(1-Assumptions!$B$6/$G25)^(M$3-$D25)*Assumptions!$B$6/$G25,$E25*(1-Assumptions!$B$6/$G25)^(M$3-$D25)-$F25)),""))),"")))</f>
        <v/>
      </c>
      <c r="N25" s="28">
        <f>IF($A25="","",IF(OR($C25="",$D25="",$E25="",$F25="",$G25=""),"",IFERROR(IF(OR(N$3&lt;$D25,N$3&gt;$D25+$G25-1,AND(Equipment!$K25&lt;&gt;"",N$3&gt;YEAR(Equipment!$K25))),"",IF($C25="Straight-Line",MAX(0,($E25-$F25)/$G25),IF($C25="Declining Balance",MAX(0,MIN($E25*(1-Assumptions!$B$6/$G25)^(N$3-$D25)*Assumptions!$B$6/$G25,$E25*(1-Assumptions!$B$6/$G25)^(N$3-$D25)-$F25)),""))),"")))</f>
        <v/>
      </c>
      <c r="O25" s="28">
        <f>IF($A25="","",IF(OR($C25="",$D25="",$E25="",$F25="",$G25=""),"",IFERROR(IF(OR(O$3&lt;$D25,O$3&gt;$D25+$G25-1,AND(Equipment!$K25&lt;&gt;"",O$3&gt;YEAR(Equipment!$K25))),"",IF($C25="Straight-Line",MAX(0,($E25-$F25)/$G25),IF($C25="Declining Balance",MAX(0,MIN($E25*(1-Assumptions!$B$6/$G25)^(O$3-$D25)*Assumptions!$B$6/$G25,$E25*(1-Assumptions!$B$6/$G25)^(O$3-$D25)-$F25)),""))),"")))</f>
        <v/>
      </c>
      <c r="P25" s="28">
        <f>IF($A25="","",IF(OR($C25="",$D25="",$E25="",$F25="",$G25=""),"",IFERROR(IF(OR(P$3&lt;$D25,P$3&gt;$D25+$G25-1,AND(Equipment!$K25&lt;&gt;"",P$3&gt;YEAR(Equipment!$K25))),"",IF($C25="Straight-Line",MAX(0,($E25-$F25)/$G25),IF($C25="Declining Balance",MAX(0,MIN($E25*(1-Assumptions!$B$6/$G25)^(P$3-$D25)*Assumptions!$B$6/$G25,$E25*(1-Assumptions!$B$6/$G25)^(P$3-$D25)-$F25)),""))),"")))</f>
        <v/>
      </c>
      <c r="Q25" s="28">
        <f>IF($A25="","",IF(OR($C25="",$D25="",$E25="",$F25="",$G25=""),"",IFERROR(IF(OR(Q$3&lt;$D25,Q$3&gt;$D25+$G25-1,AND(Equipment!$K25&lt;&gt;"",Q$3&gt;YEAR(Equipment!$K25))),"",IF($C25="Straight-Line",MAX(0,($E25-$F25)/$G25),IF($C25="Declining Balance",MAX(0,MIN($E25*(1-Assumptions!$B$6/$G25)^(Q$3-$D25)*Assumptions!$B$6/$G25,$E25*(1-Assumptions!$B$6/$G25)^(Q$3-$D25)-$F25)),""))),"")))</f>
        <v/>
      </c>
      <c r="R25" s="28">
        <f>IF($A25="","",IF(OR($C25="",$D25="",$E25="",$F25="",$G25=""),"",IFERROR(IF(OR(R$3&lt;$D25,R$3&gt;$D25+$G25-1,AND(Equipment!$K25&lt;&gt;"",R$3&gt;YEAR(Equipment!$K25))),"",IF($C25="Straight-Line",MAX(0,($E25-$F25)/$G25),IF($C25="Declining Balance",MAX(0,MIN($E25*(1-Assumptions!$B$6/$G25)^(R$3-$D25)*Assumptions!$B$6/$G25,$E25*(1-Assumptions!$B$6/$G25)^(R$3-$D25)-$F25)),""))),"")))</f>
        <v/>
      </c>
    </row>
    <row r="26">
      <c r="A26" s="25">
        <f>IF(Equipment!$A26="","",Equipment!$A26)</f>
        <v/>
      </c>
      <c r="B26" s="25">
        <f>IF(Equipment!$A26="","",Equipment!$B26)</f>
        <v/>
      </c>
      <c r="C26" s="25">
        <f>IF(Equipment!$A26="","",Equipment!$I26)</f>
        <v/>
      </c>
      <c r="D26" s="20">
        <f>IF(OR(Equipment!$A26="",Equipment!$E26=""),"",IFERROR(YEAR(Equipment!$E26),""))</f>
        <v/>
      </c>
      <c r="E26" s="19">
        <f>IF(Equipment!$A26="","",Equipment!$F26)</f>
        <v/>
      </c>
      <c r="F26" s="19">
        <f>IF(Equipment!$A26="","",Equipment!$G26)</f>
        <v/>
      </c>
      <c r="G26" s="20">
        <f>IF(Equipment!$A26="","",Equipment!$H26)</f>
        <v/>
      </c>
      <c r="H26" s="25">
        <f>IF(Equipment!$A26="","",Equipment!$D26)</f>
        <v/>
      </c>
      <c r="I26" s="26">
        <f>IF($A26="","",IF(OR($C26="",$D26="",$E26="",$F26="",$G26=""),"",IFERROR(IF(OR(I$3&lt;$D26,I$3&gt;$D26+$G26-1,AND(Equipment!$K26&lt;&gt;"",I$3&gt;YEAR(Equipment!$K26))),"",IF($C26="Straight-Line",MAX(0,($E26-$F26)/$G26),IF($C26="Declining Balance",MAX(0,MIN($E26*(1-Assumptions!$B$6/$G26)^(I$3-$D26)*Assumptions!$B$6/$G26,$E26*(1-Assumptions!$B$6/$G26)^(I$3-$D26)-$F26)),""))),"")))</f>
        <v/>
      </c>
      <c r="J26" s="26">
        <f>IF($A26="","",IF(OR($C26="",$D26="",$E26="",$F26="",$G26=""),"",IFERROR(IF(OR(J$3&lt;$D26,J$3&gt;$D26+$G26-1,AND(Equipment!$K26&lt;&gt;"",J$3&gt;YEAR(Equipment!$K26))),"",IF($C26="Straight-Line",MAX(0,($E26-$F26)/$G26),IF($C26="Declining Balance",MAX(0,MIN($E26*(1-Assumptions!$B$6/$G26)^(J$3-$D26)*Assumptions!$B$6/$G26,$E26*(1-Assumptions!$B$6/$G26)^(J$3-$D26)-$F26)),""))),"")))</f>
        <v/>
      </c>
      <c r="K26" s="26">
        <f>IF($A26="","",IF(OR($C26="",$D26="",$E26="",$F26="",$G26=""),"",IFERROR(IF(OR(K$3&lt;$D26,K$3&gt;$D26+$G26-1,AND(Equipment!$K26&lt;&gt;"",K$3&gt;YEAR(Equipment!$K26))),"",IF($C26="Straight-Line",MAX(0,($E26-$F26)/$G26),IF($C26="Declining Balance",MAX(0,MIN($E26*(1-Assumptions!$B$6/$G26)^(K$3-$D26)*Assumptions!$B$6/$G26,$E26*(1-Assumptions!$B$6/$G26)^(K$3-$D26)-$F26)),""))),"")))</f>
        <v/>
      </c>
      <c r="L26" s="26">
        <f>IF($A26="","",IF(OR($C26="",$D26="",$E26="",$F26="",$G26=""),"",IFERROR(IF(OR(L$3&lt;$D26,L$3&gt;$D26+$G26-1,AND(Equipment!$K26&lt;&gt;"",L$3&gt;YEAR(Equipment!$K26))),"",IF($C26="Straight-Line",MAX(0,($E26-$F26)/$G26),IF($C26="Declining Balance",MAX(0,MIN($E26*(1-Assumptions!$B$6/$G26)^(L$3-$D26)*Assumptions!$B$6/$G26,$E26*(1-Assumptions!$B$6/$G26)^(L$3-$D26)-$F26)),""))),"")))</f>
        <v/>
      </c>
      <c r="M26" s="26">
        <f>IF($A26="","",IF(OR($C26="",$D26="",$E26="",$F26="",$G26=""),"",IFERROR(IF(OR(M$3&lt;$D26,M$3&gt;$D26+$G26-1,AND(Equipment!$K26&lt;&gt;"",M$3&gt;YEAR(Equipment!$K26))),"",IF($C26="Straight-Line",MAX(0,($E26-$F26)/$G26),IF($C26="Declining Balance",MAX(0,MIN($E26*(1-Assumptions!$B$6/$G26)^(M$3-$D26)*Assumptions!$B$6/$G26,$E26*(1-Assumptions!$B$6/$G26)^(M$3-$D26)-$F26)),""))),"")))</f>
        <v/>
      </c>
      <c r="N26" s="26">
        <f>IF($A26="","",IF(OR($C26="",$D26="",$E26="",$F26="",$G26=""),"",IFERROR(IF(OR(N$3&lt;$D26,N$3&gt;$D26+$G26-1,AND(Equipment!$K26&lt;&gt;"",N$3&gt;YEAR(Equipment!$K26))),"",IF($C26="Straight-Line",MAX(0,($E26-$F26)/$G26),IF($C26="Declining Balance",MAX(0,MIN($E26*(1-Assumptions!$B$6/$G26)^(N$3-$D26)*Assumptions!$B$6/$G26,$E26*(1-Assumptions!$B$6/$G26)^(N$3-$D26)-$F26)),""))),"")))</f>
        <v/>
      </c>
      <c r="O26" s="26">
        <f>IF($A26="","",IF(OR($C26="",$D26="",$E26="",$F26="",$G26=""),"",IFERROR(IF(OR(O$3&lt;$D26,O$3&gt;$D26+$G26-1,AND(Equipment!$K26&lt;&gt;"",O$3&gt;YEAR(Equipment!$K26))),"",IF($C26="Straight-Line",MAX(0,($E26-$F26)/$G26),IF($C26="Declining Balance",MAX(0,MIN($E26*(1-Assumptions!$B$6/$G26)^(O$3-$D26)*Assumptions!$B$6/$G26,$E26*(1-Assumptions!$B$6/$G26)^(O$3-$D26)-$F26)),""))),"")))</f>
        <v/>
      </c>
      <c r="P26" s="26">
        <f>IF($A26="","",IF(OR($C26="",$D26="",$E26="",$F26="",$G26=""),"",IFERROR(IF(OR(P$3&lt;$D26,P$3&gt;$D26+$G26-1,AND(Equipment!$K26&lt;&gt;"",P$3&gt;YEAR(Equipment!$K26))),"",IF($C26="Straight-Line",MAX(0,($E26-$F26)/$G26),IF($C26="Declining Balance",MAX(0,MIN($E26*(1-Assumptions!$B$6/$G26)^(P$3-$D26)*Assumptions!$B$6/$G26,$E26*(1-Assumptions!$B$6/$G26)^(P$3-$D26)-$F26)),""))),"")))</f>
        <v/>
      </c>
      <c r="Q26" s="26">
        <f>IF($A26="","",IF(OR($C26="",$D26="",$E26="",$F26="",$G26=""),"",IFERROR(IF(OR(Q$3&lt;$D26,Q$3&gt;$D26+$G26-1,AND(Equipment!$K26&lt;&gt;"",Q$3&gt;YEAR(Equipment!$K26))),"",IF($C26="Straight-Line",MAX(0,($E26-$F26)/$G26),IF($C26="Declining Balance",MAX(0,MIN($E26*(1-Assumptions!$B$6/$G26)^(Q$3-$D26)*Assumptions!$B$6/$G26,$E26*(1-Assumptions!$B$6/$G26)^(Q$3-$D26)-$F26)),""))),"")))</f>
        <v/>
      </c>
      <c r="R26" s="26">
        <f>IF($A26="","",IF(OR($C26="",$D26="",$E26="",$F26="",$G26=""),"",IFERROR(IF(OR(R$3&lt;$D26,R$3&gt;$D26+$G26-1,AND(Equipment!$K26&lt;&gt;"",R$3&gt;YEAR(Equipment!$K26))),"",IF($C26="Straight-Line",MAX(0,($E26-$F26)/$G26),IF($C26="Declining Balance",MAX(0,MIN($E26*(1-Assumptions!$B$6/$G26)^(R$3-$D26)*Assumptions!$B$6/$G26,$E26*(1-Assumptions!$B$6/$G26)^(R$3-$D26)-$F26)),""))),"")))</f>
        <v/>
      </c>
    </row>
    <row r="27">
      <c r="A27" s="27">
        <f>IF(Equipment!$A27="","",Equipment!$A27)</f>
        <v/>
      </c>
      <c r="B27" s="27">
        <f>IF(Equipment!$A27="","",Equipment!$B27)</f>
        <v/>
      </c>
      <c r="C27" s="27">
        <f>IF(Equipment!$A27="","",Equipment!$I27)</f>
        <v/>
      </c>
      <c r="D27" s="22">
        <f>IF(OR(Equipment!$A27="",Equipment!$E27=""),"",IFERROR(YEAR(Equipment!$E27),""))</f>
        <v/>
      </c>
      <c r="E27" s="21">
        <f>IF(Equipment!$A27="","",Equipment!$F27)</f>
        <v/>
      </c>
      <c r="F27" s="21">
        <f>IF(Equipment!$A27="","",Equipment!$G27)</f>
        <v/>
      </c>
      <c r="G27" s="22">
        <f>IF(Equipment!$A27="","",Equipment!$H27)</f>
        <v/>
      </c>
      <c r="H27" s="27">
        <f>IF(Equipment!$A27="","",Equipment!$D27)</f>
        <v/>
      </c>
      <c r="I27" s="28">
        <f>IF($A27="","",IF(OR($C27="",$D27="",$E27="",$F27="",$G27=""),"",IFERROR(IF(OR(I$3&lt;$D27,I$3&gt;$D27+$G27-1,AND(Equipment!$K27&lt;&gt;"",I$3&gt;YEAR(Equipment!$K27))),"",IF($C27="Straight-Line",MAX(0,($E27-$F27)/$G27),IF($C27="Declining Balance",MAX(0,MIN($E27*(1-Assumptions!$B$6/$G27)^(I$3-$D27)*Assumptions!$B$6/$G27,$E27*(1-Assumptions!$B$6/$G27)^(I$3-$D27)-$F27)),""))),"")))</f>
        <v/>
      </c>
      <c r="J27" s="28">
        <f>IF($A27="","",IF(OR($C27="",$D27="",$E27="",$F27="",$G27=""),"",IFERROR(IF(OR(J$3&lt;$D27,J$3&gt;$D27+$G27-1,AND(Equipment!$K27&lt;&gt;"",J$3&gt;YEAR(Equipment!$K27))),"",IF($C27="Straight-Line",MAX(0,($E27-$F27)/$G27),IF($C27="Declining Balance",MAX(0,MIN($E27*(1-Assumptions!$B$6/$G27)^(J$3-$D27)*Assumptions!$B$6/$G27,$E27*(1-Assumptions!$B$6/$G27)^(J$3-$D27)-$F27)),""))),"")))</f>
        <v/>
      </c>
      <c r="K27" s="28">
        <f>IF($A27="","",IF(OR($C27="",$D27="",$E27="",$F27="",$G27=""),"",IFERROR(IF(OR(K$3&lt;$D27,K$3&gt;$D27+$G27-1,AND(Equipment!$K27&lt;&gt;"",K$3&gt;YEAR(Equipment!$K27))),"",IF($C27="Straight-Line",MAX(0,($E27-$F27)/$G27),IF($C27="Declining Balance",MAX(0,MIN($E27*(1-Assumptions!$B$6/$G27)^(K$3-$D27)*Assumptions!$B$6/$G27,$E27*(1-Assumptions!$B$6/$G27)^(K$3-$D27)-$F27)),""))),"")))</f>
        <v/>
      </c>
      <c r="L27" s="28">
        <f>IF($A27="","",IF(OR($C27="",$D27="",$E27="",$F27="",$G27=""),"",IFERROR(IF(OR(L$3&lt;$D27,L$3&gt;$D27+$G27-1,AND(Equipment!$K27&lt;&gt;"",L$3&gt;YEAR(Equipment!$K27))),"",IF($C27="Straight-Line",MAX(0,($E27-$F27)/$G27),IF($C27="Declining Balance",MAX(0,MIN($E27*(1-Assumptions!$B$6/$G27)^(L$3-$D27)*Assumptions!$B$6/$G27,$E27*(1-Assumptions!$B$6/$G27)^(L$3-$D27)-$F27)),""))),"")))</f>
        <v/>
      </c>
      <c r="M27" s="28">
        <f>IF($A27="","",IF(OR($C27="",$D27="",$E27="",$F27="",$G27=""),"",IFERROR(IF(OR(M$3&lt;$D27,M$3&gt;$D27+$G27-1,AND(Equipment!$K27&lt;&gt;"",M$3&gt;YEAR(Equipment!$K27))),"",IF($C27="Straight-Line",MAX(0,($E27-$F27)/$G27),IF($C27="Declining Balance",MAX(0,MIN($E27*(1-Assumptions!$B$6/$G27)^(M$3-$D27)*Assumptions!$B$6/$G27,$E27*(1-Assumptions!$B$6/$G27)^(M$3-$D27)-$F27)),""))),"")))</f>
        <v/>
      </c>
      <c r="N27" s="28">
        <f>IF($A27="","",IF(OR($C27="",$D27="",$E27="",$F27="",$G27=""),"",IFERROR(IF(OR(N$3&lt;$D27,N$3&gt;$D27+$G27-1,AND(Equipment!$K27&lt;&gt;"",N$3&gt;YEAR(Equipment!$K27))),"",IF($C27="Straight-Line",MAX(0,($E27-$F27)/$G27),IF($C27="Declining Balance",MAX(0,MIN($E27*(1-Assumptions!$B$6/$G27)^(N$3-$D27)*Assumptions!$B$6/$G27,$E27*(1-Assumptions!$B$6/$G27)^(N$3-$D27)-$F27)),""))),"")))</f>
        <v/>
      </c>
      <c r="O27" s="28">
        <f>IF($A27="","",IF(OR($C27="",$D27="",$E27="",$F27="",$G27=""),"",IFERROR(IF(OR(O$3&lt;$D27,O$3&gt;$D27+$G27-1,AND(Equipment!$K27&lt;&gt;"",O$3&gt;YEAR(Equipment!$K27))),"",IF($C27="Straight-Line",MAX(0,($E27-$F27)/$G27),IF($C27="Declining Balance",MAX(0,MIN($E27*(1-Assumptions!$B$6/$G27)^(O$3-$D27)*Assumptions!$B$6/$G27,$E27*(1-Assumptions!$B$6/$G27)^(O$3-$D27)-$F27)),""))),"")))</f>
        <v/>
      </c>
      <c r="P27" s="28">
        <f>IF($A27="","",IF(OR($C27="",$D27="",$E27="",$F27="",$G27=""),"",IFERROR(IF(OR(P$3&lt;$D27,P$3&gt;$D27+$G27-1,AND(Equipment!$K27&lt;&gt;"",P$3&gt;YEAR(Equipment!$K27))),"",IF($C27="Straight-Line",MAX(0,($E27-$F27)/$G27),IF($C27="Declining Balance",MAX(0,MIN($E27*(1-Assumptions!$B$6/$G27)^(P$3-$D27)*Assumptions!$B$6/$G27,$E27*(1-Assumptions!$B$6/$G27)^(P$3-$D27)-$F27)),""))),"")))</f>
        <v/>
      </c>
      <c r="Q27" s="28">
        <f>IF($A27="","",IF(OR($C27="",$D27="",$E27="",$F27="",$G27=""),"",IFERROR(IF(OR(Q$3&lt;$D27,Q$3&gt;$D27+$G27-1,AND(Equipment!$K27&lt;&gt;"",Q$3&gt;YEAR(Equipment!$K27))),"",IF($C27="Straight-Line",MAX(0,($E27-$F27)/$G27),IF($C27="Declining Balance",MAX(0,MIN($E27*(1-Assumptions!$B$6/$G27)^(Q$3-$D27)*Assumptions!$B$6/$G27,$E27*(1-Assumptions!$B$6/$G27)^(Q$3-$D27)-$F27)),""))),"")))</f>
        <v/>
      </c>
      <c r="R27" s="28">
        <f>IF($A27="","",IF(OR($C27="",$D27="",$E27="",$F27="",$G27=""),"",IFERROR(IF(OR(R$3&lt;$D27,R$3&gt;$D27+$G27-1,AND(Equipment!$K27&lt;&gt;"",R$3&gt;YEAR(Equipment!$K27))),"",IF($C27="Straight-Line",MAX(0,($E27-$F27)/$G27),IF($C27="Declining Balance",MAX(0,MIN($E27*(1-Assumptions!$B$6/$G27)^(R$3-$D27)*Assumptions!$B$6/$G27,$E27*(1-Assumptions!$B$6/$G27)^(R$3-$D27)-$F27)),""))),"")))</f>
        <v/>
      </c>
    </row>
    <row r="28">
      <c r="A28" s="25">
        <f>IF(Equipment!$A28="","",Equipment!$A28)</f>
        <v/>
      </c>
      <c r="B28" s="25">
        <f>IF(Equipment!$A28="","",Equipment!$B28)</f>
        <v/>
      </c>
      <c r="C28" s="25">
        <f>IF(Equipment!$A28="","",Equipment!$I28)</f>
        <v/>
      </c>
      <c r="D28" s="20">
        <f>IF(OR(Equipment!$A28="",Equipment!$E28=""),"",IFERROR(YEAR(Equipment!$E28),""))</f>
        <v/>
      </c>
      <c r="E28" s="19">
        <f>IF(Equipment!$A28="","",Equipment!$F28)</f>
        <v/>
      </c>
      <c r="F28" s="19">
        <f>IF(Equipment!$A28="","",Equipment!$G28)</f>
        <v/>
      </c>
      <c r="G28" s="20">
        <f>IF(Equipment!$A28="","",Equipment!$H28)</f>
        <v/>
      </c>
      <c r="H28" s="25">
        <f>IF(Equipment!$A28="","",Equipment!$D28)</f>
        <v/>
      </c>
      <c r="I28" s="26">
        <f>IF($A28="","",IF(OR($C28="",$D28="",$E28="",$F28="",$G28=""),"",IFERROR(IF(OR(I$3&lt;$D28,I$3&gt;$D28+$G28-1,AND(Equipment!$K28&lt;&gt;"",I$3&gt;YEAR(Equipment!$K28))),"",IF($C28="Straight-Line",MAX(0,($E28-$F28)/$G28),IF($C28="Declining Balance",MAX(0,MIN($E28*(1-Assumptions!$B$6/$G28)^(I$3-$D28)*Assumptions!$B$6/$G28,$E28*(1-Assumptions!$B$6/$G28)^(I$3-$D28)-$F28)),""))),"")))</f>
        <v/>
      </c>
      <c r="J28" s="26">
        <f>IF($A28="","",IF(OR($C28="",$D28="",$E28="",$F28="",$G28=""),"",IFERROR(IF(OR(J$3&lt;$D28,J$3&gt;$D28+$G28-1,AND(Equipment!$K28&lt;&gt;"",J$3&gt;YEAR(Equipment!$K28))),"",IF($C28="Straight-Line",MAX(0,($E28-$F28)/$G28),IF($C28="Declining Balance",MAX(0,MIN($E28*(1-Assumptions!$B$6/$G28)^(J$3-$D28)*Assumptions!$B$6/$G28,$E28*(1-Assumptions!$B$6/$G28)^(J$3-$D28)-$F28)),""))),"")))</f>
        <v/>
      </c>
      <c r="K28" s="26">
        <f>IF($A28="","",IF(OR($C28="",$D28="",$E28="",$F28="",$G28=""),"",IFERROR(IF(OR(K$3&lt;$D28,K$3&gt;$D28+$G28-1,AND(Equipment!$K28&lt;&gt;"",K$3&gt;YEAR(Equipment!$K28))),"",IF($C28="Straight-Line",MAX(0,($E28-$F28)/$G28),IF($C28="Declining Balance",MAX(0,MIN($E28*(1-Assumptions!$B$6/$G28)^(K$3-$D28)*Assumptions!$B$6/$G28,$E28*(1-Assumptions!$B$6/$G28)^(K$3-$D28)-$F28)),""))),"")))</f>
        <v/>
      </c>
      <c r="L28" s="26">
        <f>IF($A28="","",IF(OR($C28="",$D28="",$E28="",$F28="",$G28=""),"",IFERROR(IF(OR(L$3&lt;$D28,L$3&gt;$D28+$G28-1,AND(Equipment!$K28&lt;&gt;"",L$3&gt;YEAR(Equipment!$K28))),"",IF($C28="Straight-Line",MAX(0,($E28-$F28)/$G28),IF($C28="Declining Balance",MAX(0,MIN($E28*(1-Assumptions!$B$6/$G28)^(L$3-$D28)*Assumptions!$B$6/$G28,$E28*(1-Assumptions!$B$6/$G28)^(L$3-$D28)-$F28)),""))),"")))</f>
        <v/>
      </c>
      <c r="M28" s="26">
        <f>IF($A28="","",IF(OR($C28="",$D28="",$E28="",$F28="",$G28=""),"",IFERROR(IF(OR(M$3&lt;$D28,M$3&gt;$D28+$G28-1,AND(Equipment!$K28&lt;&gt;"",M$3&gt;YEAR(Equipment!$K28))),"",IF($C28="Straight-Line",MAX(0,($E28-$F28)/$G28),IF($C28="Declining Balance",MAX(0,MIN($E28*(1-Assumptions!$B$6/$G28)^(M$3-$D28)*Assumptions!$B$6/$G28,$E28*(1-Assumptions!$B$6/$G28)^(M$3-$D28)-$F28)),""))),"")))</f>
        <v/>
      </c>
      <c r="N28" s="26">
        <f>IF($A28="","",IF(OR($C28="",$D28="",$E28="",$F28="",$G28=""),"",IFERROR(IF(OR(N$3&lt;$D28,N$3&gt;$D28+$G28-1,AND(Equipment!$K28&lt;&gt;"",N$3&gt;YEAR(Equipment!$K28))),"",IF($C28="Straight-Line",MAX(0,($E28-$F28)/$G28),IF($C28="Declining Balance",MAX(0,MIN($E28*(1-Assumptions!$B$6/$G28)^(N$3-$D28)*Assumptions!$B$6/$G28,$E28*(1-Assumptions!$B$6/$G28)^(N$3-$D28)-$F28)),""))),"")))</f>
        <v/>
      </c>
      <c r="O28" s="26">
        <f>IF($A28="","",IF(OR($C28="",$D28="",$E28="",$F28="",$G28=""),"",IFERROR(IF(OR(O$3&lt;$D28,O$3&gt;$D28+$G28-1,AND(Equipment!$K28&lt;&gt;"",O$3&gt;YEAR(Equipment!$K28))),"",IF($C28="Straight-Line",MAX(0,($E28-$F28)/$G28),IF($C28="Declining Balance",MAX(0,MIN($E28*(1-Assumptions!$B$6/$G28)^(O$3-$D28)*Assumptions!$B$6/$G28,$E28*(1-Assumptions!$B$6/$G28)^(O$3-$D28)-$F28)),""))),"")))</f>
        <v/>
      </c>
      <c r="P28" s="26">
        <f>IF($A28="","",IF(OR($C28="",$D28="",$E28="",$F28="",$G28=""),"",IFERROR(IF(OR(P$3&lt;$D28,P$3&gt;$D28+$G28-1,AND(Equipment!$K28&lt;&gt;"",P$3&gt;YEAR(Equipment!$K28))),"",IF($C28="Straight-Line",MAX(0,($E28-$F28)/$G28),IF($C28="Declining Balance",MAX(0,MIN($E28*(1-Assumptions!$B$6/$G28)^(P$3-$D28)*Assumptions!$B$6/$G28,$E28*(1-Assumptions!$B$6/$G28)^(P$3-$D28)-$F28)),""))),"")))</f>
        <v/>
      </c>
      <c r="Q28" s="26">
        <f>IF($A28="","",IF(OR($C28="",$D28="",$E28="",$F28="",$G28=""),"",IFERROR(IF(OR(Q$3&lt;$D28,Q$3&gt;$D28+$G28-1,AND(Equipment!$K28&lt;&gt;"",Q$3&gt;YEAR(Equipment!$K28))),"",IF($C28="Straight-Line",MAX(0,($E28-$F28)/$G28),IF($C28="Declining Balance",MAX(0,MIN($E28*(1-Assumptions!$B$6/$G28)^(Q$3-$D28)*Assumptions!$B$6/$G28,$E28*(1-Assumptions!$B$6/$G28)^(Q$3-$D28)-$F28)),""))),"")))</f>
        <v/>
      </c>
      <c r="R28" s="26">
        <f>IF($A28="","",IF(OR($C28="",$D28="",$E28="",$F28="",$G28=""),"",IFERROR(IF(OR(R$3&lt;$D28,R$3&gt;$D28+$G28-1,AND(Equipment!$K28&lt;&gt;"",R$3&gt;YEAR(Equipment!$K28))),"",IF($C28="Straight-Line",MAX(0,($E28-$F28)/$G28),IF($C28="Declining Balance",MAX(0,MIN($E28*(1-Assumptions!$B$6/$G28)^(R$3-$D28)*Assumptions!$B$6/$G28,$E28*(1-Assumptions!$B$6/$G28)^(R$3-$D28)-$F28)),""))),"")))</f>
        <v/>
      </c>
    </row>
    <row r="29">
      <c r="A29" s="27">
        <f>IF(Equipment!$A29="","",Equipment!$A29)</f>
        <v/>
      </c>
      <c r="B29" s="27">
        <f>IF(Equipment!$A29="","",Equipment!$B29)</f>
        <v/>
      </c>
      <c r="C29" s="27">
        <f>IF(Equipment!$A29="","",Equipment!$I29)</f>
        <v/>
      </c>
      <c r="D29" s="22">
        <f>IF(OR(Equipment!$A29="",Equipment!$E29=""),"",IFERROR(YEAR(Equipment!$E29),""))</f>
        <v/>
      </c>
      <c r="E29" s="21">
        <f>IF(Equipment!$A29="","",Equipment!$F29)</f>
        <v/>
      </c>
      <c r="F29" s="21">
        <f>IF(Equipment!$A29="","",Equipment!$G29)</f>
        <v/>
      </c>
      <c r="G29" s="22">
        <f>IF(Equipment!$A29="","",Equipment!$H29)</f>
        <v/>
      </c>
      <c r="H29" s="27">
        <f>IF(Equipment!$A29="","",Equipment!$D29)</f>
        <v/>
      </c>
      <c r="I29" s="28">
        <f>IF($A29="","",IF(OR($C29="",$D29="",$E29="",$F29="",$G29=""),"",IFERROR(IF(OR(I$3&lt;$D29,I$3&gt;$D29+$G29-1,AND(Equipment!$K29&lt;&gt;"",I$3&gt;YEAR(Equipment!$K29))),"",IF($C29="Straight-Line",MAX(0,($E29-$F29)/$G29),IF($C29="Declining Balance",MAX(0,MIN($E29*(1-Assumptions!$B$6/$G29)^(I$3-$D29)*Assumptions!$B$6/$G29,$E29*(1-Assumptions!$B$6/$G29)^(I$3-$D29)-$F29)),""))),"")))</f>
        <v/>
      </c>
      <c r="J29" s="28">
        <f>IF($A29="","",IF(OR($C29="",$D29="",$E29="",$F29="",$G29=""),"",IFERROR(IF(OR(J$3&lt;$D29,J$3&gt;$D29+$G29-1,AND(Equipment!$K29&lt;&gt;"",J$3&gt;YEAR(Equipment!$K29))),"",IF($C29="Straight-Line",MAX(0,($E29-$F29)/$G29),IF($C29="Declining Balance",MAX(0,MIN($E29*(1-Assumptions!$B$6/$G29)^(J$3-$D29)*Assumptions!$B$6/$G29,$E29*(1-Assumptions!$B$6/$G29)^(J$3-$D29)-$F29)),""))),"")))</f>
        <v/>
      </c>
      <c r="K29" s="28">
        <f>IF($A29="","",IF(OR($C29="",$D29="",$E29="",$F29="",$G29=""),"",IFERROR(IF(OR(K$3&lt;$D29,K$3&gt;$D29+$G29-1,AND(Equipment!$K29&lt;&gt;"",K$3&gt;YEAR(Equipment!$K29))),"",IF($C29="Straight-Line",MAX(0,($E29-$F29)/$G29),IF($C29="Declining Balance",MAX(0,MIN($E29*(1-Assumptions!$B$6/$G29)^(K$3-$D29)*Assumptions!$B$6/$G29,$E29*(1-Assumptions!$B$6/$G29)^(K$3-$D29)-$F29)),""))),"")))</f>
        <v/>
      </c>
      <c r="L29" s="28">
        <f>IF($A29="","",IF(OR($C29="",$D29="",$E29="",$F29="",$G29=""),"",IFERROR(IF(OR(L$3&lt;$D29,L$3&gt;$D29+$G29-1,AND(Equipment!$K29&lt;&gt;"",L$3&gt;YEAR(Equipment!$K29))),"",IF($C29="Straight-Line",MAX(0,($E29-$F29)/$G29),IF($C29="Declining Balance",MAX(0,MIN($E29*(1-Assumptions!$B$6/$G29)^(L$3-$D29)*Assumptions!$B$6/$G29,$E29*(1-Assumptions!$B$6/$G29)^(L$3-$D29)-$F29)),""))),"")))</f>
        <v/>
      </c>
      <c r="M29" s="28">
        <f>IF($A29="","",IF(OR($C29="",$D29="",$E29="",$F29="",$G29=""),"",IFERROR(IF(OR(M$3&lt;$D29,M$3&gt;$D29+$G29-1,AND(Equipment!$K29&lt;&gt;"",M$3&gt;YEAR(Equipment!$K29))),"",IF($C29="Straight-Line",MAX(0,($E29-$F29)/$G29),IF($C29="Declining Balance",MAX(0,MIN($E29*(1-Assumptions!$B$6/$G29)^(M$3-$D29)*Assumptions!$B$6/$G29,$E29*(1-Assumptions!$B$6/$G29)^(M$3-$D29)-$F29)),""))),"")))</f>
        <v/>
      </c>
      <c r="N29" s="28">
        <f>IF($A29="","",IF(OR($C29="",$D29="",$E29="",$F29="",$G29=""),"",IFERROR(IF(OR(N$3&lt;$D29,N$3&gt;$D29+$G29-1,AND(Equipment!$K29&lt;&gt;"",N$3&gt;YEAR(Equipment!$K29))),"",IF($C29="Straight-Line",MAX(0,($E29-$F29)/$G29),IF($C29="Declining Balance",MAX(0,MIN($E29*(1-Assumptions!$B$6/$G29)^(N$3-$D29)*Assumptions!$B$6/$G29,$E29*(1-Assumptions!$B$6/$G29)^(N$3-$D29)-$F29)),""))),"")))</f>
        <v/>
      </c>
      <c r="O29" s="28">
        <f>IF($A29="","",IF(OR($C29="",$D29="",$E29="",$F29="",$G29=""),"",IFERROR(IF(OR(O$3&lt;$D29,O$3&gt;$D29+$G29-1,AND(Equipment!$K29&lt;&gt;"",O$3&gt;YEAR(Equipment!$K29))),"",IF($C29="Straight-Line",MAX(0,($E29-$F29)/$G29),IF($C29="Declining Balance",MAX(0,MIN($E29*(1-Assumptions!$B$6/$G29)^(O$3-$D29)*Assumptions!$B$6/$G29,$E29*(1-Assumptions!$B$6/$G29)^(O$3-$D29)-$F29)),""))),"")))</f>
        <v/>
      </c>
      <c r="P29" s="28">
        <f>IF($A29="","",IF(OR($C29="",$D29="",$E29="",$F29="",$G29=""),"",IFERROR(IF(OR(P$3&lt;$D29,P$3&gt;$D29+$G29-1,AND(Equipment!$K29&lt;&gt;"",P$3&gt;YEAR(Equipment!$K29))),"",IF($C29="Straight-Line",MAX(0,($E29-$F29)/$G29),IF($C29="Declining Balance",MAX(0,MIN($E29*(1-Assumptions!$B$6/$G29)^(P$3-$D29)*Assumptions!$B$6/$G29,$E29*(1-Assumptions!$B$6/$G29)^(P$3-$D29)-$F29)),""))),"")))</f>
        <v/>
      </c>
      <c r="Q29" s="28">
        <f>IF($A29="","",IF(OR($C29="",$D29="",$E29="",$F29="",$G29=""),"",IFERROR(IF(OR(Q$3&lt;$D29,Q$3&gt;$D29+$G29-1,AND(Equipment!$K29&lt;&gt;"",Q$3&gt;YEAR(Equipment!$K29))),"",IF($C29="Straight-Line",MAX(0,($E29-$F29)/$G29),IF($C29="Declining Balance",MAX(0,MIN($E29*(1-Assumptions!$B$6/$G29)^(Q$3-$D29)*Assumptions!$B$6/$G29,$E29*(1-Assumptions!$B$6/$G29)^(Q$3-$D29)-$F29)),""))),"")))</f>
        <v/>
      </c>
      <c r="R29" s="28">
        <f>IF($A29="","",IF(OR($C29="",$D29="",$E29="",$F29="",$G29=""),"",IFERROR(IF(OR(R$3&lt;$D29,R$3&gt;$D29+$G29-1,AND(Equipment!$K29&lt;&gt;"",R$3&gt;YEAR(Equipment!$K29))),"",IF($C29="Straight-Line",MAX(0,($E29-$F29)/$G29),IF($C29="Declining Balance",MAX(0,MIN($E29*(1-Assumptions!$B$6/$G29)^(R$3-$D29)*Assumptions!$B$6/$G29,$E29*(1-Assumptions!$B$6/$G29)^(R$3-$D29)-$F29)),""))),"")))</f>
        <v/>
      </c>
    </row>
    <row r="30">
      <c r="A30" s="25">
        <f>IF(Equipment!$A30="","",Equipment!$A30)</f>
        <v/>
      </c>
      <c r="B30" s="25">
        <f>IF(Equipment!$A30="","",Equipment!$B30)</f>
        <v/>
      </c>
      <c r="C30" s="25">
        <f>IF(Equipment!$A30="","",Equipment!$I30)</f>
        <v/>
      </c>
      <c r="D30" s="20">
        <f>IF(OR(Equipment!$A30="",Equipment!$E30=""),"",IFERROR(YEAR(Equipment!$E30),""))</f>
        <v/>
      </c>
      <c r="E30" s="19">
        <f>IF(Equipment!$A30="","",Equipment!$F30)</f>
        <v/>
      </c>
      <c r="F30" s="19">
        <f>IF(Equipment!$A30="","",Equipment!$G30)</f>
        <v/>
      </c>
      <c r="G30" s="20">
        <f>IF(Equipment!$A30="","",Equipment!$H30)</f>
        <v/>
      </c>
      <c r="H30" s="25">
        <f>IF(Equipment!$A30="","",Equipment!$D30)</f>
        <v/>
      </c>
      <c r="I30" s="26">
        <f>IF($A30="","",IF(OR($C30="",$D30="",$E30="",$F30="",$G30=""),"",IFERROR(IF(OR(I$3&lt;$D30,I$3&gt;$D30+$G30-1,AND(Equipment!$K30&lt;&gt;"",I$3&gt;YEAR(Equipment!$K30))),"",IF($C30="Straight-Line",MAX(0,($E30-$F30)/$G30),IF($C30="Declining Balance",MAX(0,MIN($E30*(1-Assumptions!$B$6/$G30)^(I$3-$D30)*Assumptions!$B$6/$G30,$E30*(1-Assumptions!$B$6/$G30)^(I$3-$D30)-$F30)),""))),"")))</f>
        <v/>
      </c>
      <c r="J30" s="26">
        <f>IF($A30="","",IF(OR($C30="",$D30="",$E30="",$F30="",$G30=""),"",IFERROR(IF(OR(J$3&lt;$D30,J$3&gt;$D30+$G30-1,AND(Equipment!$K30&lt;&gt;"",J$3&gt;YEAR(Equipment!$K30))),"",IF($C30="Straight-Line",MAX(0,($E30-$F30)/$G30),IF($C30="Declining Balance",MAX(0,MIN($E30*(1-Assumptions!$B$6/$G30)^(J$3-$D30)*Assumptions!$B$6/$G30,$E30*(1-Assumptions!$B$6/$G30)^(J$3-$D30)-$F30)),""))),"")))</f>
        <v/>
      </c>
      <c r="K30" s="26">
        <f>IF($A30="","",IF(OR($C30="",$D30="",$E30="",$F30="",$G30=""),"",IFERROR(IF(OR(K$3&lt;$D30,K$3&gt;$D30+$G30-1,AND(Equipment!$K30&lt;&gt;"",K$3&gt;YEAR(Equipment!$K30))),"",IF($C30="Straight-Line",MAX(0,($E30-$F30)/$G30),IF($C30="Declining Balance",MAX(0,MIN($E30*(1-Assumptions!$B$6/$G30)^(K$3-$D30)*Assumptions!$B$6/$G30,$E30*(1-Assumptions!$B$6/$G30)^(K$3-$D30)-$F30)),""))),"")))</f>
        <v/>
      </c>
      <c r="L30" s="26">
        <f>IF($A30="","",IF(OR($C30="",$D30="",$E30="",$F30="",$G30=""),"",IFERROR(IF(OR(L$3&lt;$D30,L$3&gt;$D30+$G30-1,AND(Equipment!$K30&lt;&gt;"",L$3&gt;YEAR(Equipment!$K30))),"",IF($C30="Straight-Line",MAX(0,($E30-$F30)/$G30),IF($C30="Declining Balance",MAX(0,MIN($E30*(1-Assumptions!$B$6/$G30)^(L$3-$D30)*Assumptions!$B$6/$G30,$E30*(1-Assumptions!$B$6/$G30)^(L$3-$D30)-$F30)),""))),"")))</f>
        <v/>
      </c>
      <c r="M30" s="26">
        <f>IF($A30="","",IF(OR($C30="",$D30="",$E30="",$F30="",$G30=""),"",IFERROR(IF(OR(M$3&lt;$D30,M$3&gt;$D30+$G30-1,AND(Equipment!$K30&lt;&gt;"",M$3&gt;YEAR(Equipment!$K30))),"",IF($C30="Straight-Line",MAX(0,($E30-$F30)/$G30),IF($C30="Declining Balance",MAX(0,MIN($E30*(1-Assumptions!$B$6/$G30)^(M$3-$D30)*Assumptions!$B$6/$G30,$E30*(1-Assumptions!$B$6/$G30)^(M$3-$D30)-$F30)),""))),"")))</f>
        <v/>
      </c>
      <c r="N30" s="26">
        <f>IF($A30="","",IF(OR($C30="",$D30="",$E30="",$F30="",$G30=""),"",IFERROR(IF(OR(N$3&lt;$D30,N$3&gt;$D30+$G30-1,AND(Equipment!$K30&lt;&gt;"",N$3&gt;YEAR(Equipment!$K30))),"",IF($C30="Straight-Line",MAX(0,($E30-$F30)/$G30),IF($C30="Declining Balance",MAX(0,MIN($E30*(1-Assumptions!$B$6/$G30)^(N$3-$D30)*Assumptions!$B$6/$G30,$E30*(1-Assumptions!$B$6/$G30)^(N$3-$D30)-$F30)),""))),"")))</f>
        <v/>
      </c>
      <c r="O30" s="26">
        <f>IF($A30="","",IF(OR($C30="",$D30="",$E30="",$F30="",$G30=""),"",IFERROR(IF(OR(O$3&lt;$D30,O$3&gt;$D30+$G30-1,AND(Equipment!$K30&lt;&gt;"",O$3&gt;YEAR(Equipment!$K30))),"",IF($C30="Straight-Line",MAX(0,($E30-$F30)/$G30),IF($C30="Declining Balance",MAX(0,MIN($E30*(1-Assumptions!$B$6/$G30)^(O$3-$D30)*Assumptions!$B$6/$G30,$E30*(1-Assumptions!$B$6/$G30)^(O$3-$D30)-$F30)),""))),"")))</f>
        <v/>
      </c>
      <c r="P30" s="26">
        <f>IF($A30="","",IF(OR($C30="",$D30="",$E30="",$F30="",$G30=""),"",IFERROR(IF(OR(P$3&lt;$D30,P$3&gt;$D30+$G30-1,AND(Equipment!$K30&lt;&gt;"",P$3&gt;YEAR(Equipment!$K30))),"",IF($C30="Straight-Line",MAX(0,($E30-$F30)/$G30),IF($C30="Declining Balance",MAX(0,MIN($E30*(1-Assumptions!$B$6/$G30)^(P$3-$D30)*Assumptions!$B$6/$G30,$E30*(1-Assumptions!$B$6/$G30)^(P$3-$D30)-$F30)),""))),"")))</f>
        <v/>
      </c>
      <c r="Q30" s="26">
        <f>IF($A30="","",IF(OR($C30="",$D30="",$E30="",$F30="",$G30=""),"",IFERROR(IF(OR(Q$3&lt;$D30,Q$3&gt;$D30+$G30-1,AND(Equipment!$K30&lt;&gt;"",Q$3&gt;YEAR(Equipment!$K30))),"",IF($C30="Straight-Line",MAX(0,($E30-$F30)/$G30),IF($C30="Declining Balance",MAX(0,MIN($E30*(1-Assumptions!$B$6/$G30)^(Q$3-$D30)*Assumptions!$B$6/$G30,$E30*(1-Assumptions!$B$6/$G30)^(Q$3-$D30)-$F30)),""))),"")))</f>
        <v/>
      </c>
      <c r="R30" s="26">
        <f>IF($A30="","",IF(OR($C30="",$D30="",$E30="",$F30="",$G30=""),"",IFERROR(IF(OR(R$3&lt;$D30,R$3&gt;$D30+$G30-1,AND(Equipment!$K30&lt;&gt;"",R$3&gt;YEAR(Equipment!$K30))),"",IF($C30="Straight-Line",MAX(0,($E30-$F30)/$G30),IF($C30="Declining Balance",MAX(0,MIN($E30*(1-Assumptions!$B$6/$G30)^(R$3-$D30)*Assumptions!$B$6/$G30,$E30*(1-Assumptions!$B$6/$G30)^(R$3-$D30)-$F30)),""))),"")))</f>
        <v/>
      </c>
    </row>
    <row r="31">
      <c r="A31" s="27">
        <f>IF(Equipment!$A31="","",Equipment!$A31)</f>
        <v/>
      </c>
      <c r="B31" s="27">
        <f>IF(Equipment!$A31="","",Equipment!$B31)</f>
        <v/>
      </c>
      <c r="C31" s="27">
        <f>IF(Equipment!$A31="","",Equipment!$I31)</f>
        <v/>
      </c>
      <c r="D31" s="22">
        <f>IF(OR(Equipment!$A31="",Equipment!$E31=""),"",IFERROR(YEAR(Equipment!$E31),""))</f>
        <v/>
      </c>
      <c r="E31" s="21">
        <f>IF(Equipment!$A31="","",Equipment!$F31)</f>
        <v/>
      </c>
      <c r="F31" s="21">
        <f>IF(Equipment!$A31="","",Equipment!$G31)</f>
        <v/>
      </c>
      <c r="G31" s="22">
        <f>IF(Equipment!$A31="","",Equipment!$H31)</f>
        <v/>
      </c>
      <c r="H31" s="27">
        <f>IF(Equipment!$A31="","",Equipment!$D31)</f>
        <v/>
      </c>
      <c r="I31" s="28">
        <f>IF($A31="","",IF(OR($C31="",$D31="",$E31="",$F31="",$G31=""),"",IFERROR(IF(OR(I$3&lt;$D31,I$3&gt;$D31+$G31-1,AND(Equipment!$K31&lt;&gt;"",I$3&gt;YEAR(Equipment!$K31))),"",IF($C31="Straight-Line",MAX(0,($E31-$F31)/$G31),IF($C31="Declining Balance",MAX(0,MIN($E31*(1-Assumptions!$B$6/$G31)^(I$3-$D31)*Assumptions!$B$6/$G31,$E31*(1-Assumptions!$B$6/$G31)^(I$3-$D31)-$F31)),""))),"")))</f>
        <v/>
      </c>
      <c r="J31" s="28">
        <f>IF($A31="","",IF(OR($C31="",$D31="",$E31="",$F31="",$G31=""),"",IFERROR(IF(OR(J$3&lt;$D31,J$3&gt;$D31+$G31-1,AND(Equipment!$K31&lt;&gt;"",J$3&gt;YEAR(Equipment!$K31))),"",IF($C31="Straight-Line",MAX(0,($E31-$F31)/$G31),IF($C31="Declining Balance",MAX(0,MIN($E31*(1-Assumptions!$B$6/$G31)^(J$3-$D31)*Assumptions!$B$6/$G31,$E31*(1-Assumptions!$B$6/$G31)^(J$3-$D31)-$F31)),""))),"")))</f>
        <v/>
      </c>
      <c r="K31" s="28">
        <f>IF($A31="","",IF(OR($C31="",$D31="",$E31="",$F31="",$G31=""),"",IFERROR(IF(OR(K$3&lt;$D31,K$3&gt;$D31+$G31-1,AND(Equipment!$K31&lt;&gt;"",K$3&gt;YEAR(Equipment!$K31))),"",IF($C31="Straight-Line",MAX(0,($E31-$F31)/$G31),IF($C31="Declining Balance",MAX(0,MIN($E31*(1-Assumptions!$B$6/$G31)^(K$3-$D31)*Assumptions!$B$6/$G31,$E31*(1-Assumptions!$B$6/$G31)^(K$3-$D31)-$F31)),""))),"")))</f>
        <v/>
      </c>
      <c r="L31" s="28">
        <f>IF($A31="","",IF(OR($C31="",$D31="",$E31="",$F31="",$G31=""),"",IFERROR(IF(OR(L$3&lt;$D31,L$3&gt;$D31+$G31-1,AND(Equipment!$K31&lt;&gt;"",L$3&gt;YEAR(Equipment!$K31))),"",IF($C31="Straight-Line",MAX(0,($E31-$F31)/$G31),IF($C31="Declining Balance",MAX(0,MIN($E31*(1-Assumptions!$B$6/$G31)^(L$3-$D31)*Assumptions!$B$6/$G31,$E31*(1-Assumptions!$B$6/$G31)^(L$3-$D31)-$F31)),""))),"")))</f>
        <v/>
      </c>
      <c r="M31" s="28">
        <f>IF($A31="","",IF(OR($C31="",$D31="",$E31="",$F31="",$G31=""),"",IFERROR(IF(OR(M$3&lt;$D31,M$3&gt;$D31+$G31-1,AND(Equipment!$K31&lt;&gt;"",M$3&gt;YEAR(Equipment!$K31))),"",IF($C31="Straight-Line",MAX(0,($E31-$F31)/$G31),IF($C31="Declining Balance",MAX(0,MIN($E31*(1-Assumptions!$B$6/$G31)^(M$3-$D31)*Assumptions!$B$6/$G31,$E31*(1-Assumptions!$B$6/$G31)^(M$3-$D31)-$F31)),""))),"")))</f>
        <v/>
      </c>
      <c r="N31" s="28">
        <f>IF($A31="","",IF(OR($C31="",$D31="",$E31="",$F31="",$G31=""),"",IFERROR(IF(OR(N$3&lt;$D31,N$3&gt;$D31+$G31-1,AND(Equipment!$K31&lt;&gt;"",N$3&gt;YEAR(Equipment!$K31))),"",IF($C31="Straight-Line",MAX(0,($E31-$F31)/$G31),IF($C31="Declining Balance",MAX(0,MIN($E31*(1-Assumptions!$B$6/$G31)^(N$3-$D31)*Assumptions!$B$6/$G31,$E31*(1-Assumptions!$B$6/$G31)^(N$3-$D31)-$F31)),""))),"")))</f>
        <v/>
      </c>
      <c r="O31" s="28">
        <f>IF($A31="","",IF(OR($C31="",$D31="",$E31="",$F31="",$G31=""),"",IFERROR(IF(OR(O$3&lt;$D31,O$3&gt;$D31+$G31-1,AND(Equipment!$K31&lt;&gt;"",O$3&gt;YEAR(Equipment!$K31))),"",IF($C31="Straight-Line",MAX(0,($E31-$F31)/$G31),IF($C31="Declining Balance",MAX(0,MIN($E31*(1-Assumptions!$B$6/$G31)^(O$3-$D31)*Assumptions!$B$6/$G31,$E31*(1-Assumptions!$B$6/$G31)^(O$3-$D31)-$F31)),""))),"")))</f>
        <v/>
      </c>
      <c r="P31" s="28">
        <f>IF($A31="","",IF(OR($C31="",$D31="",$E31="",$F31="",$G31=""),"",IFERROR(IF(OR(P$3&lt;$D31,P$3&gt;$D31+$G31-1,AND(Equipment!$K31&lt;&gt;"",P$3&gt;YEAR(Equipment!$K31))),"",IF($C31="Straight-Line",MAX(0,($E31-$F31)/$G31),IF($C31="Declining Balance",MAX(0,MIN($E31*(1-Assumptions!$B$6/$G31)^(P$3-$D31)*Assumptions!$B$6/$G31,$E31*(1-Assumptions!$B$6/$G31)^(P$3-$D31)-$F31)),""))),"")))</f>
        <v/>
      </c>
      <c r="Q31" s="28">
        <f>IF($A31="","",IF(OR($C31="",$D31="",$E31="",$F31="",$G31=""),"",IFERROR(IF(OR(Q$3&lt;$D31,Q$3&gt;$D31+$G31-1,AND(Equipment!$K31&lt;&gt;"",Q$3&gt;YEAR(Equipment!$K31))),"",IF($C31="Straight-Line",MAX(0,($E31-$F31)/$G31),IF($C31="Declining Balance",MAX(0,MIN($E31*(1-Assumptions!$B$6/$G31)^(Q$3-$D31)*Assumptions!$B$6/$G31,$E31*(1-Assumptions!$B$6/$G31)^(Q$3-$D31)-$F31)),""))),"")))</f>
        <v/>
      </c>
      <c r="R31" s="28">
        <f>IF($A31="","",IF(OR($C31="",$D31="",$E31="",$F31="",$G31=""),"",IFERROR(IF(OR(R$3&lt;$D31,R$3&gt;$D31+$G31-1,AND(Equipment!$K31&lt;&gt;"",R$3&gt;YEAR(Equipment!$K31))),"",IF($C31="Straight-Line",MAX(0,($E31-$F31)/$G31),IF($C31="Declining Balance",MAX(0,MIN($E31*(1-Assumptions!$B$6/$G31)^(R$3-$D31)*Assumptions!$B$6/$G31,$E31*(1-Assumptions!$B$6/$G31)^(R$3-$D31)-$F31)),""))),"")))</f>
        <v/>
      </c>
    </row>
    <row r="32">
      <c r="A32" s="25">
        <f>IF(Equipment!$A32="","",Equipment!$A32)</f>
        <v/>
      </c>
      <c r="B32" s="25">
        <f>IF(Equipment!$A32="","",Equipment!$B32)</f>
        <v/>
      </c>
      <c r="C32" s="25">
        <f>IF(Equipment!$A32="","",Equipment!$I32)</f>
        <v/>
      </c>
      <c r="D32" s="20">
        <f>IF(OR(Equipment!$A32="",Equipment!$E32=""),"",IFERROR(YEAR(Equipment!$E32),""))</f>
        <v/>
      </c>
      <c r="E32" s="19">
        <f>IF(Equipment!$A32="","",Equipment!$F32)</f>
        <v/>
      </c>
      <c r="F32" s="19">
        <f>IF(Equipment!$A32="","",Equipment!$G32)</f>
        <v/>
      </c>
      <c r="G32" s="20">
        <f>IF(Equipment!$A32="","",Equipment!$H32)</f>
        <v/>
      </c>
      <c r="H32" s="25">
        <f>IF(Equipment!$A32="","",Equipment!$D32)</f>
        <v/>
      </c>
      <c r="I32" s="26">
        <f>IF($A32="","",IF(OR($C32="",$D32="",$E32="",$F32="",$G32=""),"",IFERROR(IF(OR(I$3&lt;$D32,I$3&gt;$D32+$G32-1,AND(Equipment!$K32&lt;&gt;"",I$3&gt;YEAR(Equipment!$K32))),"",IF($C32="Straight-Line",MAX(0,($E32-$F32)/$G32),IF($C32="Declining Balance",MAX(0,MIN($E32*(1-Assumptions!$B$6/$G32)^(I$3-$D32)*Assumptions!$B$6/$G32,$E32*(1-Assumptions!$B$6/$G32)^(I$3-$D32)-$F32)),""))),"")))</f>
        <v/>
      </c>
      <c r="J32" s="26">
        <f>IF($A32="","",IF(OR($C32="",$D32="",$E32="",$F32="",$G32=""),"",IFERROR(IF(OR(J$3&lt;$D32,J$3&gt;$D32+$G32-1,AND(Equipment!$K32&lt;&gt;"",J$3&gt;YEAR(Equipment!$K32))),"",IF($C32="Straight-Line",MAX(0,($E32-$F32)/$G32),IF($C32="Declining Balance",MAX(0,MIN($E32*(1-Assumptions!$B$6/$G32)^(J$3-$D32)*Assumptions!$B$6/$G32,$E32*(1-Assumptions!$B$6/$G32)^(J$3-$D32)-$F32)),""))),"")))</f>
        <v/>
      </c>
      <c r="K32" s="26">
        <f>IF($A32="","",IF(OR($C32="",$D32="",$E32="",$F32="",$G32=""),"",IFERROR(IF(OR(K$3&lt;$D32,K$3&gt;$D32+$G32-1,AND(Equipment!$K32&lt;&gt;"",K$3&gt;YEAR(Equipment!$K32))),"",IF($C32="Straight-Line",MAX(0,($E32-$F32)/$G32),IF($C32="Declining Balance",MAX(0,MIN($E32*(1-Assumptions!$B$6/$G32)^(K$3-$D32)*Assumptions!$B$6/$G32,$E32*(1-Assumptions!$B$6/$G32)^(K$3-$D32)-$F32)),""))),"")))</f>
        <v/>
      </c>
      <c r="L32" s="26">
        <f>IF($A32="","",IF(OR($C32="",$D32="",$E32="",$F32="",$G32=""),"",IFERROR(IF(OR(L$3&lt;$D32,L$3&gt;$D32+$G32-1,AND(Equipment!$K32&lt;&gt;"",L$3&gt;YEAR(Equipment!$K32))),"",IF($C32="Straight-Line",MAX(0,($E32-$F32)/$G32),IF($C32="Declining Balance",MAX(0,MIN($E32*(1-Assumptions!$B$6/$G32)^(L$3-$D32)*Assumptions!$B$6/$G32,$E32*(1-Assumptions!$B$6/$G32)^(L$3-$D32)-$F32)),""))),"")))</f>
        <v/>
      </c>
      <c r="M32" s="26">
        <f>IF($A32="","",IF(OR($C32="",$D32="",$E32="",$F32="",$G32=""),"",IFERROR(IF(OR(M$3&lt;$D32,M$3&gt;$D32+$G32-1,AND(Equipment!$K32&lt;&gt;"",M$3&gt;YEAR(Equipment!$K32))),"",IF($C32="Straight-Line",MAX(0,($E32-$F32)/$G32),IF($C32="Declining Balance",MAX(0,MIN($E32*(1-Assumptions!$B$6/$G32)^(M$3-$D32)*Assumptions!$B$6/$G32,$E32*(1-Assumptions!$B$6/$G32)^(M$3-$D32)-$F32)),""))),"")))</f>
        <v/>
      </c>
      <c r="N32" s="26">
        <f>IF($A32="","",IF(OR($C32="",$D32="",$E32="",$F32="",$G32=""),"",IFERROR(IF(OR(N$3&lt;$D32,N$3&gt;$D32+$G32-1,AND(Equipment!$K32&lt;&gt;"",N$3&gt;YEAR(Equipment!$K32))),"",IF($C32="Straight-Line",MAX(0,($E32-$F32)/$G32),IF($C32="Declining Balance",MAX(0,MIN($E32*(1-Assumptions!$B$6/$G32)^(N$3-$D32)*Assumptions!$B$6/$G32,$E32*(1-Assumptions!$B$6/$G32)^(N$3-$D32)-$F32)),""))),"")))</f>
        <v/>
      </c>
      <c r="O32" s="26">
        <f>IF($A32="","",IF(OR($C32="",$D32="",$E32="",$F32="",$G32=""),"",IFERROR(IF(OR(O$3&lt;$D32,O$3&gt;$D32+$G32-1,AND(Equipment!$K32&lt;&gt;"",O$3&gt;YEAR(Equipment!$K32))),"",IF($C32="Straight-Line",MAX(0,($E32-$F32)/$G32),IF($C32="Declining Balance",MAX(0,MIN($E32*(1-Assumptions!$B$6/$G32)^(O$3-$D32)*Assumptions!$B$6/$G32,$E32*(1-Assumptions!$B$6/$G32)^(O$3-$D32)-$F32)),""))),"")))</f>
        <v/>
      </c>
      <c r="P32" s="26">
        <f>IF($A32="","",IF(OR($C32="",$D32="",$E32="",$F32="",$G32=""),"",IFERROR(IF(OR(P$3&lt;$D32,P$3&gt;$D32+$G32-1,AND(Equipment!$K32&lt;&gt;"",P$3&gt;YEAR(Equipment!$K32))),"",IF($C32="Straight-Line",MAX(0,($E32-$F32)/$G32),IF($C32="Declining Balance",MAX(0,MIN($E32*(1-Assumptions!$B$6/$G32)^(P$3-$D32)*Assumptions!$B$6/$G32,$E32*(1-Assumptions!$B$6/$G32)^(P$3-$D32)-$F32)),""))),"")))</f>
        <v/>
      </c>
      <c r="Q32" s="26">
        <f>IF($A32="","",IF(OR($C32="",$D32="",$E32="",$F32="",$G32=""),"",IFERROR(IF(OR(Q$3&lt;$D32,Q$3&gt;$D32+$G32-1,AND(Equipment!$K32&lt;&gt;"",Q$3&gt;YEAR(Equipment!$K32))),"",IF($C32="Straight-Line",MAX(0,($E32-$F32)/$G32),IF($C32="Declining Balance",MAX(0,MIN($E32*(1-Assumptions!$B$6/$G32)^(Q$3-$D32)*Assumptions!$B$6/$G32,$E32*(1-Assumptions!$B$6/$G32)^(Q$3-$D32)-$F32)),""))),"")))</f>
        <v/>
      </c>
      <c r="R32" s="26">
        <f>IF($A32="","",IF(OR($C32="",$D32="",$E32="",$F32="",$G32=""),"",IFERROR(IF(OR(R$3&lt;$D32,R$3&gt;$D32+$G32-1,AND(Equipment!$K32&lt;&gt;"",R$3&gt;YEAR(Equipment!$K32))),"",IF($C32="Straight-Line",MAX(0,($E32-$F32)/$G32),IF($C32="Declining Balance",MAX(0,MIN($E32*(1-Assumptions!$B$6/$G32)^(R$3-$D32)*Assumptions!$B$6/$G32,$E32*(1-Assumptions!$B$6/$G32)^(R$3-$D32)-$F32)),""))),"")))</f>
        <v/>
      </c>
    </row>
    <row r="33">
      <c r="A33" s="27">
        <f>IF(Equipment!$A33="","",Equipment!$A33)</f>
        <v/>
      </c>
      <c r="B33" s="27">
        <f>IF(Equipment!$A33="","",Equipment!$B33)</f>
        <v/>
      </c>
      <c r="C33" s="27">
        <f>IF(Equipment!$A33="","",Equipment!$I33)</f>
        <v/>
      </c>
      <c r="D33" s="22">
        <f>IF(OR(Equipment!$A33="",Equipment!$E33=""),"",IFERROR(YEAR(Equipment!$E33),""))</f>
        <v/>
      </c>
      <c r="E33" s="21">
        <f>IF(Equipment!$A33="","",Equipment!$F33)</f>
        <v/>
      </c>
      <c r="F33" s="21">
        <f>IF(Equipment!$A33="","",Equipment!$G33)</f>
        <v/>
      </c>
      <c r="G33" s="22">
        <f>IF(Equipment!$A33="","",Equipment!$H33)</f>
        <v/>
      </c>
      <c r="H33" s="27">
        <f>IF(Equipment!$A33="","",Equipment!$D33)</f>
        <v/>
      </c>
      <c r="I33" s="28">
        <f>IF($A33="","",IF(OR($C33="",$D33="",$E33="",$F33="",$G33=""),"",IFERROR(IF(OR(I$3&lt;$D33,I$3&gt;$D33+$G33-1,AND(Equipment!$K33&lt;&gt;"",I$3&gt;YEAR(Equipment!$K33))),"",IF($C33="Straight-Line",MAX(0,($E33-$F33)/$G33),IF($C33="Declining Balance",MAX(0,MIN($E33*(1-Assumptions!$B$6/$G33)^(I$3-$D33)*Assumptions!$B$6/$G33,$E33*(1-Assumptions!$B$6/$G33)^(I$3-$D33)-$F33)),""))),"")))</f>
        <v/>
      </c>
      <c r="J33" s="28">
        <f>IF($A33="","",IF(OR($C33="",$D33="",$E33="",$F33="",$G33=""),"",IFERROR(IF(OR(J$3&lt;$D33,J$3&gt;$D33+$G33-1,AND(Equipment!$K33&lt;&gt;"",J$3&gt;YEAR(Equipment!$K33))),"",IF($C33="Straight-Line",MAX(0,($E33-$F33)/$G33),IF($C33="Declining Balance",MAX(0,MIN($E33*(1-Assumptions!$B$6/$G33)^(J$3-$D33)*Assumptions!$B$6/$G33,$E33*(1-Assumptions!$B$6/$G33)^(J$3-$D33)-$F33)),""))),"")))</f>
        <v/>
      </c>
      <c r="K33" s="28">
        <f>IF($A33="","",IF(OR($C33="",$D33="",$E33="",$F33="",$G33=""),"",IFERROR(IF(OR(K$3&lt;$D33,K$3&gt;$D33+$G33-1,AND(Equipment!$K33&lt;&gt;"",K$3&gt;YEAR(Equipment!$K33))),"",IF($C33="Straight-Line",MAX(0,($E33-$F33)/$G33),IF($C33="Declining Balance",MAX(0,MIN($E33*(1-Assumptions!$B$6/$G33)^(K$3-$D33)*Assumptions!$B$6/$G33,$E33*(1-Assumptions!$B$6/$G33)^(K$3-$D33)-$F33)),""))),"")))</f>
        <v/>
      </c>
      <c r="L33" s="28">
        <f>IF($A33="","",IF(OR($C33="",$D33="",$E33="",$F33="",$G33=""),"",IFERROR(IF(OR(L$3&lt;$D33,L$3&gt;$D33+$G33-1,AND(Equipment!$K33&lt;&gt;"",L$3&gt;YEAR(Equipment!$K33))),"",IF($C33="Straight-Line",MAX(0,($E33-$F33)/$G33),IF($C33="Declining Balance",MAX(0,MIN($E33*(1-Assumptions!$B$6/$G33)^(L$3-$D33)*Assumptions!$B$6/$G33,$E33*(1-Assumptions!$B$6/$G33)^(L$3-$D33)-$F33)),""))),"")))</f>
        <v/>
      </c>
      <c r="M33" s="28">
        <f>IF($A33="","",IF(OR($C33="",$D33="",$E33="",$F33="",$G33=""),"",IFERROR(IF(OR(M$3&lt;$D33,M$3&gt;$D33+$G33-1,AND(Equipment!$K33&lt;&gt;"",M$3&gt;YEAR(Equipment!$K33))),"",IF($C33="Straight-Line",MAX(0,($E33-$F33)/$G33),IF($C33="Declining Balance",MAX(0,MIN($E33*(1-Assumptions!$B$6/$G33)^(M$3-$D33)*Assumptions!$B$6/$G33,$E33*(1-Assumptions!$B$6/$G33)^(M$3-$D33)-$F33)),""))),"")))</f>
        <v/>
      </c>
      <c r="N33" s="28">
        <f>IF($A33="","",IF(OR($C33="",$D33="",$E33="",$F33="",$G33=""),"",IFERROR(IF(OR(N$3&lt;$D33,N$3&gt;$D33+$G33-1,AND(Equipment!$K33&lt;&gt;"",N$3&gt;YEAR(Equipment!$K33))),"",IF($C33="Straight-Line",MAX(0,($E33-$F33)/$G33),IF($C33="Declining Balance",MAX(0,MIN($E33*(1-Assumptions!$B$6/$G33)^(N$3-$D33)*Assumptions!$B$6/$G33,$E33*(1-Assumptions!$B$6/$G33)^(N$3-$D33)-$F33)),""))),"")))</f>
        <v/>
      </c>
      <c r="O33" s="28">
        <f>IF($A33="","",IF(OR($C33="",$D33="",$E33="",$F33="",$G33=""),"",IFERROR(IF(OR(O$3&lt;$D33,O$3&gt;$D33+$G33-1,AND(Equipment!$K33&lt;&gt;"",O$3&gt;YEAR(Equipment!$K33))),"",IF($C33="Straight-Line",MAX(0,($E33-$F33)/$G33),IF($C33="Declining Balance",MAX(0,MIN($E33*(1-Assumptions!$B$6/$G33)^(O$3-$D33)*Assumptions!$B$6/$G33,$E33*(1-Assumptions!$B$6/$G33)^(O$3-$D33)-$F33)),""))),"")))</f>
        <v/>
      </c>
      <c r="P33" s="28">
        <f>IF($A33="","",IF(OR($C33="",$D33="",$E33="",$F33="",$G33=""),"",IFERROR(IF(OR(P$3&lt;$D33,P$3&gt;$D33+$G33-1,AND(Equipment!$K33&lt;&gt;"",P$3&gt;YEAR(Equipment!$K33))),"",IF($C33="Straight-Line",MAX(0,($E33-$F33)/$G33),IF($C33="Declining Balance",MAX(0,MIN($E33*(1-Assumptions!$B$6/$G33)^(P$3-$D33)*Assumptions!$B$6/$G33,$E33*(1-Assumptions!$B$6/$G33)^(P$3-$D33)-$F33)),""))),"")))</f>
        <v/>
      </c>
      <c r="Q33" s="28">
        <f>IF($A33="","",IF(OR($C33="",$D33="",$E33="",$F33="",$G33=""),"",IFERROR(IF(OR(Q$3&lt;$D33,Q$3&gt;$D33+$G33-1,AND(Equipment!$K33&lt;&gt;"",Q$3&gt;YEAR(Equipment!$K33))),"",IF($C33="Straight-Line",MAX(0,($E33-$F33)/$G33),IF($C33="Declining Balance",MAX(0,MIN($E33*(1-Assumptions!$B$6/$G33)^(Q$3-$D33)*Assumptions!$B$6/$G33,$E33*(1-Assumptions!$B$6/$G33)^(Q$3-$D33)-$F33)),""))),"")))</f>
        <v/>
      </c>
      <c r="R33" s="28">
        <f>IF($A33="","",IF(OR($C33="",$D33="",$E33="",$F33="",$G33=""),"",IFERROR(IF(OR(R$3&lt;$D33,R$3&gt;$D33+$G33-1,AND(Equipment!$K33&lt;&gt;"",R$3&gt;YEAR(Equipment!$K33))),"",IF($C33="Straight-Line",MAX(0,($E33-$F33)/$G33),IF($C33="Declining Balance",MAX(0,MIN($E33*(1-Assumptions!$B$6/$G33)^(R$3-$D33)*Assumptions!$B$6/$G33,$E33*(1-Assumptions!$B$6/$G33)^(R$3-$D33)-$F33)),""))),"")))</f>
        <v/>
      </c>
    </row>
    <row r="34">
      <c r="A34" s="25">
        <f>IF(Equipment!$A34="","",Equipment!$A34)</f>
        <v/>
      </c>
      <c r="B34" s="25">
        <f>IF(Equipment!$A34="","",Equipment!$B34)</f>
        <v/>
      </c>
      <c r="C34" s="25">
        <f>IF(Equipment!$A34="","",Equipment!$I34)</f>
        <v/>
      </c>
      <c r="D34" s="20">
        <f>IF(OR(Equipment!$A34="",Equipment!$E34=""),"",IFERROR(YEAR(Equipment!$E34),""))</f>
        <v/>
      </c>
      <c r="E34" s="19">
        <f>IF(Equipment!$A34="","",Equipment!$F34)</f>
        <v/>
      </c>
      <c r="F34" s="19">
        <f>IF(Equipment!$A34="","",Equipment!$G34)</f>
        <v/>
      </c>
      <c r="G34" s="20">
        <f>IF(Equipment!$A34="","",Equipment!$H34)</f>
        <v/>
      </c>
      <c r="H34" s="25">
        <f>IF(Equipment!$A34="","",Equipment!$D34)</f>
        <v/>
      </c>
      <c r="I34" s="26">
        <f>IF($A34="","",IF(OR($C34="",$D34="",$E34="",$F34="",$G34=""),"",IFERROR(IF(OR(I$3&lt;$D34,I$3&gt;$D34+$G34-1,AND(Equipment!$K34&lt;&gt;"",I$3&gt;YEAR(Equipment!$K34))),"",IF($C34="Straight-Line",MAX(0,($E34-$F34)/$G34),IF($C34="Declining Balance",MAX(0,MIN($E34*(1-Assumptions!$B$6/$G34)^(I$3-$D34)*Assumptions!$B$6/$G34,$E34*(1-Assumptions!$B$6/$G34)^(I$3-$D34)-$F34)),""))),"")))</f>
        <v/>
      </c>
      <c r="J34" s="26">
        <f>IF($A34="","",IF(OR($C34="",$D34="",$E34="",$F34="",$G34=""),"",IFERROR(IF(OR(J$3&lt;$D34,J$3&gt;$D34+$G34-1,AND(Equipment!$K34&lt;&gt;"",J$3&gt;YEAR(Equipment!$K34))),"",IF($C34="Straight-Line",MAX(0,($E34-$F34)/$G34),IF($C34="Declining Balance",MAX(0,MIN($E34*(1-Assumptions!$B$6/$G34)^(J$3-$D34)*Assumptions!$B$6/$G34,$E34*(1-Assumptions!$B$6/$G34)^(J$3-$D34)-$F34)),""))),"")))</f>
        <v/>
      </c>
      <c r="K34" s="26">
        <f>IF($A34="","",IF(OR($C34="",$D34="",$E34="",$F34="",$G34=""),"",IFERROR(IF(OR(K$3&lt;$D34,K$3&gt;$D34+$G34-1,AND(Equipment!$K34&lt;&gt;"",K$3&gt;YEAR(Equipment!$K34))),"",IF($C34="Straight-Line",MAX(0,($E34-$F34)/$G34),IF($C34="Declining Balance",MAX(0,MIN($E34*(1-Assumptions!$B$6/$G34)^(K$3-$D34)*Assumptions!$B$6/$G34,$E34*(1-Assumptions!$B$6/$G34)^(K$3-$D34)-$F34)),""))),"")))</f>
        <v/>
      </c>
      <c r="L34" s="26">
        <f>IF($A34="","",IF(OR($C34="",$D34="",$E34="",$F34="",$G34=""),"",IFERROR(IF(OR(L$3&lt;$D34,L$3&gt;$D34+$G34-1,AND(Equipment!$K34&lt;&gt;"",L$3&gt;YEAR(Equipment!$K34))),"",IF($C34="Straight-Line",MAX(0,($E34-$F34)/$G34),IF($C34="Declining Balance",MAX(0,MIN($E34*(1-Assumptions!$B$6/$G34)^(L$3-$D34)*Assumptions!$B$6/$G34,$E34*(1-Assumptions!$B$6/$G34)^(L$3-$D34)-$F34)),""))),"")))</f>
        <v/>
      </c>
      <c r="M34" s="26">
        <f>IF($A34="","",IF(OR($C34="",$D34="",$E34="",$F34="",$G34=""),"",IFERROR(IF(OR(M$3&lt;$D34,M$3&gt;$D34+$G34-1,AND(Equipment!$K34&lt;&gt;"",M$3&gt;YEAR(Equipment!$K34))),"",IF($C34="Straight-Line",MAX(0,($E34-$F34)/$G34),IF($C34="Declining Balance",MAX(0,MIN($E34*(1-Assumptions!$B$6/$G34)^(M$3-$D34)*Assumptions!$B$6/$G34,$E34*(1-Assumptions!$B$6/$G34)^(M$3-$D34)-$F34)),""))),"")))</f>
        <v/>
      </c>
      <c r="N34" s="26">
        <f>IF($A34="","",IF(OR($C34="",$D34="",$E34="",$F34="",$G34=""),"",IFERROR(IF(OR(N$3&lt;$D34,N$3&gt;$D34+$G34-1,AND(Equipment!$K34&lt;&gt;"",N$3&gt;YEAR(Equipment!$K34))),"",IF($C34="Straight-Line",MAX(0,($E34-$F34)/$G34),IF($C34="Declining Balance",MAX(0,MIN($E34*(1-Assumptions!$B$6/$G34)^(N$3-$D34)*Assumptions!$B$6/$G34,$E34*(1-Assumptions!$B$6/$G34)^(N$3-$D34)-$F34)),""))),"")))</f>
        <v/>
      </c>
      <c r="O34" s="26">
        <f>IF($A34="","",IF(OR($C34="",$D34="",$E34="",$F34="",$G34=""),"",IFERROR(IF(OR(O$3&lt;$D34,O$3&gt;$D34+$G34-1,AND(Equipment!$K34&lt;&gt;"",O$3&gt;YEAR(Equipment!$K34))),"",IF($C34="Straight-Line",MAX(0,($E34-$F34)/$G34),IF($C34="Declining Balance",MAX(0,MIN($E34*(1-Assumptions!$B$6/$G34)^(O$3-$D34)*Assumptions!$B$6/$G34,$E34*(1-Assumptions!$B$6/$G34)^(O$3-$D34)-$F34)),""))),"")))</f>
        <v/>
      </c>
      <c r="P34" s="26">
        <f>IF($A34="","",IF(OR($C34="",$D34="",$E34="",$F34="",$G34=""),"",IFERROR(IF(OR(P$3&lt;$D34,P$3&gt;$D34+$G34-1,AND(Equipment!$K34&lt;&gt;"",P$3&gt;YEAR(Equipment!$K34))),"",IF($C34="Straight-Line",MAX(0,($E34-$F34)/$G34),IF($C34="Declining Balance",MAX(0,MIN($E34*(1-Assumptions!$B$6/$G34)^(P$3-$D34)*Assumptions!$B$6/$G34,$E34*(1-Assumptions!$B$6/$G34)^(P$3-$D34)-$F34)),""))),"")))</f>
        <v/>
      </c>
      <c r="Q34" s="26">
        <f>IF($A34="","",IF(OR($C34="",$D34="",$E34="",$F34="",$G34=""),"",IFERROR(IF(OR(Q$3&lt;$D34,Q$3&gt;$D34+$G34-1,AND(Equipment!$K34&lt;&gt;"",Q$3&gt;YEAR(Equipment!$K34))),"",IF($C34="Straight-Line",MAX(0,($E34-$F34)/$G34),IF($C34="Declining Balance",MAX(0,MIN($E34*(1-Assumptions!$B$6/$G34)^(Q$3-$D34)*Assumptions!$B$6/$G34,$E34*(1-Assumptions!$B$6/$G34)^(Q$3-$D34)-$F34)),""))),"")))</f>
        <v/>
      </c>
      <c r="R34" s="26">
        <f>IF($A34="","",IF(OR($C34="",$D34="",$E34="",$F34="",$G34=""),"",IFERROR(IF(OR(R$3&lt;$D34,R$3&gt;$D34+$G34-1,AND(Equipment!$K34&lt;&gt;"",R$3&gt;YEAR(Equipment!$K34))),"",IF($C34="Straight-Line",MAX(0,($E34-$F34)/$G34),IF($C34="Declining Balance",MAX(0,MIN($E34*(1-Assumptions!$B$6/$G34)^(R$3-$D34)*Assumptions!$B$6/$G34,$E34*(1-Assumptions!$B$6/$G34)^(R$3-$D34)-$F34)),""))),"")))</f>
        <v/>
      </c>
    </row>
    <row r="35">
      <c r="A35" s="27">
        <f>IF(Equipment!$A35="","",Equipment!$A35)</f>
        <v/>
      </c>
      <c r="B35" s="27">
        <f>IF(Equipment!$A35="","",Equipment!$B35)</f>
        <v/>
      </c>
      <c r="C35" s="27">
        <f>IF(Equipment!$A35="","",Equipment!$I35)</f>
        <v/>
      </c>
      <c r="D35" s="22">
        <f>IF(OR(Equipment!$A35="",Equipment!$E35=""),"",IFERROR(YEAR(Equipment!$E35),""))</f>
        <v/>
      </c>
      <c r="E35" s="21">
        <f>IF(Equipment!$A35="","",Equipment!$F35)</f>
        <v/>
      </c>
      <c r="F35" s="21">
        <f>IF(Equipment!$A35="","",Equipment!$G35)</f>
        <v/>
      </c>
      <c r="G35" s="22">
        <f>IF(Equipment!$A35="","",Equipment!$H35)</f>
        <v/>
      </c>
      <c r="H35" s="27">
        <f>IF(Equipment!$A35="","",Equipment!$D35)</f>
        <v/>
      </c>
      <c r="I35" s="28">
        <f>IF($A35="","",IF(OR($C35="",$D35="",$E35="",$F35="",$G35=""),"",IFERROR(IF(OR(I$3&lt;$D35,I$3&gt;$D35+$G35-1,AND(Equipment!$K35&lt;&gt;"",I$3&gt;YEAR(Equipment!$K35))),"",IF($C35="Straight-Line",MAX(0,($E35-$F35)/$G35),IF($C35="Declining Balance",MAX(0,MIN($E35*(1-Assumptions!$B$6/$G35)^(I$3-$D35)*Assumptions!$B$6/$G35,$E35*(1-Assumptions!$B$6/$G35)^(I$3-$D35)-$F35)),""))),"")))</f>
        <v/>
      </c>
      <c r="J35" s="28">
        <f>IF($A35="","",IF(OR($C35="",$D35="",$E35="",$F35="",$G35=""),"",IFERROR(IF(OR(J$3&lt;$D35,J$3&gt;$D35+$G35-1,AND(Equipment!$K35&lt;&gt;"",J$3&gt;YEAR(Equipment!$K35))),"",IF($C35="Straight-Line",MAX(0,($E35-$F35)/$G35),IF($C35="Declining Balance",MAX(0,MIN($E35*(1-Assumptions!$B$6/$G35)^(J$3-$D35)*Assumptions!$B$6/$G35,$E35*(1-Assumptions!$B$6/$G35)^(J$3-$D35)-$F35)),""))),"")))</f>
        <v/>
      </c>
      <c r="K35" s="28">
        <f>IF($A35="","",IF(OR($C35="",$D35="",$E35="",$F35="",$G35=""),"",IFERROR(IF(OR(K$3&lt;$D35,K$3&gt;$D35+$G35-1,AND(Equipment!$K35&lt;&gt;"",K$3&gt;YEAR(Equipment!$K35))),"",IF($C35="Straight-Line",MAX(0,($E35-$F35)/$G35),IF($C35="Declining Balance",MAX(0,MIN($E35*(1-Assumptions!$B$6/$G35)^(K$3-$D35)*Assumptions!$B$6/$G35,$E35*(1-Assumptions!$B$6/$G35)^(K$3-$D35)-$F35)),""))),"")))</f>
        <v/>
      </c>
      <c r="L35" s="28">
        <f>IF($A35="","",IF(OR($C35="",$D35="",$E35="",$F35="",$G35=""),"",IFERROR(IF(OR(L$3&lt;$D35,L$3&gt;$D35+$G35-1,AND(Equipment!$K35&lt;&gt;"",L$3&gt;YEAR(Equipment!$K35))),"",IF($C35="Straight-Line",MAX(0,($E35-$F35)/$G35),IF($C35="Declining Balance",MAX(0,MIN($E35*(1-Assumptions!$B$6/$G35)^(L$3-$D35)*Assumptions!$B$6/$G35,$E35*(1-Assumptions!$B$6/$G35)^(L$3-$D35)-$F35)),""))),"")))</f>
        <v/>
      </c>
      <c r="M35" s="28">
        <f>IF($A35="","",IF(OR($C35="",$D35="",$E35="",$F35="",$G35=""),"",IFERROR(IF(OR(M$3&lt;$D35,M$3&gt;$D35+$G35-1,AND(Equipment!$K35&lt;&gt;"",M$3&gt;YEAR(Equipment!$K35))),"",IF($C35="Straight-Line",MAX(0,($E35-$F35)/$G35),IF($C35="Declining Balance",MAX(0,MIN($E35*(1-Assumptions!$B$6/$G35)^(M$3-$D35)*Assumptions!$B$6/$G35,$E35*(1-Assumptions!$B$6/$G35)^(M$3-$D35)-$F35)),""))),"")))</f>
        <v/>
      </c>
      <c r="N35" s="28">
        <f>IF($A35="","",IF(OR($C35="",$D35="",$E35="",$F35="",$G35=""),"",IFERROR(IF(OR(N$3&lt;$D35,N$3&gt;$D35+$G35-1,AND(Equipment!$K35&lt;&gt;"",N$3&gt;YEAR(Equipment!$K35))),"",IF($C35="Straight-Line",MAX(0,($E35-$F35)/$G35),IF($C35="Declining Balance",MAX(0,MIN($E35*(1-Assumptions!$B$6/$G35)^(N$3-$D35)*Assumptions!$B$6/$G35,$E35*(1-Assumptions!$B$6/$G35)^(N$3-$D35)-$F35)),""))),"")))</f>
        <v/>
      </c>
      <c r="O35" s="28">
        <f>IF($A35="","",IF(OR($C35="",$D35="",$E35="",$F35="",$G35=""),"",IFERROR(IF(OR(O$3&lt;$D35,O$3&gt;$D35+$G35-1,AND(Equipment!$K35&lt;&gt;"",O$3&gt;YEAR(Equipment!$K35))),"",IF($C35="Straight-Line",MAX(0,($E35-$F35)/$G35),IF($C35="Declining Balance",MAX(0,MIN($E35*(1-Assumptions!$B$6/$G35)^(O$3-$D35)*Assumptions!$B$6/$G35,$E35*(1-Assumptions!$B$6/$G35)^(O$3-$D35)-$F35)),""))),"")))</f>
        <v/>
      </c>
      <c r="P35" s="28">
        <f>IF($A35="","",IF(OR($C35="",$D35="",$E35="",$F35="",$G35=""),"",IFERROR(IF(OR(P$3&lt;$D35,P$3&gt;$D35+$G35-1,AND(Equipment!$K35&lt;&gt;"",P$3&gt;YEAR(Equipment!$K35))),"",IF($C35="Straight-Line",MAX(0,($E35-$F35)/$G35),IF($C35="Declining Balance",MAX(0,MIN($E35*(1-Assumptions!$B$6/$G35)^(P$3-$D35)*Assumptions!$B$6/$G35,$E35*(1-Assumptions!$B$6/$G35)^(P$3-$D35)-$F35)),""))),"")))</f>
        <v/>
      </c>
      <c r="Q35" s="28">
        <f>IF($A35="","",IF(OR($C35="",$D35="",$E35="",$F35="",$G35=""),"",IFERROR(IF(OR(Q$3&lt;$D35,Q$3&gt;$D35+$G35-1,AND(Equipment!$K35&lt;&gt;"",Q$3&gt;YEAR(Equipment!$K35))),"",IF($C35="Straight-Line",MAX(0,($E35-$F35)/$G35),IF($C35="Declining Balance",MAX(0,MIN($E35*(1-Assumptions!$B$6/$G35)^(Q$3-$D35)*Assumptions!$B$6/$G35,$E35*(1-Assumptions!$B$6/$G35)^(Q$3-$D35)-$F35)),""))),"")))</f>
        <v/>
      </c>
      <c r="R35" s="28">
        <f>IF($A35="","",IF(OR($C35="",$D35="",$E35="",$F35="",$G35=""),"",IFERROR(IF(OR(R$3&lt;$D35,R$3&gt;$D35+$G35-1,AND(Equipment!$K35&lt;&gt;"",R$3&gt;YEAR(Equipment!$K35))),"",IF($C35="Straight-Line",MAX(0,($E35-$F35)/$G35),IF($C35="Declining Balance",MAX(0,MIN($E35*(1-Assumptions!$B$6/$G35)^(R$3-$D35)*Assumptions!$B$6/$G35,$E35*(1-Assumptions!$B$6/$G35)^(R$3-$D35)-$F35)),""))),"")))</f>
        <v/>
      </c>
    </row>
    <row r="36">
      <c r="A36" s="25">
        <f>IF(Equipment!$A36="","",Equipment!$A36)</f>
        <v/>
      </c>
      <c r="B36" s="25">
        <f>IF(Equipment!$A36="","",Equipment!$B36)</f>
        <v/>
      </c>
      <c r="C36" s="25">
        <f>IF(Equipment!$A36="","",Equipment!$I36)</f>
        <v/>
      </c>
      <c r="D36" s="20">
        <f>IF(OR(Equipment!$A36="",Equipment!$E36=""),"",IFERROR(YEAR(Equipment!$E36),""))</f>
        <v/>
      </c>
      <c r="E36" s="19">
        <f>IF(Equipment!$A36="","",Equipment!$F36)</f>
        <v/>
      </c>
      <c r="F36" s="19">
        <f>IF(Equipment!$A36="","",Equipment!$G36)</f>
        <v/>
      </c>
      <c r="G36" s="20">
        <f>IF(Equipment!$A36="","",Equipment!$H36)</f>
        <v/>
      </c>
      <c r="H36" s="25">
        <f>IF(Equipment!$A36="","",Equipment!$D36)</f>
        <v/>
      </c>
      <c r="I36" s="26">
        <f>IF($A36="","",IF(OR($C36="",$D36="",$E36="",$F36="",$G36=""),"",IFERROR(IF(OR(I$3&lt;$D36,I$3&gt;$D36+$G36-1,AND(Equipment!$K36&lt;&gt;"",I$3&gt;YEAR(Equipment!$K36))),"",IF($C36="Straight-Line",MAX(0,($E36-$F36)/$G36),IF($C36="Declining Balance",MAX(0,MIN($E36*(1-Assumptions!$B$6/$G36)^(I$3-$D36)*Assumptions!$B$6/$G36,$E36*(1-Assumptions!$B$6/$G36)^(I$3-$D36)-$F36)),""))),"")))</f>
        <v/>
      </c>
      <c r="J36" s="26">
        <f>IF($A36="","",IF(OR($C36="",$D36="",$E36="",$F36="",$G36=""),"",IFERROR(IF(OR(J$3&lt;$D36,J$3&gt;$D36+$G36-1,AND(Equipment!$K36&lt;&gt;"",J$3&gt;YEAR(Equipment!$K36))),"",IF($C36="Straight-Line",MAX(0,($E36-$F36)/$G36),IF($C36="Declining Balance",MAX(0,MIN($E36*(1-Assumptions!$B$6/$G36)^(J$3-$D36)*Assumptions!$B$6/$G36,$E36*(1-Assumptions!$B$6/$G36)^(J$3-$D36)-$F36)),""))),"")))</f>
        <v/>
      </c>
      <c r="K36" s="26">
        <f>IF($A36="","",IF(OR($C36="",$D36="",$E36="",$F36="",$G36=""),"",IFERROR(IF(OR(K$3&lt;$D36,K$3&gt;$D36+$G36-1,AND(Equipment!$K36&lt;&gt;"",K$3&gt;YEAR(Equipment!$K36))),"",IF($C36="Straight-Line",MAX(0,($E36-$F36)/$G36),IF($C36="Declining Balance",MAX(0,MIN($E36*(1-Assumptions!$B$6/$G36)^(K$3-$D36)*Assumptions!$B$6/$G36,$E36*(1-Assumptions!$B$6/$G36)^(K$3-$D36)-$F36)),""))),"")))</f>
        <v/>
      </c>
      <c r="L36" s="26">
        <f>IF($A36="","",IF(OR($C36="",$D36="",$E36="",$F36="",$G36=""),"",IFERROR(IF(OR(L$3&lt;$D36,L$3&gt;$D36+$G36-1,AND(Equipment!$K36&lt;&gt;"",L$3&gt;YEAR(Equipment!$K36))),"",IF($C36="Straight-Line",MAX(0,($E36-$F36)/$G36),IF($C36="Declining Balance",MAX(0,MIN($E36*(1-Assumptions!$B$6/$G36)^(L$3-$D36)*Assumptions!$B$6/$G36,$E36*(1-Assumptions!$B$6/$G36)^(L$3-$D36)-$F36)),""))),"")))</f>
        <v/>
      </c>
      <c r="M36" s="26">
        <f>IF($A36="","",IF(OR($C36="",$D36="",$E36="",$F36="",$G36=""),"",IFERROR(IF(OR(M$3&lt;$D36,M$3&gt;$D36+$G36-1,AND(Equipment!$K36&lt;&gt;"",M$3&gt;YEAR(Equipment!$K36))),"",IF($C36="Straight-Line",MAX(0,($E36-$F36)/$G36),IF($C36="Declining Balance",MAX(0,MIN($E36*(1-Assumptions!$B$6/$G36)^(M$3-$D36)*Assumptions!$B$6/$G36,$E36*(1-Assumptions!$B$6/$G36)^(M$3-$D36)-$F36)),""))),"")))</f>
        <v/>
      </c>
      <c r="N36" s="26">
        <f>IF($A36="","",IF(OR($C36="",$D36="",$E36="",$F36="",$G36=""),"",IFERROR(IF(OR(N$3&lt;$D36,N$3&gt;$D36+$G36-1,AND(Equipment!$K36&lt;&gt;"",N$3&gt;YEAR(Equipment!$K36))),"",IF($C36="Straight-Line",MAX(0,($E36-$F36)/$G36),IF($C36="Declining Balance",MAX(0,MIN($E36*(1-Assumptions!$B$6/$G36)^(N$3-$D36)*Assumptions!$B$6/$G36,$E36*(1-Assumptions!$B$6/$G36)^(N$3-$D36)-$F36)),""))),"")))</f>
        <v/>
      </c>
      <c r="O36" s="26">
        <f>IF($A36="","",IF(OR($C36="",$D36="",$E36="",$F36="",$G36=""),"",IFERROR(IF(OR(O$3&lt;$D36,O$3&gt;$D36+$G36-1,AND(Equipment!$K36&lt;&gt;"",O$3&gt;YEAR(Equipment!$K36))),"",IF($C36="Straight-Line",MAX(0,($E36-$F36)/$G36),IF($C36="Declining Balance",MAX(0,MIN($E36*(1-Assumptions!$B$6/$G36)^(O$3-$D36)*Assumptions!$B$6/$G36,$E36*(1-Assumptions!$B$6/$G36)^(O$3-$D36)-$F36)),""))),"")))</f>
        <v/>
      </c>
      <c r="P36" s="26">
        <f>IF($A36="","",IF(OR($C36="",$D36="",$E36="",$F36="",$G36=""),"",IFERROR(IF(OR(P$3&lt;$D36,P$3&gt;$D36+$G36-1,AND(Equipment!$K36&lt;&gt;"",P$3&gt;YEAR(Equipment!$K36))),"",IF($C36="Straight-Line",MAX(0,($E36-$F36)/$G36),IF($C36="Declining Balance",MAX(0,MIN($E36*(1-Assumptions!$B$6/$G36)^(P$3-$D36)*Assumptions!$B$6/$G36,$E36*(1-Assumptions!$B$6/$G36)^(P$3-$D36)-$F36)),""))),"")))</f>
        <v/>
      </c>
      <c r="Q36" s="26">
        <f>IF($A36="","",IF(OR($C36="",$D36="",$E36="",$F36="",$G36=""),"",IFERROR(IF(OR(Q$3&lt;$D36,Q$3&gt;$D36+$G36-1,AND(Equipment!$K36&lt;&gt;"",Q$3&gt;YEAR(Equipment!$K36))),"",IF($C36="Straight-Line",MAX(0,($E36-$F36)/$G36),IF($C36="Declining Balance",MAX(0,MIN($E36*(1-Assumptions!$B$6/$G36)^(Q$3-$D36)*Assumptions!$B$6/$G36,$E36*(1-Assumptions!$B$6/$G36)^(Q$3-$D36)-$F36)),""))),"")))</f>
        <v/>
      </c>
      <c r="R36" s="26">
        <f>IF($A36="","",IF(OR($C36="",$D36="",$E36="",$F36="",$G36=""),"",IFERROR(IF(OR(R$3&lt;$D36,R$3&gt;$D36+$G36-1,AND(Equipment!$K36&lt;&gt;"",R$3&gt;YEAR(Equipment!$K36))),"",IF($C36="Straight-Line",MAX(0,($E36-$F36)/$G36),IF($C36="Declining Balance",MAX(0,MIN($E36*(1-Assumptions!$B$6/$G36)^(R$3-$D36)*Assumptions!$B$6/$G36,$E36*(1-Assumptions!$B$6/$G36)^(R$3-$D36)-$F36)),""))),"")))</f>
        <v/>
      </c>
    </row>
    <row r="37">
      <c r="A37" s="27">
        <f>IF(Equipment!$A37="","",Equipment!$A37)</f>
        <v/>
      </c>
      <c r="B37" s="27">
        <f>IF(Equipment!$A37="","",Equipment!$B37)</f>
        <v/>
      </c>
      <c r="C37" s="27">
        <f>IF(Equipment!$A37="","",Equipment!$I37)</f>
        <v/>
      </c>
      <c r="D37" s="22">
        <f>IF(OR(Equipment!$A37="",Equipment!$E37=""),"",IFERROR(YEAR(Equipment!$E37),""))</f>
        <v/>
      </c>
      <c r="E37" s="21">
        <f>IF(Equipment!$A37="","",Equipment!$F37)</f>
        <v/>
      </c>
      <c r="F37" s="21">
        <f>IF(Equipment!$A37="","",Equipment!$G37)</f>
        <v/>
      </c>
      <c r="G37" s="22">
        <f>IF(Equipment!$A37="","",Equipment!$H37)</f>
        <v/>
      </c>
      <c r="H37" s="27">
        <f>IF(Equipment!$A37="","",Equipment!$D37)</f>
        <v/>
      </c>
      <c r="I37" s="28">
        <f>IF($A37="","",IF(OR($C37="",$D37="",$E37="",$F37="",$G37=""),"",IFERROR(IF(OR(I$3&lt;$D37,I$3&gt;$D37+$G37-1,AND(Equipment!$K37&lt;&gt;"",I$3&gt;YEAR(Equipment!$K37))),"",IF($C37="Straight-Line",MAX(0,($E37-$F37)/$G37),IF($C37="Declining Balance",MAX(0,MIN($E37*(1-Assumptions!$B$6/$G37)^(I$3-$D37)*Assumptions!$B$6/$G37,$E37*(1-Assumptions!$B$6/$G37)^(I$3-$D37)-$F37)),""))),"")))</f>
        <v/>
      </c>
      <c r="J37" s="28">
        <f>IF($A37="","",IF(OR($C37="",$D37="",$E37="",$F37="",$G37=""),"",IFERROR(IF(OR(J$3&lt;$D37,J$3&gt;$D37+$G37-1,AND(Equipment!$K37&lt;&gt;"",J$3&gt;YEAR(Equipment!$K37))),"",IF($C37="Straight-Line",MAX(0,($E37-$F37)/$G37),IF($C37="Declining Balance",MAX(0,MIN($E37*(1-Assumptions!$B$6/$G37)^(J$3-$D37)*Assumptions!$B$6/$G37,$E37*(1-Assumptions!$B$6/$G37)^(J$3-$D37)-$F37)),""))),"")))</f>
        <v/>
      </c>
      <c r="K37" s="28">
        <f>IF($A37="","",IF(OR($C37="",$D37="",$E37="",$F37="",$G37=""),"",IFERROR(IF(OR(K$3&lt;$D37,K$3&gt;$D37+$G37-1,AND(Equipment!$K37&lt;&gt;"",K$3&gt;YEAR(Equipment!$K37))),"",IF($C37="Straight-Line",MAX(0,($E37-$F37)/$G37),IF($C37="Declining Balance",MAX(0,MIN($E37*(1-Assumptions!$B$6/$G37)^(K$3-$D37)*Assumptions!$B$6/$G37,$E37*(1-Assumptions!$B$6/$G37)^(K$3-$D37)-$F37)),""))),"")))</f>
        <v/>
      </c>
      <c r="L37" s="28">
        <f>IF($A37="","",IF(OR($C37="",$D37="",$E37="",$F37="",$G37=""),"",IFERROR(IF(OR(L$3&lt;$D37,L$3&gt;$D37+$G37-1,AND(Equipment!$K37&lt;&gt;"",L$3&gt;YEAR(Equipment!$K37))),"",IF($C37="Straight-Line",MAX(0,($E37-$F37)/$G37),IF($C37="Declining Balance",MAX(0,MIN($E37*(1-Assumptions!$B$6/$G37)^(L$3-$D37)*Assumptions!$B$6/$G37,$E37*(1-Assumptions!$B$6/$G37)^(L$3-$D37)-$F37)),""))),"")))</f>
        <v/>
      </c>
      <c r="M37" s="28">
        <f>IF($A37="","",IF(OR($C37="",$D37="",$E37="",$F37="",$G37=""),"",IFERROR(IF(OR(M$3&lt;$D37,M$3&gt;$D37+$G37-1,AND(Equipment!$K37&lt;&gt;"",M$3&gt;YEAR(Equipment!$K37))),"",IF($C37="Straight-Line",MAX(0,($E37-$F37)/$G37),IF($C37="Declining Balance",MAX(0,MIN($E37*(1-Assumptions!$B$6/$G37)^(M$3-$D37)*Assumptions!$B$6/$G37,$E37*(1-Assumptions!$B$6/$G37)^(M$3-$D37)-$F37)),""))),"")))</f>
        <v/>
      </c>
      <c r="N37" s="28">
        <f>IF($A37="","",IF(OR($C37="",$D37="",$E37="",$F37="",$G37=""),"",IFERROR(IF(OR(N$3&lt;$D37,N$3&gt;$D37+$G37-1,AND(Equipment!$K37&lt;&gt;"",N$3&gt;YEAR(Equipment!$K37))),"",IF($C37="Straight-Line",MAX(0,($E37-$F37)/$G37),IF($C37="Declining Balance",MAX(0,MIN($E37*(1-Assumptions!$B$6/$G37)^(N$3-$D37)*Assumptions!$B$6/$G37,$E37*(1-Assumptions!$B$6/$G37)^(N$3-$D37)-$F37)),""))),"")))</f>
        <v/>
      </c>
      <c r="O37" s="28">
        <f>IF($A37="","",IF(OR($C37="",$D37="",$E37="",$F37="",$G37=""),"",IFERROR(IF(OR(O$3&lt;$D37,O$3&gt;$D37+$G37-1,AND(Equipment!$K37&lt;&gt;"",O$3&gt;YEAR(Equipment!$K37))),"",IF($C37="Straight-Line",MAX(0,($E37-$F37)/$G37),IF($C37="Declining Balance",MAX(0,MIN($E37*(1-Assumptions!$B$6/$G37)^(O$3-$D37)*Assumptions!$B$6/$G37,$E37*(1-Assumptions!$B$6/$G37)^(O$3-$D37)-$F37)),""))),"")))</f>
        <v/>
      </c>
      <c r="P37" s="28">
        <f>IF($A37="","",IF(OR($C37="",$D37="",$E37="",$F37="",$G37=""),"",IFERROR(IF(OR(P$3&lt;$D37,P$3&gt;$D37+$G37-1,AND(Equipment!$K37&lt;&gt;"",P$3&gt;YEAR(Equipment!$K37))),"",IF($C37="Straight-Line",MAX(0,($E37-$F37)/$G37),IF($C37="Declining Balance",MAX(0,MIN($E37*(1-Assumptions!$B$6/$G37)^(P$3-$D37)*Assumptions!$B$6/$G37,$E37*(1-Assumptions!$B$6/$G37)^(P$3-$D37)-$F37)),""))),"")))</f>
        <v/>
      </c>
      <c r="Q37" s="28">
        <f>IF($A37="","",IF(OR($C37="",$D37="",$E37="",$F37="",$G37=""),"",IFERROR(IF(OR(Q$3&lt;$D37,Q$3&gt;$D37+$G37-1,AND(Equipment!$K37&lt;&gt;"",Q$3&gt;YEAR(Equipment!$K37))),"",IF($C37="Straight-Line",MAX(0,($E37-$F37)/$G37),IF($C37="Declining Balance",MAX(0,MIN($E37*(1-Assumptions!$B$6/$G37)^(Q$3-$D37)*Assumptions!$B$6/$G37,$E37*(1-Assumptions!$B$6/$G37)^(Q$3-$D37)-$F37)),""))),"")))</f>
        <v/>
      </c>
      <c r="R37" s="28">
        <f>IF($A37="","",IF(OR($C37="",$D37="",$E37="",$F37="",$G37=""),"",IFERROR(IF(OR(R$3&lt;$D37,R$3&gt;$D37+$G37-1,AND(Equipment!$K37&lt;&gt;"",R$3&gt;YEAR(Equipment!$K37))),"",IF($C37="Straight-Line",MAX(0,($E37-$F37)/$G37),IF($C37="Declining Balance",MAX(0,MIN($E37*(1-Assumptions!$B$6/$G37)^(R$3-$D37)*Assumptions!$B$6/$G37,$E37*(1-Assumptions!$B$6/$G37)^(R$3-$D37)-$F37)),""))),"")))</f>
        <v/>
      </c>
    </row>
    <row r="38">
      <c r="A38" s="25">
        <f>IF(Equipment!$A38="","",Equipment!$A38)</f>
        <v/>
      </c>
      <c r="B38" s="25">
        <f>IF(Equipment!$A38="","",Equipment!$B38)</f>
        <v/>
      </c>
      <c r="C38" s="25">
        <f>IF(Equipment!$A38="","",Equipment!$I38)</f>
        <v/>
      </c>
      <c r="D38" s="20">
        <f>IF(OR(Equipment!$A38="",Equipment!$E38=""),"",IFERROR(YEAR(Equipment!$E38),""))</f>
        <v/>
      </c>
      <c r="E38" s="19">
        <f>IF(Equipment!$A38="","",Equipment!$F38)</f>
        <v/>
      </c>
      <c r="F38" s="19">
        <f>IF(Equipment!$A38="","",Equipment!$G38)</f>
        <v/>
      </c>
      <c r="G38" s="20">
        <f>IF(Equipment!$A38="","",Equipment!$H38)</f>
        <v/>
      </c>
      <c r="H38" s="25">
        <f>IF(Equipment!$A38="","",Equipment!$D38)</f>
        <v/>
      </c>
      <c r="I38" s="26">
        <f>IF($A38="","",IF(OR($C38="",$D38="",$E38="",$F38="",$G38=""),"",IFERROR(IF(OR(I$3&lt;$D38,I$3&gt;$D38+$G38-1,AND(Equipment!$K38&lt;&gt;"",I$3&gt;YEAR(Equipment!$K38))),"",IF($C38="Straight-Line",MAX(0,($E38-$F38)/$G38),IF($C38="Declining Balance",MAX(0,MIN($E38*(1-Assumptions!$B$6/$G38)^(I$3-$D38)*Assumptions!$B$6/$G38,$E38*(1-Assumptions!$B$6/$G38)^(I$3-$D38)-$F38)),""))),"")))</f>
        <v/>
      </c>
      <c r="J38" s="26">
        <f>IF($A38="","",IF(OR($C38="",$D38="",$E38="",$F38="",$G38=""),"",IFERROR(IF(OR(J$3&lt;$D38,J$3&gt;$D38+$G38-1,AND(Equipment!$K38&lt;&gt;"",J$3&gt;YEAR(Equipment!$K38))),"",IF($C38="Straight-Line",MAX(0,($E38-$F38)/$G38),IF($C38="Declining Balance",MAX(0,MIN($E38*(1-Assumptions!$B$6/$G38)^(J$3-$D38)*Assumptions!$B$6/$G38,$E38*(1-Assumptions!$B$6/$G38)^(J$3-$D38)-$F38)),""))),"")))</f>
        <v/>
      </c>
      <c r="K38" s="26">
        <f>IF($A38="","",IF(OR($C38="",$D38="",$E38="",$F38="",$G38=""),"",IFERROR(IF(OR(K$3&lt;$D38,K$3&gt;$D38+$G38-1,AND(Equipment!$K38&lt;&gt;"",K$3&gt;YEAR(Equipment!$K38))),"",IF($C38="Straight-Line",MAX(0,($E38-$F38)/$G38),IF($C38="Declining Balance",MAX(0,MIN($E38*(1-Assumptions!$B$6/$G38)^(K$3-$D38)*Assumptions!$B$6/$G38,$E38*(1-Assumptions!$B$6/$G38)^(K$3-$D38)-$F38)),""))),"")))</f>
        <v/>
      </c>
      <c r="L38" s="26">
        <f>IF($A38="","",IF(OR($C38="",$D38="",$E38="",$F38="",$G38=""),"",IFERROR(IF(OR(L$3&lt;$D38,L$3&gt;$D38+$G38-1,AND(Equipment!$K38&lt;&gt;"",L$3&gt;YEAR(Equipment!$K38))),"",IF($C38="Straight-Line",MAX(0,($E38-$F38)/$G38),IF($C38="Declining Balance",MAX(0,MIN($E38*(1-Assumptions!$B$6/$G38)^(L$3-$D38)*Assumptions!$B$6/$G38,$E38*(1-Assumptions!$B$6/$G38)^(L$3-$D38)-$F38)),""))),"")))</f>
        <v/>
      </c>
      <c r="M38" s="26">
        <f>IF($A38="","",IF(OR($C38="",$D38="",$E38="",$F38="",$G38=""),"",IFERROR(IF(OR(M$3&lt;$D38,M$3&gt;$D38+$G38-1,AND(Equipment!$K38&lt;&gt;"",M$3&gt;YEAR(Equipment!$K38))),"",IF($C38="Straight-Line",MAX(0,($E38-$F38)/$G38),IF($C38="Declining Balance",MAX(0,MIN($E38*(1-Assumptions!$B$6/$G38)^(M$3-$D38)*Assumptions!$B$6/$G38,$E38*(1-Assumptions!$B$6/$G38)^(M$3-$D38)-$F38)),""))),"")))</f>
        <v/>
      </c>
      <c r="N38" s="26">
        <f>IF($A38="","",IF(OR($C38="",$D38="",$E38="",$F38="",$G38=""),"",IFERROR(IF(OR(N$3&lt;$D38,N$3&gt;$D38+$G38-1,AND(Equipment!$K38&lt;&gt;"",N$3&gt;YEAR(Equipment!$K38))),"",IF($C38="Straight-Line",MAX(0,($E38-$F38)/$G38),IF($C38="Declining Balance",MAX(0,MIN($E38*(1-Assumptions!$B$6/$G38)^(N$3-$D38)*Assumptions!$B$6/$G38,$E38*(1-Assumptions!$B$6/$G38)^(N$3-$D38)-$F38)),""))),"")))</f>
        <v/>
      </c>
      <c r="O38" s="26">
        <f>IF($A38="","",IF(OR($C38="",$D38="",$E38="",$F38="",$G38=""),"",IFERROR(IF(OR(O$3&lt;$D38,O$3&gt;$D38+$G38-1,AND(Equipment!$K38&lt;&gt;"",O$3&gt;YEAR(Equipment!$K38))),"",IF($C38="Straight-Line",MAX(0,($E38-$F38)/$G38),IF($C38="Declining Balance",MAX(0,MIN($E38*(1-Assumptions!$B$6/$G38)^(O$3-$D38)*Assumptions!$B$6/$G38,$E38*(1-Assumptions!$B$6/$G38)^(O$3-$D38)-$F38)),""))),"")))</f>
        <v/>
      </c>
      <c r="P38" s="26">
        <f>IF($A38="","",IF(OR($C38="",$D38="",$E38="",$F38="",$G38=""),"",IFERROR(IF(OR(P$3&lt;$D38,P$3&gt;$D38+$G38-1,AND(Equipment!$K38&lt;&gt;"",P$3&gt;YEAR(Equipment!$K38))),"",IF($C38="Straight-Line",MAX(0,($E38-$F38)/$G38),IF($C38="Declining Balance",MAX(0,MIN($E38*(1-Assumptions!$B$6/$G38)^(P$3-$D38)*Assumptions!$B$6/$G38,$E38*(1-Assumptions!$B$6/$G38)^(P$3-$D38)-$F38)),""))),"")))</f>
        <v/>
      </c>
      <c r="Q38" s="26">
        <f>IF($A38="","",IF(OR($C38="",$D38="",$E38="",$F38="",$G38=""),"",IFERROR(IF(OR(Q$3&lt;$D38,Q$3&gt;$D38+$G38-1,AND(Equipment!$K38&lt;&gt;"",Q$3&gt;YEAR(Equipment!$K38))),"",IF($C38="Straight-Line",MAX(0,($E38-$F38)/$G38),IF($C38="Declining Balance",MAX(0,MIN($E38*(1-Assumptions!$B$6/$G38)^(Q$3-$D38)*Assumptions!$B$6/$G38,$E38*(1-Assumptions!$B$6/$G38)^(Q$3-$D38)-$F38)),""))),"")))</f>
        <v/>
      </c>
      <c r="R38" s="26">
        <f>IF($A38="","",IF(OR($C38="",$D38="",$E38="",$F38="",$G38=""),"",IFERROR(IF(OR(R$3&lt;$D38,R$3&gt;$D38+$G38-1,AND(Equipment!$K38&lt;&gt;"",R$3&gt;YEAR(Equipment!$K38))),"",IF($C38="Straight-Line",MAX(0,($E38-$F38)/$G38),IF($C38="Declining Balance",MAX(0,MIN($E38*(1-Assumptions!$B$6/$G38)^(R$3-$D38)*Assumptions!$B$6/$G38,$E38*(1-Assumptions!$B$6/$G38)^(R$3-$D38)-$F38)),""))),"")))</f>
        <v/>
      </c>
    </row>
    <row r="39">
      <c r="A39" s="27">
        <f>IF(Equipment!$A39="","",Equipment!$A39)</f>
        <v/>
      </c>
      <c r="B39" s="27">
        <f>IF(Equipment!$A39="","",Equipment!$B39)</f>
        <v/>
      </c>
      <c r="C39" s="27">
        <f>IF(Equipment!$A39="","",Equipment!$I39)</f>
        <v/>
      </c>
      <c r="D39" s="22">
        <f>IF(OR(Equipment!$A39="",Equipment!$E39=""),"",IFERROR(YEAR(Equipment!$E39),""))</f>
        <v/>
      </c>
      <c r="E39" s="21">
        <f>IF(Equipment!$A39="","",Equipment!$F39)</f>
        <v/>
      </c>
      <c r="F39" s="21">
        <f>IF(Equipment!$A39="","",Equipment!$G39)</f>
        <v/>
      </c>
      <c r="G39" s="22">
        <f>IF(Equipment!$A39="","",Equipment!$H39)</f>
        <v/>
      </c>
      <c r="H39" s="27">
        <f>IF(Equipment!$A39="","",Equipment!$D39)</f>
        <v/>
      </c>
      <c r="I39" s="28">
        <f>IF($A39="","",IF(OR($C39="",$D39="",$E39="",$F39="",$G39=""),"",IFERROR(IF(OR(I$3&lt;$D39,I$3&gt;$D39+$G39-1,AND(Equipment!$K39&lt;&gt;"",I$3&gt;YEAR(Equipment!$K39))),"",IF($C39="Straight-Line",MAX(0,($E39-$F39)/$G39),IF($C39="Declining Balance",MAX(0,MIN($E39*(1-Assumptions!$B$6/$G39)^(I$3-$D39)*Assumptions!$B$6/$G39,$E39*(1-Assumptions!$B$6/$G39)^(I$3-$D39)-$F39)),""))),"")))</f>
        <v/>
      </c>
      <c r="J39" s="28">
        <f>IF($A39="","",IF(OR($C39="",$D39="",$E39="",$F39="",$G39=""),"",IFERROR(IF(OR(J$3&lt;$D39,J$3&gt;$D39+$G39-1,AND(Equipment!$K39&lt;&gt;"",J$3&gt;YEAR(Equipment!$K39))),"",IF($C39="Straight-Line",MAX(0,($E39-$F39)/$G39),IF($C39="Declining Balance",MAX(0,MIN($E39*(1-Assumptions!$B$6/$G39)^(J$3-$D39)*Assumptions!$B$6/$G39,$E39*(1-Assumptions!$B$6/$G39)^(J$3-$D39)-$F39)),""))),"")))</f>
        <v/>
      </c>
      <c r="K39" s="28">
        <f>IF($A39="","",IF(OR($C39="",$D39="",$E39="",$F39="",$G39=""),"",IFERROR(IF(OR(K$3&lt;$D39,K$3&gt;$D39+$G39-1,AND(Equipment!$K39&lt;&gt;"",K$3&gt;YEAR(Equipment!$K39))),"",IF($C39="Straight-Line",MAX(0,($E39-$F39)/$G39),IF($C39="Declining Balance",MAX(0,MIN($E39*(1-Assumptions!$B$6/$G39)^(K$3-$D39)*Assumptions!$B$6/$G39,$E39*(1-Assumptions!$B$6/$G39)^(K$3-$D39)-$F39)),""))),"")))</f>
        <v/>
      </c>
      <c r="L39" s="28">
        <f>IF($A39="","",IF(OR($C39="",$D39="",$E39="",$F39="",$G39=""),"",IFERROR(IF(OR(L$3&lt;$D39,L$3&gt;$D39+$G39-1,AND(Equipment!$K39&lt;&gt;"",L$3&gt;YEAR(Equipment!$K39))),"",IF($C39="Straight-Line",MAX(0,($E39-$F39)/$G39),IF($C39="Declining Balance",MAX(0,MIN($E39*(1-Assumptions!$B$6/$G39)^(L$3-$D39)*Assumptions!$B$6/$G39,$E39*(1-Assumptions!$B$6/$G39)^(L$3-$D39)-$F39)),""))),"")))</f>
        <v/>
      </c>
      <c r="M39" s="28">
        <f>IF($A39="","",IF(OR($C39="",$D39="",$E39="",$F39="",$G39=""),"",IFERROR(IF(OR(M$3&lt;$D39,M$3&gt;$D39+$G39-1,AND(Equipment!$K39&lt;&gt;"",M$3&gt;YEAR(Equipment!$K39))),"",IF($C39="Straight-Line",MAX(0,($E39-$F39)/$G39),IF($C39="Declining Balance",MAX(0,MIN($E39*(1-Assumptions!$B$6/$G39)^(M$3-$D39)*Assumptions!$B$6/$G39,$E39*(1-Assumptions!$B$6/$G39)^(M$3-$D39)-$F39)),""))),"")))</f>
        <v/>
      </c>
      <c r="N39" s="28">
        <f>IF($A39="","",IF(OR($C39="",$D39="",$E39="",$F39="",$G39=""),"",IFERROR(IF(OR(N$3&lt;$D39,N$3&gt;$D39+$G39-1,AND(Equipment!$K39&lt;&gt;"",N$3&gt;YEAR(Equipment!$K39))),"",IF($C39="Straight-Line",MAX(0,($E39-$F39)/$G39),IF($C39="Declining Balance",MAX(0,MIN($E39*(1-Assumptions!$B$6/$G39)^(N$3-$D39)*Assumptions!$B$6/$G39,$E39*(1-Assumptions!$B$6/$G39)^(N$3-$D39)-$F39)),""))),"")))</f>
        <v/>
      </c>
      <c r="O39" s="28">
        <f>IF($A39="","",IF(OR($C39="",$D39="",$E39="",$F39="",$G39=""),"",IFERROR(IF(OR(O$3&lt;$D39,O$3&gt;$D39+$G39-1,AND(Equipment!$K39&lt;&gt;"",O$3&gt;YEAR(Equipment!$K39))),"",IF($C39="Straight-Line",MAX(0,($E39-$F39)/$G39),IF($C39="Declining Balance",MAX(0,MIN($E39*(1-Assumptions!$B$6/$G39)^(O$3-$D39)*Assumptions!$B$6/$G39,$E39*(1-Assumptions!$B$6/$G39)^(O$3-$D39)-$F39)),""))),"")))</f>
        <v/>
      </c>
      <c r="P39" s="28">
        <f>IF($A39="","",IF(OR($C39="",$D39="",$E39="",$F39="",$G39=""),"",IFERROR(IF(OR(P$3&lt;$D39,P$3&gt;$D39+$G39-1,AND(Equipment!$K39&lt;&gt;"",P$3&gt;YEAR(Equipment!$K39))),"",IF($C39="Straight-Line",MAX(0,($E39-$F39)/$G39),IF($C39="Declining Balance",MAX(0,MIN($E39*(1-Assumptions!$B$6/$G39)^(P$3-$D39)*Assumptions!$B$6/$G39,$E39*(1-Assumptions!$B$6/$G39)^(P$3-$D39)-$F39)),""))),"")))</f>
        <v/>
      </c>
      <c r="Q39" s="28">
        <f>IF($A39="","",IF(OR($C39="",$D39="",$E39="",$F39="",$G39=""),"",IFERROR(IF(OR(Q$3&lt;$D39,Q$3&gt;$D39+$G39-1,AND(Equipment!$K39&lt;&gt;"",Q$3&gt;YEAR(Equipment!$K39))),"",IF($C39="Straight-Line",MAX(0,($E39-$F39)/$G39),IF($C39="Declining Balance",MAX(0,MIN($E39*(1-Assumptions!$B$6/$G39)^(Q$3-$D39)*Assumptions!$B$6/$G39,$E39*(1-Assumptions!$B$6/$G39)^(Q$3-$D39)-$F39)),""))),"")))</f>
        <v/>
      </c>
      <c r="R39" s="28">
        <f>IF($A39="","",IF(OR($C39="",$D39="",$E39="",$F39="",$G39=""),"",IFERROR(IF(OR(R$3&lt;$D39,R$3&gt;$D39+$G39-1,AND(Equipment!$K39&lt;&gt;"",R$3&gt;YEAR(Equipment!$K39))),"",IF($C39="Straight-Line",MAX(0,($E39-$F39)/$G39),IF($C39="Declining Balance",MAX(0,MIN($E39*(1-Assumptions!$B$6/$G39)^(R$3-$D39)*Assumptions!$B$6/$G39,$E39*(1-Assumptions!$B$6/$G39)^(R$3-$D39)-$F39)),""))),"")))</f>
        <v/>
      </c>
    </row>
    <row r="40">
      <c r="A40" s="25">
        <f>IF(Equipment!$A40="","",Equipment!$A40)</f>
        <v/>
      </c>
      <c r="B40" s="25">
        <f>IF(Equipment!$A40="","",Equipment!$B40)</f>
        <v/>
      </c>
      <c r="C40" s="25">
        <f>IF(Equipment!$A40="","",Equipment!$I40)</f>
        <v/>
      </c>
      <c r="D40" s="20">
        <f>IF(OR(Equipment!$A40="",Equipment!$E40=""),"",IFERROR(YEAR(Equipment!$E40),""))</f>
        <v/>
      </c>
      <c r="E40" s="19">
        <f>IF(Equipment!$A40="","",Equipment!$F40)</f>
        <v/>
      </c>
      <c r="F40" s="19">
        <f>IF(Equipment!$A40="","",Equipment!$G40)</f>
        <v/>
      </c>
      <c r="G40" s="20">
        <f>IF(Equipment!$A40="","",Equipment!$H40)</f>
        <v/>
      </c>
      <c r="H40" s="25">
        <f>IF(Equipment!$A40="","",Equipment!$D40)</f>
        <v/>
      </c>
      <c r="I40" s="26">
        <f>IF($A40="","",IF(OR($C40="",$D40="",$E40="",$F40="",$G40=""),"",IFERROR(IF(OR(I$3&lt;$D40,I$3&gt;$D40+$G40-1,AND(Equipment!$K40&lt;&gt;"",I$3&gt;YEAR(Equipment!$K40))),"",IF($C40="Straight-Line",MAX(0,($E40-$F40)/$G40),IF($C40="Declining Balance",MAX(0,MIN($E40*(1-Assumptions!$B$6/$G40)^(I$3-$D40)*Assumptions!$B$6/$G40,$E40*(1-Assumptions!$B$6/$G40)^(I$3-$D40)-$F40)),""))),"")))</f>
        <v/>
      </c>
      <c r="J40" s="26">
        <f>IF($A40="","",IF(OR($C40="",$D40="",$E40="",$F40="",$G40=""),"",IFERROR(IF(OR(J$3&lt;$D40,J$3&gt;$D40+$G40-1,AND(Equipment!$K40&lt;&gt;"",J$3&gt;YEAR(Equipment!$K40))),"",IF($C40="Straight-Line",MAX(0,($E40-$F40)/$G40),IF($C40="Declining Balance",MAX(0,MIN($E40*(1-Assumptions!$B$6/$G40)^(J$3-$D40)*Assumptions!$B$6/$G40,$E40*(1-Assumptions!$B$6/$G40)^(J$3-$D40)-$F40)),""))),"")))</f>
        <v/>
      </c>
      <c r="K40" s="26">
        <f>IF($A40="","",IF(OR($C40="",$D40="",$E40="",$F40="",$G40=""),"",IFERROR(IF(OR(K$3&lt;$D40,K$3&gt;$D40+$G40-1,AND(Equipment!$K40&lt;&gt;"",K$3&gt;YEAR(Equipment!$K40))),"",IF($C40="Straight-Line",MAX(0,($E40-$F40)/$G40),IF($C40="Declining Balance",MAX(0,MIN($E40*(1-Assumptions!$B$6/$G40)^(K$3-$D40)*Assumptions!$B$6/$G40,$E40*(1-Assumptions!$B$6/$G40)^(K$3-$D40)-$F40)),""))),"")))</f>
        <v/>
      </c>
      <c r="L40" s="26">
        <f>IF($A40="","",IF(OR($C40="",$D40="",$E40="",$F40="",$G40=""),"",IFERROR(IF(OR(L$3&lt;$D40,L$3&gt;$D40+$G40-1,AND(Equipment!$K40&lt;&gt;"",L$3&gt;YEAR(Equipment!$K40))),"",IF($C40="Straight-Line",MAX(0,($E40-$F40)/$G40),IF($C40="Declining Balance",MAX(0,MIN($E40*(1-Assumptions!$B$6/$G40)^(L$3-$D40)*Assumptions!$B$6/$G40,$E40*(1-Assumptions!$B$6/$G40)^(L$3-$D40)-$F40)),""))),"")))</f>
        <v/>
      </c>
      <c r="M40" s="26">
        <f>IF($A40="","",IF(OR($C40="",$D40="",$E40="",$F40="",$G40=""),"",IFERROR(IF(OR(M$3&lt;$D40,M$3&gt;$D40+$G40-1,AND(Equipment!$K40&lt;&gt;"",M$3&gt;YEAR(Equipment!$K40))),"",IF($C40="Straight-Line",MAX(0,($E40-$F40)/$G40),IF($C40="Declining Balance",MAX(0,MIN($E40*(1-Assumptions!$B$6/$G40)^(M$3-$D40)*Assumptions!$B$6/$G40,$E40*(1-Assumptions!$B$6/$G40)^(M$3-$D40)-$F40)),""))),"")))</f>
        <v/>
      </c>
      <c r="N40" s="26">
        <f>IF($A40="","",IF(OR($C40="",$D40="",$E40="",$F40="",$G40=""),"",IFERROR(IF(OR(N$3&lt;$D40,N$3&gt;$D40+$G40-1,AND(Equipment!$K40&lt;&gt;"",N$3&gt;YEAR(Equipment!$K40))),"",IF($C40="Straight-Line",MAX(0,($E40-$F40)/$G40),IF($C40="Declining Balance",MAX(0,MIN($E40*(1-Assumptions!$B$6/$G40)^(N$3-$D40)*Assumptions!$B$6/$G40,$E40*(1-Assumptions!$B$6/$G40)^(N$3-$D40)-$F40)),""))),"")))</f>
        <v/>
      </c>
      <c r="O40" s="26">
        <f>IF($A40="","",IF(OR($C40="",$D40="",$E40="",$F40="",$G40=""),"",IFERROR(IF(OR(O$3&lt;$D40,O$3&gt;$D40+$G40-1,AND(Equipment!$K40&lt;&gt;"",O$3&gt;YEAR(Equipment!$K40))),"",IF($C40="Straight-Line",MAX(0,($E40-$F40)/$G40),IF($C40="Declining Balance",MAX(0,MIN($E40*(1-Assumptions!$B$6/$G40)^(O$3-$D40)*Assumptions!$B$6/$G40,$E40*(1-Assumptions!$B$6/$G40)^(O$3-$D40)-$F40)),""))),"")))</f>
        <v/>
      </c>
      <c r="P40" s="26">
        <f>IF($A40="","",IF(OR($C40="",$D40="",$E40="",$F40="",$G40=""),"",IFERROR(IF(OR(P$3&lt;$D40,P$3&gt;$D40+$G40-1,AND(Equipment!$K40&lt;&gt;"",P$3&gt;YEAR(Equipment!$K40))),"",IF($C40="Straight-Line",MAX(0,($E40-$F40)/$G40),IF($C40="Declining Balance",MAX(0,MIN($E40*(1-Assumptions!$B$6/$G40)^(P$3-$D40)*Assumptions!$B$6/$G40,$E40*(1-Assumptions!$B$6/$G40)^(P$3-$D40)-$F40)),""))),"")))</f>
        <v/>
      </c>
      <c r="Q40" s="26">
        <f>IF($A40="","",IF(OR($C40="",$D40="",$E40="",$F40="",$G40=""),"",IFERROR(IF(OR(Q$3&lt;$D40,Q$3&gt;$D40+$G40-1,AND(Equipment!$K40&lt;&gt;"",Q$3&gt;YEAR(Equipment!$K40))),"",IF($C40="Straight-Line",MAX(0,($E40-$F40)/$G40),IF($C40="Declining Balance",MAX(0,MIN($E40*(1-Assumptions!$B$6/$G40)^(Q$3-$D40)*Assumptions!$B$6/$G40,$E40*(1-Assumptions!$B$6/$G40)^(Q$3-$D40)-$F40)),""))),"")))</f>
        <v/>
      </c>
      <c r="R40" s="26">
        <f>IF($A40="","",IF(OR($C40="",$D40="",$E40="",$F40="",$G40=""),"",IFERROR(IF(OR(R$3&lt;$D40,R$3&gt;$D40+$G40-1,AND(Equipment!$K40&lt;&gt;"",R$3&gt;YEAR(Equipment!$K40))),"",IF($C40="Straight-Line",MAX(0,($E40-$F40)/$G40),IF($C40="Declining Balance",MAX(0,MIN($E40*(1-Assumptions!$B$6/$G40)^(R$3-$D40)*Assumptions!$B$6/$G40,$E40*(1-Assumptions!$B$6/$G40)^(R$3-$D40)-$F40)),""))),"")))</f>
        <v/>
      </c>
    </row>
    <row r="41">
      <c r="A41" s="27">
        <f>IF(Equipment!$A41="","",Equipment!$A41)</f>
        <v/>
      </c>
      <c r="B41" s="27">
        <f>IF(Equipment!$A41="","",Equipment!$B41)</f>
        <v/>
      </c>
      <c r="C41" s="27">
        <f>IF(Equipment!$A41="","",Equipment!$I41)</f>
        <v/>
      </c>
      <c r="D41" s="22">
        <f>IF(OR(Equipment!$A41="",Equipment!$E41=""),"",IFERROR(YEAR(Equipment!$E41),""))</f>
        <v/>
      </c>
      <c r="E41" s="21">
        <f>IF(Equipment!$A41="","",Equipment!$F41)</f>
        <v/>
      </c>
      <c r="F41" s="21">
        <f>IF(Equipment!$A41="","",Equipment!$G41)</f>
        <v/>
      </c>
      <c r="G41" s="22">
        <f>IF(Equipment!$A41="","",Equipment!$H41)</f>
        <v/>
      </c>
      <c r="H41" s="27">
        <f>IF(Equipment!$A41="","",Equipment!$D41)</f>
        <v/>
      </c>
      <c r="I41" s="28">
        <f>IF($A41="","",IF(OR($C41="",$D41="",$E41="",$F41="",$G41=""),"",IFERROR(IF(OR(I$3&lt;$D41,I$3&gt;$D41+$G41-1,AND(Equipment!$K41&lt;&gt;"",I$3&gt;YEAR(Equipment!$K41))),"",IF($C41="Straight-Line",MAX(0,($E41-$F41)/$G41),IF($C41="Declining Balance",MAX(0,MIN($E41*(1-Assumptions!$B$6/$G41)^(I$3-$D41)*Assumptions!$B$6/$G41,$E41*(1-Assumptions!$B$6/$G41)^(I$3-$D41)-$F41)),""))),"")))</f>
        <v/>
      </c>
      <c r="J41" s="28">
        <f>IF($A41="","",IF(OR($C41="",$D41="",$E41="",$F41="",$G41=""),"",IFERROR(IF(OR(J$3&lt;$D41,J$3&gt;$D41+$G41-1,AND(Equipment!$K41&lt;&gt;"",J$3&gt;YEAR(Equipment!$K41))),"",IF($C41="Straight-Line",MAX(0,($E41-$F41)/$G41),IF($C41="Declining Balance",MAX(0,MIN($E41*(1-Assumptions!$B$6/$G41)^(J$3-$D41)*Assumptions!$B$6/$G41,$E41*(1-Assumptions!$B$6/$G41)^(J$3-$D41)-$F41)),""))),"")))</f>
        <v/>
      </c>
      <c r="K41" s="28">
        <f>IF($A41="","",IF(OR($C41="",$D41="",$E41="",$F41="",$G41=""),"",IFERROR(IF(OR(K$3&lt;$D41,K$3&gt;$D41+$G41-1,AND(Equipment!$K41&lt;&gt;"",K$3&gt;YEAR(Equipment!$K41))),"",IF($C41="Straight-Line",MAX(0,($E41-$F41)/$G41),IF($C41="Declining Balance",MAX(0,MIN($E41*(1-Assumptions!$B$6/$G41)^(K$3-$D41)*Assumptions!$B$6/$G41,$E41*(1-Assumptions!$B$6/$G41)^(K$3-$D41)-$F41)),""))),"")))</f>
        <v/>
      </c>
      <c r="L41" s="28">
        <f>IF($A41="","",IF(OR($C41="",$D41="",$E41="",$F41="",$G41=""),"",IFERROR(IF(OR(L$3&lt;$D41,L$3&gt;$D41+$G41-1,AND(Equipment!$K41&lt;&gt;"",L$3&gt;YEAR(Equipment!$K41))),"",IF($C41="Straight-Line",MAX(0,($E41-$F41)/$G41),IF($C41="Declining Balance",MAX(0,MIN($E41*(1-Assumptions!$B$6/$G41)^(L$3-$D41)*Assumptions!$B$6/$G41,$E41*(1-Assumptions!$B$6/$G41)^(L$3-$D41)-$F41)),""))),"")))</f>
        <v/>
      </c>
      <c r="M41" s="28">
        <f>IF($A41="","",IF(OR($C41="",$D41="",$E41="",$F41="",$G41=""),"",IFERROR(IF(OR(M$3&lt;$D41,M$3&gt;$D41+$G41-1,AND(Equipment!$K41&lt;&gt;"",M$3&gt;YEAR(Equipment!$K41))),"",IF($C41="Straight-Line",MAX(0,($E41-$F41)/$G41),IF($C41="Declining Balance",MAX(0,MIN($E41*(1-Assumptions!$B$6/$G41)^(M$3-$D41)*Assumptions!$B$6/$G41,$E41*(1-Assumptions!$B$6/$G41)^(M$3-$D41)-$F41)),""))),"")))</f>
        <v/>
      </c>
      <c r="N41" s="28">
        <f>IF($A41="","",IF(OR($C41="",$D41="",$E41="",$F41="",$G41=""),"",IFERROR(IF(OR(N$3&lt;$D41,N$3&gt;$D41+$G41-1,AND(Equipment!$K41&lt;&gt;"",N$3&gt;YEAR(Equipment!$K41))),"",IF($C41="Straight-Line",MAX(0,($E41-$F41)/$G41),IF($C41="Declining Balance",MAX(0,MIN($E41*(1-Assumptions!$B$6/$G41)^(N$3-$D41)*Assumptions!$B$6/$G41,$E41*(1-Assumptions!$B$6/$G41)^(N$3-$D41)-$F41)),""))),"")))</f>
        <v/>
      </c>
      <c r="O41" s="28">
        <f>IF($A41="","",IF(OR($C41="",$D41="",$E41="",$F41="",$G41=""),"",IFERROR(IF(OR(O$3&lt;$D41,O$3&gt;$D41+$G41-1,AND(Equipment!$K41&lt;&gt;"",O$3&gt;YEAR(Equipment!$K41))),"",IF($C41="Straight-Line",MAX(0,($E41-$F41)/$G41),IF($C41="Declining Balance",MAX(0,MIN($E41*(1-Assumptions!$B$6/$G41)^(O$3-$D41)*Assumptions!$B$6/$G41,$E41*(1-Assumptions!$B$6/$G41)^(O$3-$D41)-$F41)),""))),"")))</f>
        <v/>
      </c>
      <c r="P41" s="28">
        <f>IF($A41="","",IF(OR($C41="",$D41="",$E41="",$F41="",$G41=""),"",IFERROR(IF(OR(P$3&lt;$D41,P$3&gt;$D41+$G41-1,AND(Equipment!$K41&lt;&gt;"",P$3&gt;YEAR(Equipment!$K41))),"",IF($C41="Straight-Line",MAX(0,($E41-$F41)/$G41),IF($C41="Declining Balance",MAX(0,MIN($E41*(1-Assumptions!$B$6/$G41)^(P$3-$D41)*Assumptions!$B$6/$G41,$E41*(1-Assumptions!$B$6/$G41)^(P$3-$D41)-$F41)),""))),"")))</f>
        <v/>
      </c>
      <c r="Q41" s="28">
        <f>IF($A41="","",IF(OR($C41="",$D41="",$E41="",$F41="",$G41=""),"",IFERROR(IF(OR(Q$3&lt;$D41,Q$3&gt;$D41+$G41-1,AND(Equipment!$K41&lt;&gt;"",Q$3&gt;YEAR(Equipment!$K41))),"",IF($C41="Straight-Line",MAX(0,($E41-$F41)/$G41),IF($C41="Declining Balance",MAX(0,MIN($E41*(1-Assumptions!$B$6/$G41)^(Q$3-$D41)*Assumptions!$B$6/$G41,$E41*(1-Assumptions!$B$6/$G41)^(Q$3-$D41)-$F41)),""))),"")))</f>
        <v/>
      </c>
      <c r="R41" s="28">
        <f>IF($A41="","",IF(OR($C41="",$D41="",$E41="",$F41="",$G41=""),"",IFERROR(IF(OR(R$3&lt;$D41,R$3&gt;$D41+$G41-1,AND(Equipment!$K41&lt;&gt;"",R$3&gt;YEAR(Equipment!$K41))),"",IF($C41="Straight-Line",MAX(0,($E41-$F41)/$G41),IF($C41="Declining Balance",MAX(0,MIN($E41*(1-Assumptions!$B$6/$G41)^(R$3-$D41)*Assumptions!$B$6/$G41,$E41*(1-Assumptions!$B$6/$G41)^(R$3-$D41)-$F41)),""))),"")))</f>
        <v/>
      </c>
    </row>
    <row r="42">
      <c r="A42" s="25">
        <f>IF(Equipment!$A42="","",Equipment!$A42)</f>
        <v/>
      </c>
      <c r="B42" s="25">
        <f>IF(Equipment!$A42="","",Equipment!$B42)</f>
        <v/>
      </c>
      <c r="C42" s="25">
        <f>IF(Equipment!$A42="","",Equipment!$I42)</f>
        <v/>
      </c>
      <c r="D42" s="20">
        <f>IF(OR(Equipment!$A42="",Equipment!$E42=""),"",IFERROR(YEAR(Equipment!$E42),""))</f>
        <v/>
      </c>
      <c r="E42" s="19">
        <f>IF(Equipment!$A42="","",Equipment!$F42)</f>
        <v/>
      </c>
      <c r="F42" s="19">
        <f>IF(Equipment!$A42="","",Equipment!$G42)</f>
        <v/>
      </c>
      <c r="G42" s="20">
        <f>IF(Equipment!$A42="","",Equipment!$H42)</f>
        <v/>
      </c>
      <c r="H42" s="25">
        <f>IF(Equipment!$A42="","",Equipment!$D42)</f>
        <v/>
      </c>
      <c r="I42" s="26">
        <f>IF($A42="","",IF(OR($C42="",$D42="",$E42="",$F42="",$G42=""),"",IFERROR(IF(OR(I$3&lt;$D42,I$3&gt;$D42+$G42-1,AND(Equipment!$K42&lt;&gt;"",I$3&gt;YEAR(Equipment!$K42))),"",IF($C42="Straight-Line",MAX(0,($E42-$F42)/$G42),IF($C42="Declining Balance",MAX(0,MIN($E42*(1-Assumptions!$B$6/$G42)^(I$3-$D42)*Assumptions!$B$6/$G42,$E42*(1-Assumptions!$B$6/$G42)^(I$3-$D42)-$F42)),""))),"")))</f>
        <v/>
      </c>
      <c r="J42" s="26">
        <f>IF($A42="","",IF(OR($C42="",$D42="",$E42="",$F42="",$G42=""),"",IFERROR(IF(OR(J$3&lt;$D42,J$3&gt;$D42+$G42-1,AND(Equipment!$K42&lt;&gt;"",J$3&gt;YEAR(Equipment!$K42))),"",IF($C42="Straight-Line",MAX(0,($E42-$F42)/$G42),IF($C42="Declining Balance",MAX(0,MIN($E42*(1-Assumptions!$B$6/$G42)^(J$3-$D42)*Assumptions!$B$6/$G42,$E42*(1-Assumptions!$B$6/$G42)^(J$3-$D42)-$F42)),""))),"")))</f>
        <v/>
      </c>
      <c r="K42" s="26">
        <f>IF($A42="","",IF(OR($C42="",$D42="",$E42="",$F42="",$G42=""),"",IFERROR(IF(OR(K$3&lt;$D42,K$3&gt;$D42+$G42-1,AND(Equipment!$K42&lt;&gt;"",K$3&gt;YEAR(Equipment!$K42))),"",IF($C42="Straight-Line",MAX(0,($E42-$F42)/$G42),IF($C42="Declining Balance",MAX(0,MIN($E42*(1-Assumptions!$B$6/$G42)^(K$3-$D42)*Assumptions!$B$6/$G42,$E42*(1-Assumptions!$B$6/$G42)^(K$3-$D42)-$F42)),""))),"")))</f>
        <v/>
      </c>
      <c r="L42" s="26">
        <f>IF($A42="","",IF(OR($C42="",$D42="",$E42="",$F42="",$G42=""),"",IFERROR(IF(OR(L$3&lt;$D42,L$3&gt;$D42+$G42-1,AND(Equipment!$K42&lt;&gt;"",L$3&gt;YEAR(Equipment!$K42))),"",IF($C42="Straight-Line",MAX(0,($E42-$F42)/$G42),IF($C42="Declining Balance",MAX(0,MIN($E42*(1-Assumptions!$B$6/$G42)^(L$3-$D42)*Assumptions!$B$6/$G42,$E42*(1-Assumptions!$B$6/$G42)^(L$3-$D42)-$F42)),""))),"")))</f>
        <v/>
      </c>
      <c r="M42" s="26">
        <f>IF($A42="","",IF(OR($C42="",$D42="",$E42="",$F42="",$G42=""),"",IFERROR(IF(OR(M$3&lt;$D42,M$3&gt;$D42+$G42-1,AND(Equipment!$K42&lt;&gt;"",M$3&gt;YEAR(Equipment!$K42))),"",IF($C42="Straight-Line",MAX(0,($E42-$F42)/$G42),IF($C42="Declining Balance",MAX(0,MIN($E42*(1-Assumptions!$B$6/$G42)^(M$3-$D42)*Assumptions!$B$6/$G42,$E42*(1-Assumptions!$B$6/$G42)^(M$3-$D42)-$F42)),""))),"")))</f>
        <v/>
      </c>
      <c r="N42" s="26">
        <f>IF($A42="","",IF(OR($C42="",$D42="",$E42="",$F42="",$G42=""),"",IFERROR(IF(OR(N$3&lt;$D42,N$3&gt;$D42+$G42-1,AND(Equipment!$K42&lt;&gt;"",N$3&gt;YEAR(Equipment!$K42))),"",IF($C42="Straight-Line",MAX(0,($E42-$F42)/$G42),IF($C42="Declining Balance",MAX(0,MIN($E42*(1-Assumptions!$B$6/$G42)^(N$3-$D42)*Assumptions!$B$6/$G42,$E42*(1-Assumptions!$B$6/$G42)^(N$3-$D42)-$F42)),""))),"")))</f>
        <v/>
      </c>
      <c r="O42" s="26">
        <f>IF($A42="","",IF(OR($C42="",$D42="",$E42="",$F42="",$G42=""),"",IFERROR(IF(OR(O$3&lt;$D42,O$3&gt;$D42+$G42-1,AND(Equipment!$K42&lt;&gt;"",O$3&gt;YEAR(Equipment!$K42))),"",IF($C42="Straight-Line",MAX(0,($E42-$F42)/$G42),IF($C42="Declining Balance",MAX(0,MIN($E42*(1-Assumptions!$B$6/$G42)^(O$3-$D42)*Assumptions!$B$6/$G42,$E42*(1-Assumptions!$B$6/$G42)^(O$3-$D42)-$F42)),""))),"")))</f>
        <v/>
      </c>
      <c r="P42" s="26">
        <f>IF($A42="","",IF(OR($C42="",$D42="",$E42="",$F42="",$G42=""),"",IFERROR(IF(OR(P$3&lt;$D42,P$3&gt;$D42+$G42-1,AND(Equipment!$K42&lt;&gt;"",P$3&gt;YEAR(Equipment!$K42))),"",IF($C42="Straight-Line",MAX(0,($E42-$F42)/$G42),IF($C42="Declining Balance",MAX(0,MIN($E42*(1-Assumptions!$B$6/$G42)^(P$3-$D42)*Assumptions!$B$6/$G42,$E42*(1-Assumptions!$B$6/$G42)^(P$3-$D42)-$F42)),""))),"")))</f>
        <v/>
      </c>
      <c r="Q42" s="26">
        <f>IF($A42="","",IF(OR($C42="",$D42="",$E42="",$F42="",$G42=""),"",IFERROR(IF(OR(Q$3&lt;$D42,Q$3&gt;$D42+$G42-1,AND(Equipment!$K42&lt;&gt;"",Q$3&gt;YEAR(Equipment!$K42))),"",IF($C42="Straight-Line",MAX(0,($E42-$F42)/$G42),IF($C42="Declining Balance",MAX(0,MIN($E42*(1-Assumptions!$B$6/$G42)^(Q$3-$D42)*Assumptions!$B$6/$G42,$E42*(1-Assumptions!$B$6/$G42)^(Q$3-$D42)-$F42)),""))),"")))</f>
        <v/>
      </c>
      <c r="R42" s="26">
        <f>IF($A42="","",IF(OR($C42="",$D42="",$E42="",$F42="",$G42=""),"",IFERROR(IF(OR(R$3&lt;$D42,R$3&gt;$D42+$G42-1,AND(Equipment!$K42&lt;&gt;"",R$3&gt;YEAR(Equipment!$K42))),"",IF($C42="Straight-Line",MAX(0,($E42-$F42)/$G42),IF($C42="Declining Balance",MAX(0,MIN($E42*(1-Assumptions!$B$6/$G42)^(R$3-$D42)*Assumptions!$B$6/$G42,$E42*(1-Assumptions!$B$6/$G42)^(R$3-$D42)-$F42)),""))),"")))</f>
        <v/>
      </c>
    </row>
    <row r="43">
      <c r="A43" s="27">
        <f>IF(Equipment!$A43="","",Equipment!$A43)</f>
        <v/>
      </c>
      <c r="B43" s="27">
        <f>IF(Equipment!$A43="","",Equipment!$B43)</f>
        <v/>
      </c>
      <c r="C43" s="27">
        <f>IF(Equipment!$A43="","",Equipment!$I43)</f>
        <v/>
      </c>
      <c r="D43" s="22">
        <f>IF(OR(Equipment!$A43="",Equipment!$E43=""),"",IFERROR(YEAR(Equipment!$E43),""))</f>
        <v/>
      </c>
      <c r="E43" s="21">
        <f>IF(Equipment!$A43="","",Equipment!$F43)</f>
        <v/>
      </c>
      <c r="F43" s="21">
        <f>IF(Equipment!$A43="","",Equipment!$G43)</f>
        <v/>
      </c>
      <c r="G43" s="22">
        <f>IF(Equipment!$A43="","",Equipment!$H43)</f>
        <v/>
      </c>
      <c r="H43" s="27">
        <f>IF(Equipment!$A43="","",Equipment!$D43)</f>
        <v/>
      </c>
      <c r="I43" s="28">
        <f>IF($A43="","",IF(OR($C43="",$D43="",$E43="",$F43="",$G43=""),"",IFERROR(IF(OR(I$3&lt;$D43,I$3&gt;$D43+$G43-1,AND(Equipment!$K43&lt;&gt;"",I$3&gt;YEAR(Equipment!$K43))),"",IF($C43="Straight-Line",MAX(0,($E43-$F43)/$G43),IF($C43="Declining Balance",MAX(0,MIN($E43*(1-Assumptions!$B$6/$G43)^(I$3-$D43)*Assumptions!$B$6/$G43,$E43*(1-Assumptions!$B$6/$G43)^(I$3-$D43)-$F43)),""))),"")))</f>
        <v/>
      </c>
      <c r="J43" s="28">
        <f>IF($A43="","",IF(OR($C43="",$D43="",$E43="",$F43="",$G43=""),"",IFERROR(IF(OR(J$3&lt;$D43,J$3&gt;$D43+$G43-1,AND(Equipment!$K43&lt;&gt;"",J$3&gt;YEAR(Equipment!$K43))),"",IF($C43="Straight-Line",MAX(0,($E43-$F43)/$G43),IF($C43="Declining Balance",MAX(0,MIN($E43*(1-Assumptions!$B$6/$G43)^(J$3-$D43)*Assumptions!$B$6/$G43,$E43*(1-Assumptions!$B$6/$G43)^(J$3-$D43)-$F43)),""))),"")))</f>
        <v/>
      </c>
      <c r="K43" s="28">
        <f>IF($A43="","",IF(OR($C43="",$D43="",$E43="",$F43="",$G43=""),"",IFERROR(IF(OR(K$3&lt;$D43,K$3&gt;$D43+$G43-1,AND(Equipment!$K43&lt;&gt;"",K$3&gt;YEAR(Equipment!$K43))),"",IF($C43="Straight-Line",MAX(0,($E43-$F43)/$G43),IF($C43="Declining Balance",MAX(0,MIN($E43*(1-Assumptions!$B$6/$G43)^(K$3-$D43)*Assumptions!$B$6/$G43,$E43*(1-Assumptions!$B$6/$G43)^(K$3-$D43)-$F43)),""))),"")))</f>
        <v/>
      </c>
      <c r="L43" s="28">
        <f>IF($A43="","",IF(OR($C43="",$D43="",$E43="",$F43="",$G43=""),"",IFERROR(IF(OR(L$3&lt;$D43,L$3&gt;$D43+$G43-1,AND(Equipment!$K43&lt;&gt;"",L$3&gt;YEAR(Equipment!$K43))),"",IF($C43="Straight-Line",MAX(0,($E43-$F43)/$G43),IF($C43="Declining Balance",MAX(0,MIN($E43*(1-Assumptions!$B$6/$G43)^(L$3-$D43)*Assumptions!$B$6/$G43,$E43*(1-Assumptions!$B$6/$G43)^(L$3-$D43)-$F43)),""))),"")))</f>
        <v/>
      </c>
      <c r="M43" s="28">
        <f>IF($A43="","",IF(OR($C43="",$D43="",$E43="",$F43="",$G43=""),"",IFERROR(IF(OR(M$3&lt;$D43,M$3&gt;$D43+$G43-1,AND(Equipment!$K43&lt;&gt;"",M$3&gt;YEAR(Equipment!$K43))),"",IF($C43="Straight-Line",MAX(0,($E43-$F43)/$G43),IF($C43="Declining Balance",MAX(0,MIN($E43*(1-Assumptions!$B$6/$G43)^(M$3-$D43)*Assumptions!$B$6/$G43,$E43*(1-Assumptions!$B$6/$G43)^(M$3-$D43)-$F43)),""))),"")))</f>
        <v/>
      </c>
      <c r="N43" s="28">
        <f>IF($A43="","",IF(OR($C43="",$D43="",$E43="",$F43="",$G43=""),"",IFERROR(IF(OR(N$3&lt;$D43,N$3&gt;$D43+$G43-1,AND(Equipment!$K43&lt;&gt;"",N$3&gt;YEAR(Equipment!$K43))),"",IF($C43="Straight-Line",MAX(0,($E43-$F43)/$G43),IF($C43="Declining Balance",MAX(0,MIN($E43*(1-Assumptions!$B$6/$G43)^(N$3-$D43)*Assumptions!$B$6/$G43,$E43*(1-Assumptions!$B$6/$G43)^(N$3-$D43)-$F43)),""))),"")))</f>
        <v/>
      </c>
      <c r="O43" s="28">
        <f>IF($A43="","",IF(OR($C43="",$D43="",$E43="",$F43="",$G43=""),"",IFERROR(IF(OR(O$3&lt;$D43,O$3&gt;$D43+$G43-1,AND(Equipment!$K43&lt;&gt;"",O$3&gt;YEAR(Equipment!$K43))),"",IF($C43="Straight-Line",MAX(0,($E43-$F43)/$G43),IF($C43="Declining Balance",MAX(0,MIN($E43*(1-Assumptions!$B$6/$G43)^(O$3-$D43)*Assumptions!$B$6/$G43,$E43*(1-Assumptions!$B$6/$G43)^(O$3-$D43)-$F43)),""))),"")))</f>
        <v/>
      </c>
      <c r="P43" s="28">
        <f>IF($A43="","",IF(OR($C43="",$D43="",$E43="",$F43="",$G43=""),"",IFERROR(IF(OR(P$3&lt;$D43,P$3&gt;$D43+$G43-1,AND(Equipment!$K43&lt;&gt;"",P$3&gt;YEAR(Equipment!$K43))),"",IF($C43="Straight-Line",MAX(0,($E43-$F43)/$G43),IF($C43="Declining Balance",MAX(0,MIN($E43*(1-Assumptions!$B$6/$G43)^(P$3-$D43)*Assumptions!$B$6/$G43,$E43*(1-Assumptions!$B$6/$G43)^(P$3-$D43)-$F43)),""))),"")))</f>
        <v/>
      </c>
      <c r="Q43" s="28">
        <f>IF($A43="","",IF(OR($C43="",$D43="",$E43="",$F43="",$G43=""),"",IFERROR(IF(OR(Q$3&lt;$D43,Q$3&gt;$D43+$G43-1,AND(Equipment!$K43&lt;&gt;"",Q$3&gt;YEAR(Equipment!$K43))),"",IF($C43="Straight-Line",MAX(0,($E43-$F43)/$G43),IF($C43="Declining Balance",MAX(0,MIN($E43*(1-Assumptions!$B$6/$G43)^(Q$3-$D43)*Assumptions!$B$6/$G43,$E43*(1-Assumptions!$B$6/$G43)^(Q$3-$D43)-$F43)),""))),"")))</f>
        <v/>
      </c>
      <c r="R43" s="28">
        <f>IF($A43="","",IF(OR($C43="",$D43="",$E43="",$F43="",$G43=""),"",IFERROR(IF(OR(R$3&lt;$D43,R$3&gt;$D43+$G43-1,AND(Equipment!$K43&lt;&gt;"",R$3&gt;YEAR(Equipment!$K43))),"",IF($C43="Straight-Line",MAX(0,($E43-$F43)/$G43),IF($C43="Declining Balance",MAX(0,MIN($E43*(1-Assumptions!$B$6/$G43)^(R$3-$D43)*Assumptions!$B$6/$G43,$E43*(1-Assumptions!$B$6/$G43)^(R$3-$D43)-$F43)),""))),"")))</f>
        <v/>
      </c>
    </row>
    <row r="44">
      <c r="A44" s="25">
        <f>IF(Equipment!$A44="","",Equipment!$A44)</f>
        <v/>
      </c>
      <c r="B44" s="25">
        <f>IF(Equipment!$A44="","",Equipment!$B44)</f>
        <v/>
      </c>
      <c r="C44" s="25">
        <f>IF(Equipment!$A44="","",Equipment!$I44)</f>
        <v/>
      </c>
      <c r="D44" s="20">
        <f>IF(OR(Equipment!$A44="",Equipment!$E44=""),"",IFERROR(YEAR(Equipment!$E44),""))</f>
        <v/>
      </c>
      <c r="E44" s="19">
        <f>IF(Equipment!$A44="","",Equipment!$F44)</f>
        <v/>
      </c>
      <c r="F44" s="19">
        <f>IF(Equipment!$A44="","",Equipment!$G44)</f>
        <v/>
      </c>
      <c r="G44" s="20">
        <f>IF(Equipment!$A44="","",Equipment!$H44)</f>
        <v/>
      </c>
      <c r="H44" s="25">
        <f>IF(Equipment!$A44="","",Equipment!$D44)</f>
        <v/>
      </c>
      <c r="I44" s="26">
        <f>IF($A44="","",IF(OR($C44="",$D44="",$E44="",$F44="",$G44=""),"",IFERROR(IF(OR(I$3&lt;$D44,I$3&gt;$D44+$G44-1,AND(Equipment!$K44&lt;&gt;"",I$3&gt;YEAR(Equipment!$K44))),"",IF($C44="Straight-Line",MAX(0,($E44-$F44)/$G44),IF($C44="Declining Balance",MAX(0,MIN($E44*(1-Assumptions!$B$6/$G44)^(I$3-$D44)*Assumptions!$B$6/$G44,$E44*(1-Assumptions!$B$6/$G44)^(I$3-$D44)-$F44)),""))),"")))</f>
        <v/>
      </c>
      <c r="J44" s="26">
        <f>IF($A44="","",IF(OR($C44="",$D44="",$E44="",$F44="",$G44=""),"",IFERROR(IF(OR(J$3&lt;$D44,J$3&gt;$D44+$G44-1,AND(Equipment!$K44&lt;&gt;"",J$3&gt;YEAR(Equipment!$K44))),"",IF($C44="Straight-Line",MAX(0,($E44-$F44)/$G44),IF($C44="Declining Balance",MAX(0,MIN($E44*(1-Assumptions!$B$6/$G44)^(J$3-$D44)*Assumptions!$B$6/$G44,$E44*(1-Assumptions!$B$6/$G44)^(J$3-$D44)-$F44)),""))),"")))</f>
        <v/>
      </c>
      <c r="K44" s="26">
        <f>IF($A44="","",IF(OR($C44="",$D44="",$E44="",$F44="",$G44=""),"",IFERROR(IF(OR(K$3&lt;$D44,K$3&gt;$D44+$G44-1,AND(Equipment!$K44&lt;&gt;"",K$3&gt;YEAR(Equipment!$K44))),"",IF($C44="Straight-Line",MAX(0,($E44-$F44)/$G44),IF($C44="Declining Balance",MAX(0,MIN($E44*(1-Assumptions!$B$6/$G44)^(K$3-$D44)*Assumptions!$B$6/$G44,$E44*(1-Assumptions!$B$6/$G44)^(K$3-$D44)-$F44)),""))),"")))</f>
        <v/>
      </c>
      <c r="L44" s="26">
        <f>IF($A44="","",IF(OR($C44="",$D44="",$E44="",$F44="",$G44=""),"",IFERROR(IF(OR(L$3&lt;$D44,L$3&gt;$D44+$G44-1,AND(Equipment!$K44&lt;&gt;"",L$3&gt;YEAR(Equipment!$K44))),"",IF($C44="Straight-Line",MAX(0,($E44-$F44)/$G44),IF($C44="Declining Balance",MAX(0,MIN($E44*(1-Assumptions!$B$6/$G44)^(L$3-$D44)*Assumptions!$B$6/$G44,$E44*(1-Assumptions!$B$6/$G44)^(L$3-$D44)-$F44)),""))),"")))</f>
        <v/>
      </c>
      <c r="M44" s="26">
        <f>IF($A44="","",IF(OR($C44="",$D44="",$E44="",$F44="",$G44=""),"",IFERROR(IF(OR(M$3&lt;$D44,M$3&gt;$D44+$G44-1,AND(Equipment!$K44&lt;&gt;"",M$3&gt;YEAR(Equipment!$K44))),"",IF($C44="Straight-Line",MAX(0,($E44-$F44)/$G44),IF($C44="Declining Balance",MAX(0,MIN($E44*(1-Assumptions!$B$6/$G44)^(M$3-$D44)*Assumptions!$B$6/$G44,$E44*(1-Assumptions!$B$6/$G44)^(M$3-$D44)-$F44)),""))),"")))</f>
        <v/>
      </c>
      <c r="N44" s="26">
        <f>IF($A44="","",IF(OR($C44="",$D44="",$E44="",$F44="",$G44=""),"",IFERROR(IF(OR(N$3&lt;$D44,N$3&gt;$D44+$G44-1,AND(Equipment!$K44&lt;&gt;"",N$3&gt;YEAR(Equipment!$K44))),"",IF($C44="Straight-Line",MAX(0,($E44-$F44)/$G44),IF($C44="Declining Balance",MAX(0,MIN($E44*(1-Assumptions!$B$6/$G44)^(N$3-$D44)*Assumptions!$B$6/$G44,$E44*(1-Assumptions!$B$6/$G44)^(N$3-$D44)-$F44)),""))),"")))</f>
        <v/>
      </c>
      <c r="O44" s="26">
        <f>IF($A44="","",IF(OR($C44="",$D44="",$E44="",$F44="",$G44=""),"",IFERROR(IF(OR(O$3&lt;$D44,O$3&gt;$D44+$G44-1,AND(Equipment!$K44&lt;&gt;"",O$3&gt;YEAR(Equipment!$K44))),"",IF($C44="Straight-Line",MAX(0,($E44-$F44)/$G44),IF($C44="Declining Balance",MAX(0,MIN($E44*(1-Assumptions!$B$6/$G44)^(O$3-$D44)*Assumptions!$B$6/$G44,$E44*(1-Assumptions!$B$6/$G44)^(O$3-$D44)-$F44)),""))),"")))</f>
        <v/>
      </c>
      <c r="P44" s="26">
        <f>IF($A44="","",IF(OR($C44="",$D44="",$E44="",$F44="",$G44=""),"",IFERROR(IF(OR(P$3&lt;$D44,P$3&gt;$D44+$G44-1,AND(Equipment!$K44&lt;&gt;"",P$3&gt;YEAR(Equipment!$K44))),"",IF($C44="Straight-Line",MAX(0,($E44-$F44)/$G44),IF($C44="Declining Balance",MAX(0,MIN($E44*(1-Assumptions!$B$6/$G44)^(P$3-$D44)*Assumptions!$B$6/$G44,$E44*(1-Assumptions!$B$6/$G44)^(P$3-$D44)-$F44)),""))),"")))</f>
        <v/>
      </c>
      <c r="Q44" s="26">
        <f>IF($A44="","",IF(OR($C44="",$D44="",$E44="",$F44="",$G44=""),"",IFERROR(IF(OR(Q$3&lt;$D44,Q$3&gt;$D44+$G44-1,AND(Equipment!$K44&lt;&gt;"",Q$3&gt;YEAR(Equipment!$K44))),"",IF($C44="Straight-Line",MAX(0,($E44-$F44)/$G44),IF($C44="Declining Balance",MAX(0,MIN($E44*(1-Assumptions!$B$6/$G44)^(Q$3-$D44)*Assumptions!$B$6/$G44,$E44*(1-Assumptions!$B$6/$G44)^(Q$3-$D44)-$F44)),""))),"")))</f>
        <v/>
      </c>
      <c r="R44" s="26">
        <f>IF($A44="","",IF(OR($C44="",$D44="",$E44="",$F44="",$G44=""),"",IFERROR(IF(OR(R$3&lt;$D44,R$3&gt;$D44+$G44-1,AND(Equipment!$K44&lt;&gt;"",R$3&gt;YEAR(Equipment!$K44))),"",IF($C44="Straight-Line",MAX(0,($E44-$F44)/$G44),IF($C44="Declining Balance",MAX(0,MIN($E44*(1-Assumptions!$B$6/$G44)^(R$3-$D44)*Assumptions!$B$6/$G44,$E44*(1-Assumptions!$B$6/$G44)^(R$3-$D44)-$F44)),""))),"")))</f>
        <v/>
      </c>
    </row>
    <row r="45">
      <c r="A45" s="27">
        <f>IF(Equipment!$A45="","",Equipment!$A45)</f>
        <v/>
      </c>
      <c r="B45" s="27">
        <f>IF(Equipment!$A45="","",Equipment!$B45)</f>
        <v/>
      </c>
      <c r="C45" s="27">
        <f>IF(Equipment!$A45="","",Equipment!$I45)</f>
        <v/>
      </c>
      <c r="D45" s="22">
        <f>IF(OR(Equipment!$A45="",Equipment!$E45=""),"",IFERROR(YEAR(Equipment!$E45),""))</f>
        <v/>
      </c>
      <c r="E45" s="21">
        <f>IF(Equipment!$A45="","",Equipment!$F45)</f>
        <v/>
      </c>
      <c r="F45" s="21">
        <f>IF(Equipment!$A45="","",Equipment!$G45)</f>
        <v/>
      </c>
      <c r="G45" s="22">
        <f>IF(Equipment!$A45="","",Equipment!$H45)</f>
        <v/>
      </c>
      <c r="H45" s="27">
        <f>IF(Equipment!$A45="","",Equipment!$D45)</f>
        <v/>
      </c>
      <c r="I45" s="28">
        <f>IF($A45="","",IF(OR($C45="",$D45="",$E45="",$F45="",$G45=""),"",IFERROR(IF(OR(I$3&lt;$D45,I$3&gt;$D45+$G45-1,AND(Equipment!$K45&lt;&gt;"",I$3&gt;YEAR(Equipment!$K45))),"",IF($C45="Straight-Line",MAX(0,($E45-$F45)/$G45),IF($C45="Declining Balance",MAX(0,MIN($E45*(1-Assumptions!$B$6/$G45)^(I$3-$D45)*Assumptions!$B$6/$G45,$E45*(1-Assumptions!$B$6/$G45)^(I$3-$D45)-$F45)),""))),"")))</f>
        <v/>
      </c>
      <c r="J45" s="28">
        <f>IF($A45="","",IF(OR($C45="",$D45="",$E45="",$F45="",$G45=""),"",IFERROR(IF(OR(J$3&lt;$D45,J$3&gt;$D45+$G45-1,AND(Equipment!$K45&lt;&gt;"",J$3&gt;YEAR(Equipment!$K45))),"",IF($C45="Straight-Line",MAX(0,($E45-$F45)/$G45),IF($C45="Declining Balance",MAX(0,MIN($E45*(1-Assumptions!$B$6/$G45)^(J$3-$D45)*Assumptions!$B$6/$G45,$E45*(1-Assumptions!$B$6/$G45)^(J$3-$D45)-$F45)),""))),"")))</f>
        <v/>
      </c>
      <c r="K45" s="28">
        <f>IF($A45="","",IF(OR($C45="",$D45="",$E45="",$F45="",$G45=""),"",IFERROR(IF(OR(K$3&lt;$D45,K$3&gt;$D45+$G45-1,AND(Equipment!$K45&lt;&gt;"",K$3&gt;YEAR(Equipment!$K45))),"",IF($C45="Straight-Line",MAX(0,($E45-$F45)/$G45),IF($C45="Declining Balance",MAX(0,MIN($E45*(1-Assumptions!$B$6/$G45)^(K$3-$D45)*Assumptions!$B$6/$G45,$E45*(1-Assumptions!$B$6/$G45)^(K$3-$D45)-$F45)),""))),"")))</f>
        <v/>
      </c>
      <c r="L45" s="28">
        <f>IF($A45="","",IF(OR($C45="",$D45="",$E45="",$F45="",$G45=""),"",IFERROR(IF(OR(L$3&lt;$D45,L$3&gt;$D45+$G45-1,AND(Equipment!$K45&lt;&gt;"",L$3&gt;YEAR(Equipment!$K45))),"",IF($C45="Straight-Line",MAX(0,($E45-$F45)/$G45),IF($C45="Declining Balance",MAX(0,MIN($E45*(1-Assumptions!$B$6/$G45)^(L$3-$D45)*Assumptions!$B$6/$G45,$E45*(1-Assumptions!$B$6/$G45)^(L$3-$D45)-$F45)),""))),"")))</f>
        <v/>
      </c>
      <c r="M45" s="28">
        <f>IF($A45="","",IF(OR($C45="",$D45="",$E45="",$F45="",$G45=""),"",IFERROR(IF(OR(M$3&lt;$D45,M$3&gt;$D45+$G45-1,AND(Equipment!$K45&lt;&gt;"",M$3&gt;YEAR(Equipment!$K45))),"",IF($C45="Straight-Line",MAX(0,($E45-$F45)/$G45),IF($C45="Declining Balance",MAX(0,MIN($E45*(1-Assumptions!$B$6/$G45)^(M$3-$D45)*Assumptions!$B$6/$G45,$E45*(1-Assumptions!$B$6/$G45)^(M$3-$D45)-$F45)),""))),"")))</f>
        <v/>
      </c>
      <c r="N45" s="28">
        <f>IF($A45="","",IF(OR($C45="",$D45="",$E45="",$F45="",$G45=""),"",IFERROR(IF(OR(N$3&lt;$D45,N$3&gt;$D45+$G45-1,AND(Equipment!$K45&lt;&gt;"",N$3&gt;YEAR(Equipment!$K45))),"",IF($C45="Straight-Line",MAX(0,($E45-$F45)/$G45),IF($C45="Declining Balance",MAX(0,MIN($E45*(1-Assumptions!$B$6/$G45)^(N$3-$D45)*Assumptions!$B$6/$G45,$E45*(1-Assumptions!$B$6/$G45)^(N$3-$D45)-$F45)),""))),"")))</f>
        <v/>
      </c>
      <c r="O45" s="28">
        <f>IF($A45="","",IF(OR($C45="",$D45="",$E45="",$F45="",$G45=""),"",IFERROR(IF(OR(O$3&lt;$D45,O$3&gt;$D45+$G45-1,AND(Equipment!$K45&lt;&gt;"",O$3&gt;YEAR(Equipment!$K45))),"",IF($C45="Straight-Line",MAX(0,($E45-$F45)/$G45),IF($C45="Declining Balance",MAX(0,MIN($E45*(1-Assumptions!$B$6/$G45)^(O$3-$D45)*Assumptions!$B$6/$G45,$E45*(1-Assumptions!$B$6/$G45)^(O$3-$D45)-$F45)),""))),"")))</f>
        <v/>
      </c>
      <c r="P45" s="28">
        <f>IF($A45="","",IF(OR($C45="",$D45="",$E45="",$F45="",$G45=""),"",IFERROR(IF(OR(P$3&lt;$D45,P$3&gt;$D45+$G45-1,AND(Equipment!$K45&lt;&gt;"",P$3&gt;YEAR(Equipment!$K45))),"",IF($C45="Straight-Line",MAX(0,($E45-$F45)/$G45),IF($C45="Declining Balance",MAX(0,MIN($E45*(1-Assumptions!$B$6/$G45)^(P$3-$D45)*Assumptions!$B$6/$G45,$E45*(1-Assumptions!$B$6/$G45)^(P$3-$D45)-$F45)),""))),"")))</f>
        <v/>
      </c>
      <c r="Q45" s="28">
        <f>IF($A45="","",IF(OR($C45="",$D45="",$E45="",$F45="",$G45=""),"",IFERROR(IF(OR(Q$3&lt;$D45,Q$3&gt;$D45+$G45-1,AND(Equipment!$K45&lt;&gt;"",Q$3&gt;YEAR(Equipment!$K45))),"",IF($C45="Straight-Line",MAX(0,($E45-$F45)/$G45),IF($C45="Declining Balance",MAX(0,MIN($E45*(1-Assumptions!$B$6/$G45)^(Q$3-$D45)*Assumptions!$B$6/$G45,$E45*(1-Assumptions!$B$6/$G45)^(Q$3-$D45)-$F45)),""))),"")))</f>
        <v/>
      </c>
      <c r="R45" s="28">
        <f>IF($A45="","",IF(OR($C45="",$D45="",$E45="",$F45="",$G45=""),"",IFERROR(IF(OR(R$3&lt;$D45,R$3&gt;$D45+$G45-1,AND(Equipment!$K45&lt;&gt;"",R$3&gt;YEAR(Equipment!$K45))),"",IF($C45="Straight-Line",MAX(0,($E45-$F45)/$G45),IF($C45="Declining Balance",MAX(0,MIN($E45*(1-Assumptions!$B$6/$G45)^(R$3-$D45)*Assumptions!$B$6/$G45,$E45*(1-Assumptions!$B$6/$G45)^(R$3-$D45)-$F45)),""))),"")))</f>
        <v/>
      </c>
    </row>
    <row r="46">
      <c r="A46" s="25">
        <f>IF(Equipment!$A46="","",Equipment!$A46)</f>
        <v/>
      </c>
      <c r="B46" s="25">
        <f>IF(Equipment!$A46="","",Equipment!$B46)</f>
        <v/>
      </c>
      <c r="C46" s="25">
        <f>IF(Equipment!$A46="","",Equipment!$I46)</f>
        <v/>
      </c>
      <c r="D46" s="20">
        <f>IF(OR(Equipment!$A46="",Equipment!$E46=""),"",IFERROR(YEAR(Equipment!$E46),""))</f>
        <v/>
      </c>
      <c r="E46" s="19">
        <f>IF(Equipment!$A46="","",Equipment!$F46)</f>
        <v/>
      </c>
      <c r="F46" s="19">
        <f>IF(Equipment!$A46="","",Equipment!$G46)</f>
        <v/>
      </c>
      <c r="G46" s="20">
        <f>IF(Equipment!$A46="","",Equipment!$H46)</f>
        <v/>
      </c>
      <c r="H46" s="25">
        <f>IF(Equipment!$A46="","",Equipment!$D46)</f>
        <v/>
      </c>
      <c r="I46" s="26">
        <f>IF($A46="","",IF(OR($C46="",$D46="",$E46="",$F46="",$G46=""),"",IFERROR(IF(OR(I$3&lt;$D46,I$3&gt;$D46+$G46-1,AND(Equipment!$K46&lt;&gt;"",I$3&gt;YEAR(Equipment!$K46))),"",IF($C46="Straight-Line",MAX(0,($E46-$F46)/$G46),IF($C46="Declining Balance",MAX(0,MIN($E46*(1-Assumptions!$B$6/$G46)^(I$3-$D46)*Assumptions!$B$6/$G46,$E46*(1-Assumptions!$B$6/$G46)^(I$3-$D46)-$F46)),""))),"")))</f>
        <v/>
      </c>
      <c r="J46" s="26">
        <f>IF($A46="","",IF(OR($C46="",$D46="",$E46="",$F46="",$G46=""),"",IFERROR(IF(OR(J$3&lt;$D46,J$3&gt;$D46+$G46-1,AND(Equipment!$K46&lt;&gt;"",J$3&gt;YEAR(Equipment!$K46))),"",IF($C46="Straight-Line",MAX(0,($E46-$F46)/$G46),IF($C46="Declining Balance",MAX(0,MIN($E46*(1-Assumptions!$B$6/$G46)^(J$3-$D46)*Assumptions!$B$6/$G46,$E46*(1-Assumptions!$B$6/$G46)^(J$3-$D46)-$F46)),""))),"")))</f>
        <v/>
      </c>
      <c r="K46" s="26">
        <f>IF($A46="","",IF(OR($C46="",$D46="",$E46="",$F46="",$G46=""),"",IFERROR(IF(OR(K$3&lt;$D46,K$3&gt;$D46+$G46-1,AND(Equipment!$K46&lt;&gt;"",K$3&gt;YEAR(Equipment!$K46))),"",IF($C46="Straight-Line",MAX(0,($E46-$F46)/$G46),IF($C46="Declining Balance",MAX(0,MIN($E46*(1-Assumptions!$B$6/$G46)^(K$3-$D46)*Assumptions!$B$6/$G46,$E46*(1-Assumptions!$B$6/$G46)^(K$3-$D46)-$F46)),""))),"")))</f>
        <v/>
      </c>
      <c r="L46" s="26">
        <f>IF($A46="","",IF(OR($C46="",$D46="",$E46="",$F46="",$G46=""),"",IFERROR(IF(OR(L$3&lt;$D46,L$3&gt;$D46+$G46-1,AND(Equipment!$K46&lt;&gt;"",L$3&gt;YEAR(Equipment!$K46))),"",IF($C46="Straight-Line",MAX(0,($E46-$F46)/$G46),IF($C46="Declining Balance",MAX(0,MIN($E46*(1-Assumptions!$B$6/$G46)^(L$3-$D46)*Assumptions!$B$6/$G46,$E46*(1-Assumptions!$B$6/$G46)^(L$3-$D46)-$F46)),""))),"")))</f>
        <v/>
      </c>
      <c r="M46" s="26">
        <f>IF($A46="","",IF(OR($C46="",$D46="",$E46="",$F46="",$G46=""),"",IFERROR(IF(OR(M$3&lt;$D46,M$3&gt;$D46+$G46-1,AND(Equipment!$K46&lt;&gt;"",M$3&gt;YEAR(Equipment!$K46))),"",IF($C46="Straight-Line",MAX(0,($E46-$F46)/$G46),IF($C46="Declining Balance",MAX(0,MIN($E46*(1-Assumptions!$B$6/$G46)^(M$3-$D46)*Assumptions!$B$6/$G46,$E46*(1-Assumptions!$B$6/$G46)^(M$3-$D46)-$F46)),""))),"")))</f>
        <v/>
      </c>
      <c r="N46" s="26">
        <f>IF($A46="","",IF(OR($C46="",$D46="",$E46="",$F46="",$G46=""),"",IFERROR(IF(OR(N$3&lt;$D46,N$3&gt;$D46+$G46-1,AND(Equipment!$K46&lt;&gt;"",N$3&gt;YEAR(Equipment!$K46))),"",IF($C46="Straight-Line",MAX(0,($E46-$F46)/$G46),IF($C46="Declining Balance",MAX(0,MIN($E46*(1-Assumptions!$B$6/$G46)^(N$3-$D46)*Assumptions!$B$6/$G46,$E46*(1-Assumptions!$B$6/$G46)^(N$3-$D46)-$F46)),""))),"")))</f>
        <v/>
      </c>
      <c r="O46" s="26">
        <f>IF($A46="","",IF(OR($C46="",$D46="",$E46="",$F46="",$G46=""),"",IFERROR(IF(OR(O$3&lt;$D46,O$3&gt;$D46+$G46-1,AND(Equipment!$K46&lt;&gt;"",O$3&gt;YEAR(Equipment!$K46))),"",IF($C46="Straight-Line",MAX(0,($E46-$F46)/$G46),IF($C46="Declining Balance",MAX(0,MIN($E46*(1-Assumptions!$B$6/$G46)^(O$3-$D46)*Assumptions!$B$6/$G46,$E46*(1-Assumptions!$B$6/$G46)^(O$3-$D46)-$F46)),""))),"")))</f>
        <v/>
      </c>
      <c r="P46" s="26">
        <f>IF($A46="","",IF(OR($C46="",$D46="",$E46="",$F46="",$G46=""),"",IFERROR(IF(OR(P$3&lt;$D46,P$3&gt;$D46+$G46-1,AND(Equipment!$K46&lt;&gt;"",P$3&gt;YEAR(Equipment!$K46))),"",IF($C46="Straight-Line",MAX(0,($E46-$F46)/$G46),IF($C46="Declining Balance",MAX(0,MIN($E46*(1-Assumptions!$B$6/$G46)^(P$3-$D46)*Assumptions!$B$6/$G46,$E46*(1-Assumptions!$B$6/$G46)^(P$3-$D46)-$F46)),""))),"")))</f>
        <v/>
      </c>
      <c r="Q46" s="26">
        <f>IF($A46="","",IF(OR($C46="",$D46="",$E46="",$F46="",$G46=""),"",IFERROR(IF(OR(Q$3&lt;$D46,Q$3&gt;$D46+$G46-1,AND(Equipment!$K46&lt;&gt;"",Q$3&gt;YEAR(Equipment!$K46))),"",IF($C46="Straight-Line",MAX(0,($E46-$F46)/$G46),IF($C46="Declining Balance",MAX(0,MIN($E46*(1-Assumptions!$B$6/$G46)^(Q$3-$D46)*Assumptions!$B$6/$G46,$E46*(1-Assumptions!$B$6/$G46)^(Q$3-$D46)-$F46)),""))),"")))</f>
        <v/>
      </c>
      <c r="R46" s="26">
        <f>IF($A46="","",IF(OR($C46="",$D46="",$E46="",$F46="",$G46=""),"",IFERROR(IF(OR(R$3&lt;$D46,R$3&gt;$D46+$G46-1,AND(Equipment!$K46&lt;&gt;"",R$3&gt;YEAR(Equipment!$K46))),"",IF($C46="Straight-Line",MAX(0,($E46-$F46)/$G46),IF($C46="Declining Balance",MAX(0,MIN($E46*(1-Assumptions!$B$6/$G46)^(R$3-$D46)*Assumptions!$B$6/$G46,$E46*(1-Assumptions!$B$6/$G46)^(R$3-$D46)-$F46)),""))),"")))</f>
        <v/>
      </c>
    </row>
    <row r="47">
      <c r="A47" s="27">
        <f>IF(Equipment!$A47="","",Equipment!$A47)</f>
        <v/>
      </c>
      <c r="B47" s="27">
        <f>IF(Equipment!$A47="","",Equipment!$B47)</f>
        <v/>
      </c>
      <c r="C47" s="27">
        <f>IF(Equipment!$A47="","",Equipment!$I47)</f>
        <v/>
      </c>
      <c r="D47" s="22">
        <f>IF(OR(Equipment!$A47="",Equipment!$E47=""),"",IFERROR(YEAR(Equipment!$E47),""))</f>
        <v/>
      </c>
      <c r="E47" s="21">
        <f>IF(Equipment!$A47="","",Equipment!$F47)</f>
        <v/>
      </c>
      <c r="F47" s="21">
        <f>IF(Equipment!$A47="","",Equipment!$G47)</f>
        <v/>
      </c>
      <c r="G47" s="22">
        <f>IF(Equipment!$A47="","",Equipment!$H47)</f>
        <v/>
      </c>
      <c r="H47" s="27">
        <f>IF(Equipment!$A47="","",Equipment!$D47)</f>
        <v/>
      </c>
      <c r="I47" s="28">
        <f>IF($A47="","",IF(OR($C47="",$D47="",$E47="",$F47="",$G47=""),"",IFERROR(IF(OR(I$3&lt;$D47,I$3&gt;$D47+$G47-1,AND(Equipment!$K47&lt;&gt;"",I$3&gt;YEAR(Equipment!$K47))),"",IF($C47="Straight-Line",MAX(0,($E47-$F47)/$G47),IF($C47="Declining Balance",MAX(0,MIN($E47*(1-Assumptions!$B$6/$G47)^(I$3-$D47)*Assumptions!$B$6/$G47,$E47*(1-Assumptions!$B$6/$G47)^(I$3-$D47)-$F47)),""))),"")))</f>
        <v/>
      </c>
      <c r="J47" s="28">
        <f>IF($A47="","",IF(OR($C47="",$D47="",$E47="",$F47="",$G47=""),"",IFERROR(IF(OR(J$3&lt;$D47,J$3&gt;$D47+$G47-1,AND(Equipment!$K47&lt;&gt;"",J$3&gt;YEAR(Equipment!$K47))),"",IF($C47="Straight-Line",MAX(0,($E47-$F47)/$G47),IF($C47="Declining Balance",MAX(0,MIN($E47*(1-Assumptions!$B$6/$G47)^(J$3-$D47)*Assumptions!$B$6/$G47,$E47*(1-Assumptions!$B$6/$G47)^(J$3-$D47)-$F47)),""))),"")))</f>
        <v/>
      </c>
      <c r="K47" s="28">
        <f>IF($A47="","",IF(OR($C47="",$D47="",$E47="",$F47="",$G47=""),"",IFERROR(IF(OR(K$3&lt;$D47,K$3&gt;$D47+$G47-1,AND(Equipment!$K47&lt;&gt;"",K$3&gt;YEAR(Equipment!$K47))),"",IF($C47="Straight-Line",MAX(0,($E47-$F47)/$G47),IF($C47="Declining Balance",MAX(0,MIN($E47*(1-Assumptions!$B$6/$G47)^(K$3-$D47)*Assumptions!$B$6/$G47,$E47*(1-Assumptions!$B$6/$G47)^(K$3-$D47)-$F47)),""))),"")))</f>
        <v/>
      </c>
      <c r="L47" s="28">
        <f>IF($A47="","",IF(OR($C47="",$D47="",$E47="",$F47="",$G47=""),"",IFERROR(IF(OR(L$3&lt;$D47,L$3&gt;$D47+$G47-1,AND(Equipment!$K47&lt;&gt;"",L$3&gt;YEAR(Equipment!$K47))),"",IF($C47="Straight-Line",MAX(0,($E47-$F47)/$G47),IF($C47="Declining Balance",MAX(0,MIN($E47*(1-Assumptions!$B$6/$G47)^(L$3-$D47)*Assumptions!$B$6/$G47,$E47*(1-Assumptions!$B$6/$G47)^(L$3-$D47)-$F47)),""))),"")))</f>
        <v/>
      </c>
      <c r="M47" s="28">
        <f>IF($A47="","",IF(OR($C47="",$D47="",$E47="",$F47="",$G47=""),"",IFERROR(IF(OR(M$3&lt;$D47,M$3&gt;$D47+$G47-1,AND(Equipment!$K47&lt;&gt;"",M$3&gt;YEAR(Equipment!$K47))),"",IF($C47="Straight-Line",MAX(0,($E47-$F47)/$G47),IF($C47="Declining Balance",MAX(0,MIN($E47*(1-Assumptions!$B$6/$G47)^(M$3-$D47)*Assumptions!$B$6/$G47,$E47*(1-Assumptions!$B$6/$G47)^(M$3-$D47)-$F47)),""))),"")))</f>
        <v/>
      </c>
      <c r="N47" s="28">
        <f>IF($A47="","",IF(OR($C47="",$D47="",$E47="",$F47="",$G47=""),"",IFERROR(IF(OR(N$3&lt;$D47,N$3&gt;$D47+$G47-1,AND(Equipment!$K47&lt;&gt;"",N$3&gt;YEAR(Equipment!$K47))),"",IF($C47="Straight-Line",MAX(0,($E47-$F47)/$G47),IF($C47="Declining Balance",MAX(0,MIN($E47*(1-Assumptions!$B$6/$G47)^(N$3-$D47)*Assumptions!$B$6/$G47,$E47*(1-Assumptions!$B$6/$G47)^(N$3-$D47)-$F47)),""))),"")))</f>
        <v/>
      </c>
      <c r="O47" s="28">
        <f>IF($A47="","",IF(OR($C47="",$D47="",$E47="",$F47="",$G47=""),"",IFERROR(IF(OR(O$3&lt;$D47,O$3&gt;$D47+$G47-1,AND(Equipment!$K47&lt;&gt;"",O$3&gt;YEAR(Equipment!$K47))),"",IF($C47="Straight-Line",MAX(0,($E47-$F47)/$G47),IF($C47="Declining Balance",MAX(0,MIN($E47*(1-Assumptions!$B$6/$G47)^(O$3-$D47)*Assumptions!$B$6/$G47,$E47*(1-Assumptions!$B$6/$G47)^(O$3-$D47)-$F47)),""))),"")))</f>
        <v/>
      </c>
      <c r="P47" s="28">
        <f>IF($A47="","",IF(OR($C47="",$D47="",$E47="",$F47="",$G47=""),"",IFERROR(IF(OR(P$3&lt;$D47,P$3&gt;$D47+$G47-1,AND(Equipment!$K47&lt;&gt;"",P$3&gt;YEAR(Equipment!$K47))),"",IF($C47="Straight-Line",MAX(0,($E47-$F47)/$G47),IF($C47="Declining Balance",MAX(0,MIN($E47*(1-Assumptions!$B$6/$G47)^(P$3-$D47)*Assumptions!$B$6/$G47,$E47*(1-Assumptions!$B$6/$G47)^(P$3-$D47)-$F47)),""))),"")))</f>
        <v/>
      </c>
      <c r="Q47" s="28">
        <f>IF($A47="","",IF(OR($C47="",$D47="",$E47="",$F47="",$G47=""),"",IFERROR(IF(OR(Q$3&lt;$D47,Q$3&gt;$D47+$G47-1,AND(Equipment!$K47&lt;&gt;"",Q$3&gt;YEAR(Equipment!$K47))),"",IF($C47="Straight-Line",MAX(0,($E47-$F47)/$G47),IF($C47="Declining Balance",MAX(0,MIN($E47*(1-Assumptions!$B$6/$G47)^(Q$3-$D47)*Assumptions!$B$6/$G47,$E47*(1-Assumptions!$B$6/$G47)^(Q$3-$D47)-$F47)),""))),"")))</f>
        <v/>
      </c>
      <c r="R47" s="28">
        <f>IF($A47="","",IF(OR($C47="",$D47="",$E47="",$F47="",$G47=""),"",IFERROR(IF(OR(R$3&lt;$D47,R$3&gt;$D47+$G47-1,AND(Equipment!$K47&lt;&gt;"",R$3&gt;YEAR(Equipment!$K47))),"",IF($C47="Straight-Line",MAX(0,($E47-$F47)/$G47),IF($C47="Declining Balance",MAX(0,MIN($E47*(1-Assumptions!$B$6/$G47)^(R$3-$D47)*Assumptions!$B$6/$G47,$E47*(1-Assumptions!$B$6/$G47)^(R$3-$D47)-$F47)),""))),"")))</f>
        <v/>
      </c>
    </row>
    <row r="48">
      <c r="A48" s="25">
        <f>IF(Equipment!$A48="","",Equipment!$A48)</f>
        <v/>
      </c>
      <c r="B48" s="25">
        <f>IF(Equipment!$A48="","",Equipment!$B48)</f>
        <v/>
      </c>
      <c r="C48" s="25">
        <f>IF(Equipment!$A48="","",Equipment!$I48)</f>
        <v/>
      </c>
      <c r="D48" s="20">
        <f>IF(OR(Equipment!$A48="",Equipment!$E48=""),"",IFERROR(YEAR(Equipment!$E48),""))</f>
        <v/>
      </c>
      <c r="E48" s="19">
        <f>IF(Equipment!$A48="","",Equipment!$F48)</f>
        <v/>
      </c>
      <c r="F48" s="19">
        <f>IF(Equipment!$A48="","",Equipment!$G48)</f>
        <v/>
      </c>
      <c r="G48" s="20">
        <f>IF(Equipment!$A48="","",Equipment!$H48)</f>
        <v/>
      </c>
      <c r="H48" s="25">
        <f>IF(Equipment!$A48="","",Equipment!$D48)</f>
        <v/>
      </c>
      <c r="I48" s="26">
        <f>IF($A48="","",IF(OR($C48="",$D48="",$E48="",$F48="",$G48=""),"",IFERROR(IF(OR(I$3&lt;$D48,I$3&gt;$D48+$G48-1,AND(Equipment!$K48&lt;&gt;"",I$3&gt;YEAR(Equipment!$K48))),"",IF($C48="Straight-Line",MAX(0,($E48-$F48)/$G48),IF($C48="Declining Balance",MAX(0,MIN($E48*(1-Assumptions!$B$6/$G48)^(I$3-$D48)*Assumptions!$B$6/$G48,$E48*(1-Assumptions!$B$6/$G48)^(I$3-$D48)-$F48)),""))),"")))</f>
        <v/>
      </c>
      <c r="J48" s="26">
        <f>IF($A48="","",IF(OR($C48="",$D48="",$E48="",$F48="",$G48=""),"",IFERROR(IF(OR(J$3&lt;$D48,J$3&gt;$D48+$G48-1,AND(Equipment!$K48&lt;&gt;"",J$3&gt;YEAR(Equipment!$K48))),"",IF($C48="Straight-Line",MAX(0,($E48-$F48)/$G48),IF($C48="Declining Balance",MAX(0,MIN($E48*(1-Assumptions!$B$6/$G48)^(J$3-$D48)*Assumptions!$B$6/$G48,$E48*(1-Assumptions!$B$6/$G48)^(J$3-$D48)-$F48)),""))),"")))</f>
        <v/>
      </c>
      <c r="K48" s="26">
        <f>IF($A48="","",IF(OR($C48="",$D48="",$E48="",$F48="",$G48=""),"",IFERROR(IF(OR(K$3&lt;$D48,K$3&gt;$D48+$G48-1,AND(Equipment!$K48&lt;&gt;"",K$3&gt;YEAR(Equipment!$K48))),"",IF($C48="Straight-Line",MAX(0,($E48-$F48)/$G48),IF($C48="Declining Balance",MAX(0,MIN($E48*(1-Assumptions!$B$6/$G48)^(K$3-$D48)*Assumptions!$B$6/$G48,$E48*(1-Assumptions!$B$6/$G48)^(K$3-$D48)-$F48)),""))),"")))</f>
        <v/>
      </c>
      <c r="L48" s="26">
        <f>IF($A48="","",IF(OR($C48="",$D48="",$E48="",$F48="",$G48=""),"",IFERROR(IF(OR(L$3&lt;$D48,L$3&gt;$D48+$G48-1,AND(Equipment!$K48&lt;&gt;"",L$3&gt;YEAR(Equipment!$K48))),"",IF($C48="Straight-Line",MAX(0,($E48-$F48)/$G48),IF($C48="Declining Balance",MAX(0,MIN($E48*(1-Assumptions!$B$6/$G48)^(L$3-$D48)*Assumptions!$B$6/$G48,$E48*(1-Assumptions!$B$6/$G48)^(L$3-$D48)-$F48)),""))),"")))</f>
        <v/>
      </c>
      <c r="M48" s="26">
        <f>IF($A48="","",IF(OR($C48="",$D48="",$E48="",$F48="",$G48=""),"",IFERROR(IF(OR(M$3&lt;$D48,M$3&gt;$D48+$G48-1,AND(Equipment!$K48&lt;&gt;"",M$3&gt;YEAR(Equipment!$K48))),"",IF($C48="Straight-Line",MAX(0,($E48-$F48)/$G48),IF($C48="Declining Balance",MAX(0,MIN($E48*(1-Assumptions!$B$6/$G48)^(M$3-$D48)*Assumptions!$B$6/$G48,$E48*(1-Assumptions!$B$6/$G48)^(M$3-$D48)-$F48)),""))),"")))</f>
        <v/>
      </c>
      <c r="N48" s="26">
        <f>IF($A48="","",IF(OR($C48="",$D48="",$E48="",$F48="",$G48=""),"",IFERROR(IF(OR(N$3&lt;$D48,N$3&gt;$D48+$G48-1,AND(Equipment!$K48&lt;&gt;"",N$3&gt;YEAR(Equipment!$K48))),"",IF($C48="Straight-Line",MAX(0,($E48-$F48)/$G48),IF($C48="Declining Balance",MAX(0,MIN($E48*(1-Assumptions!$B$6/$G48)^(N$3-$D48)*Assumptions!$B$6/$G48,$E48*(1-Assumptions!$B$6/$G48)^(N$3-$D48)-$F48)),""))),"")))</f>
        <v/>
      </c>
      <c r="O48" s="26">
        <f>IF($A48="","",IF(OR($C48="",$D48="",$E48="",$F48="",$G48=""),"",IFERROR(IF(OR(O$3&lt;$D48,O$3&gt;$D48+$G48-1,AND(Equipment!$K48&lt;&gt;"",O$3&gt;YEAR(Equipment!$K48))),"",IF($C48="Straight-Line",MAX(0,($E48-$F48)/$G48),IF($C48="Declining Balance",MAX(0,MIN($E48*(1-Assumptions!$B$6/$G48)^(O$3-$D48)*Assumptions!$B$6/$G48,$E48*(1-Assumptions!$B$6/$G48)^(O$3-$D48)-$F48)),""))),"")))</f>
        <v/>
      </c>
      <c r="P48" s="26">
        <f>IF($A48="","",IF(OR($C48="",$D48="",$E48="",$F48="",$G48=""),"",IFERROR(IF(OR(P$3&lt;$D48,P$3&gt;$D48+$G48-1,AND(Equipment!$K48&lt;&gt;"",P$3&gt;YEAR(Equipment!$K48))),"",IF($C48="Straight-Line",MAX(0,($E48-$F48)/$G48),IF($C48="Declining Balance",MAX(0,MIN($E48*(1-Assumptions!$B$6/$G48)^(P$3-$D48)*Assumptions!$B$6/$G48,$E48*(1-Assumptions!$B$6/$G48)^(P$3-$D48)-$F48)),""))),"")))</f>
        <v/>
      </c>
      <c r="Q48" s="26">
        <f>IF($A48="","",IF(OR($C48="",$D48="",$E48="",$F48="",$G48=""),"",IFERROR(IF(OR(Q$3&lt;$D48,Q$3&gt;$D48+$G48-1,AND(Equipment!$K48&lt;&gt;"",Q$3&gt;YEAR(Equipment!$K48))),"",IF($C48="Straight-Line",MAX(0,($E48-$F48)/$G48),IF($C48="Declining Balance",MAX(0,MIN($E48*(1-Assumptions!$B$6/$G48)^(Q$3-$D48)*Assumptions!$B$6/$G48,$E48*(1-Assumptions!$B$6/$G48)^(Q$3-$D48)-$F48)),""))),"")))</f>
        <v/>
      </c>
      <c r="R48" s="26">
        <f>IF($A48="","",IF(OR($C48="",$D48="",$E48="",$F48="",$G48=""),"",IFERROR(IF(OR(R$3&lt;$D48,R$3&gt;$D48+$G48-1,AND(Equipment!$K48&lt;&gt;"",R$3&gt;YEAR(Equipment!$K48))),"",IF($C48="Straight-Line",MAX(0,($E48-$F48)/$G48),IF($C48="Declining Balance",MAX(0,MIN($E48*(1-Assumptions!$B$6/$G48)^(R$3-$D48)*Assumptions!$B$6/$G48,$E48*(1-Assumptions!$B$6/$G48)^(R$3-$D48)-$F48)),""))),"")))</f>
        <v/>
      </c>
    </row>
    <row r="49">
      <c r="A49" s="27">
        <f>IF(Equipment!$A49="","",Equipment!$A49)</f>
        <v/>
      </c>
      <c r="B49" s="27">
        <f>IF(Equipment!$A49="","",Equipment!$B49)</f>
        <v/>
      </c>
      <c r="C49" s="27">
        <f>IF(Equipment!$A49="","",Equipment!$I49)</f>
        <v/>
      </c>
      <c r="D49" s="22">
        <f>IF(OR(Equipment!$A49="",Equipment!$E49=""),"",IFERROR(YEAR(Equipment!$E49),""))</f>
        <v/>
      </c>
      <c r="E49" s="21">
        <f>IF(Equipment!$A49="","",Equipment!$F49)</f>
        <v/>
      </c>
      <c r="F49" s="21">
        <f>IF(Equipment!$A49="","",Equipment!$G49)</f>
        <v/>
      </c>
      <c r="G49" s="22">
        <f>IF(Equipment!$A49="","",Equipment!$H49)</f>
        <v/>
      </c>
      <c r="H49" s="27">
        <f>IF(Equipment!$A49="","",Equipment!$D49)</f>
        <v/>
      </c>
      <c r="I49" s="28">
        <f>IF($A49="","",IF(OR($C49="",$D49="",$E49="",$F49="",$G49=""),"",IFERROR(IF(OR(I$3&lt;$D49,I$3&gt;$D49+$G49-1,AND(Equipment!$K49&lt;&gt;"",I$3&gt;YEAR(Equipment!$K49))),"",IF($C49="Straight-Line",MAX(0,($E49-$F49)/$G49),IF($C49="Declining Balance",MAX(0,MIN($E49*(1-Assumptions!$B$6/$G49)^(I$3-$D49)*Assumptions!$B$6/$G49,$E49*(1-Assumptions!$B$6/$G49)^(I$3-$D49)-$F49)),""))),"")))</f>
        <v/>
      </c>
      <c r="J49" s="28">
        <f>IF($A49="","",IF(OR($C49="",$D49="",$E49="",$F49="",$G49=""),"",IFERROR(IF(OR(J$3&lt;$D49,J$3&gt;$D49+$G49-1,AND(Equipment!$K49&lt;&gt;"",J$3&gt;YEAR(Equipment!$K49))),"",IF($C49="Straight-Line",MAX(0,($E49-$F49)/$G49),IF($C49="Declining Balance",MAX(0,MIN($E49*(1-Assumptions!$B$6/$G49)^(J$3-$D49)*Assumptions!$B$6/$G49,$E49*(1-Assumptions!$B$6/$G49)^(J$3-$D49)-$F49)),""))),"")))</f>
        <v/>
      </c>
      <c r="K49" s="28">
        <f>IF($A49="","",IF(OR($C49="",$D49="",$E49="",$F49="",$G49=""),"",IFERROR(IF(OR(K$3&lt;$D49,K$3&gt;$D49+$G49-1,AND(Equipment!$K49&lt;&gt;"",K$3&gt;YEAR(Equipment!$K49))),"",IF($C49="Straight-Line",MAX(0,($E49-$F49)/$G49),IF($C49="Declining Balance",MAX(0,MIN($E49*(1-Assumptions!$B$6/$G49)^(K$3-$D49)*Assumptions!$B$6/$G49,$E49*(1-Assumptions!$B$6/$G49)^(K$3-$D49)-$F49)),""))),"")))</f>
        <v/>
      </c>
      <c r="L49" s="28">
        <f>IF($A49="","",IF(OR($C49="",$D49="",$E49="",$F49="",$G49=""),"",IFERROR(IF(OR(L$3&lt;$D49,L$3&gt;$D49+$G49-1,AND(Equipment!$K49&lt;&gt;"",L$3&gt;YEAR(Equipment!$K49))),"",IF($C49="Straight-Line",MAX(0,($E49-$F49)/$G49),IF($C49="Declining Balance",MAX(0,MIN($E49*(1-Assumptions!$B$6/$G49)^(L$3-$D49)*Assumptions!$B$6/$G49,$E49*(1-Assumptions!$B$6/$G49)^(L$3-$D49)-$F49)),""))),"")))</f>
        <v/>
      </c>
      <c r="M49" s="28">
        <f>IF($A49="","",IF(OR($C49="",$D49="",$E49="",$F49="",$G49=""),"",IFERROR(IF(OR(M$3&lt;$D49,M$3&gt;$D49+$G49-1,AND(Equipment!$K49&lt;&gt;"",M$3&gt;YEAR(Equipment!$K49))),"",IF($C49="Straight-Line",MAX(0,($E49-$F49)/$G49),IF($C49="Declining Balance",MAX(0,MIN($E49*(1-Assumptions!$B$6/$G49)^(M$3-$D49)*Assumptions!$B$6/$G49,$E49*(1-Assumptions!$B$6/$G49)^(M$3-$D49)-$F49)),""))),"")))</f>
        <v/>
      </c>
      <c r="N49" s="28">
        <f>IF($A49="","",IF(OR($C49="",$D49="",$E49="",$F49="",$G49=""),"",IFERROR(IF(OR(N$3&lt;$D49,N$3&gt;$D49+$G49-1,AND(Equipment!$K49&lt;&gt;"",N$3&gt;YEAR(Equipment!$K49))),"",IF($C49="Straight-Line",MAX(0,($E49-$F49)/$G49),IF($C49="Declining Balance",MAX(0,MIN($E49*(1-Assumptions!$B$6/$G49)^(N$3-$D49)*Assumptions!$B$6/$G49,$E49*(1-Assumptions!$B$6/$G49)^(N$3-$D49)-$F49)),""))),"")))</f>
        <v/>
      </c>
      <c r="O49" s="28">
        <f>IF($A49="","",IF(OR($C49="",$D49="",$E49="",$F49="",$G49=""),"",IFERROR(IF(OR(O$3&lt;$D49,O$3&gt;$D49+$G49-1,AND(Equipment!$K49&lt;&gt;"",O$3&gt;YEAR(Equipment!$K49))),"",IF($C49="Straight-Line",MAX(0,($E49-$F49)/$G49),IF($C49="Declining Balance",MAX(0,MIN($E49*(1-Assumptions!$B$6/$G49)^(O$3-$D49)*Assumptions!$B$6/$G49,$E49*(1-Assumptions!$B$6/$G49)^(O$3-$D49)-$F49)),""))),"")))</f>
        <v/>
      </c>
      <c r="P49" s="28">
        <f>IF($A49="","",IF(OR($C49="",$D49="",$E49="",$F49="",$G49=""),"",IFERROR(IF(OR(P$3&lt;$D49,P$3&gt;$D49+$G49-1,AND(Equipment!$K49&lt;&gt;"",P$3&gt;YEAR(Equipment!$K49))),"",IF($C49="Straight-Line",MAX(0,($E49-$F49)/$G49),IF($C49="Declining Balance",MAX(0,MIN($E49*(1-Assumptions!$B$6/$G49)^(P$3-$D49)*Assumptions!$B$6/$G49,$E49*(1-Assumptions!$B$6/$G49)^(P$3-$D49)-$F49)),""))),"")))</f>
        <v/>
      </c>
      <c r="Q49" s="28">
        <f>IF($A49="","",IF(OR($C49="",$D49="",$E49="",$F49="",$G49=""),"",IFERROR(IF(OR(Q$3&lt;$D49,Q$3&gt;$D49+$G49-1,AND(Equipment!$K49&lt;&gt;"",Q$3&gt;YEAR(Equipment!$K49))),"",IF($C49="Straight-Line",MAX(0,($E49-$F49)/$G49),IF($C49="Declining Balance",MAX(0,MIN($E49*(1-Assumptions!$B$6/$G49)^(Q$3-$D49)*Assumptions!$B$6/$G49,$E49*(1-Assumptions!$B$6/$G49)^(Q$3-$D49)-$F49)),""))),"")))</f>
        <v/>
      </c>
      <c r="R49" s="28">
        <f>IF($A49="","",IF(OR($C49="",$D49="",$E49="",$F49="",$G49=""),"",IFERROR(IF(OR(R$3&lt;$D49,R$3&gt;$D49+$G49-1,AND(Equipment!$K49&lt;&gt;"",R$3&gt;YEAR(Equipment!$K49))),"",IF($C49="Straight-Line",MAX(0,($E49-$F49)/$G49),IF($C49="Declining Balance",MAX(0,MIN($E49*(1-Assumptions!$B$6/$G49)^(R$3-$D49)*Assumptions!$B$6/$G49,$E49*(1-Assumptions!$B$6/$G49)^(R$3-$D49)-$F49)),""))),"")))</f>
        <v/>
      </c>
    </row>
    <row r="50">
      <c r="A50" s="25">
        <f>IF(Equipment!$A50="","",Equipment!$A50)</f>
        <v/>
      </c>
      <c r="B50" s="25">
        <f>IF(Equipment!$A50="","",Equipment!$B50)</f>
        <v/>
      </c>
      <c r="C50" s="25">
        <f>IF(Equipment!$A50="","",Equipment!$I50)</f>
        <v/>
      </c>
      <c r="D50" s="20">
        <f>IF(OR(Equipment!$A50="",Equipment!$E50=""),"",IFERROR(YEAR(Equipment!$E50),""))</f>
        <v/>
      </c>
      <c r="E50" s="19">
        <f>IF(Equipment!$A50="","",Equipment!$F50)</f>
        <v/>
      </c>
      <c r="F50" s="19">
        <f>IF(Equipment!$A50="","",Equipment!$G50)</f>
        <v/>
      </c>
      <c r="G50" s="20">
        <f>IF(Equipment!$A50="","",Equipment!$H50)</f>
        <v/>
      </c>
      <c r="H50" s="25">
        <f>IF(Equipment!$A50="","",Equipment!$D50)</f>
        <v/>
      </c>
      <c r="I50" s="26">
        <f>IF($A50="","",IF(OR($C50="",$D50="",$E50="",$F50="",$G50=""),"",IFERROR(IF(OR(I$3&lt;$D50,I$3&gt;$D50+$G50-1,AND(Equipment!$K50&lt;&gt;"",I$3&gt;YEAR(Equipment!$K50))),"",IF($C50="Straight-Line",MAX(0,($E50-$F50)/$G50),IF($C50="Declining Balance",MAX(0,MIN($E50*(1-Assumptions!$B$6/$G50)^(I$3-$D50)*Assumptions!$B$6/$G50,$E50*(1-Assumptions!$B$6/$G50)^(I$3-$D50)-$F50)),""))),"")))</f>
        <v/>
      </c>
      <c r="J50" s="26">
        <f>IF($A50="","",IF(OR($C50="",$D50="",$E50="",$F50="",$G50=""),"",IFERROR(IF(OR(J$3&lt;$D50,J$3&gt;$D50+$G50-1,AND(Equipment!$K50&lt;&gt;"",J$3&gt;YEAR(Equipment!$K50))),"",IF($C50="Straight-Line",MAX(0,($E50-$F50)/$G50),IF($C50="Declining Balance",MAX(0,MIN($E50*(1-Assumptions!$B$6/$G50)^(J$3-$D50)*Assumptions!$B$6/$G50,$E50*(1-Assumptions!$B$6/$G50)^(J$3-$D50)-$F50)),""))),"")))</f>
        <v/>
      </c>
      <c r="K50" s="26">
        <f>IF($A50="","",IF(OR($C50="",$D50="",$E50="",$F50="",$G50=""),"",IFERROR(IF(OR(K$3&lt;$D50,K$3&gt;$D50+$G50-1,AND(Equipment!$K50&lt;&gt;"",K$3&gt;YEAR(Equipment!$K50))),"",IF($C50="Straight-Line",MAX(0,($E50-$F50)/$G50),IF($C50="Declining Balance",MAX(0,MIN($E50*(1-Assumptions!$B$6/$G50)^(K$3-$D50)*Assumptions!$B$6/$G50,$E50*(1-Assumptions!$B$6/$G50)^(K$3-$D50)-$F50)),""))),"")))</f>
        <v/>
      </c>
      <c r="L50" s="26">
        <f>IF($A50="","",IF(OR($C50="",$D50="",$E50="",$F50="",$G50=""),"",IFERROR(IF(OR(L$3&lt;$D50,L$3&gt;$D50+$G50-1,AND(Equipment!$K50&lt;&gt;"",L$3&gt;YEAR(Equipment!$K50))),"",IF($C50="Straight-Line",MAX(0,($E50-$F50)/$G50),IF($C50="Declining Balance",MAX(0,MIN($E50*(1-Assumptions!$B$6/$G50)^(L$3-$D50)*Assumptions!$B$6/$G50,$E50*(1-Assumptions!$B$6/$G50)^(L$3-$D50)-$F50)),""))),"")))</f>
        <v/>
      </c>
      <c r="M50" s="26">
        <f>IF($A50="","",IF(OR($C50="",$D50="",$E50="",$F50="",$G50=""),"",IFERROR(IF(OR(M$3&lt;$D50,M$3&gt;$D50+$G50-1,AND(Equipment!$K50&lt;&gt;"",M$3&gt;YEAR(Equipment!$K50))),"",IF($C50="Straight-Line",MAX(0,($E50-$F50)/$G50),IF($C50="Declining Balance",MAX(0,MIN($E50*(1-Assumptions!$B$6/$G50)^(M$3-$D50)*Assumptions!$B$6/$G50,$E50*(1-Assumptions!$B$6/$G50)^(M$3-$D50)-$F50)),""))),"")))</f>
        <v/>
      </c>
      <c r="N50" s="26">
        <f>IF($A50="","",IF(OR($C50="",$D50="",$E50="",$F50="",$G50=""),"",IFERROR(IF(OR(N$3&lt;$D50,N$3&gt;$D50+$G50-1,AND(Equipment!$K50&lt;&gt;"",N$3&gt;YEAR(Equipment!$K50))),"",IF($C50="Straight-Line",MAX(0,($E50-$F50)/$G50),IF($C50="Declining Balance",MAX(0,MIN($E50*(1-Assumptions!$B$6/$G50)^(N$3-$D50)*Assumptions!$B$6/$G50,$E50*(1-Assumptions!$B$6/$G50)^(N$3-$D50)-$F50)),""))),"")))</f>
        <v/>
      </c>
      <c r="O50" s="26">
        <f>IF($A50="","",IF(OR($C50="",$D50="",$E50="",$F50="",$G50=""),"",IFERROR(IF(OR(O$3&lt;$D50,O$3&gt;$D50+$G50-1,AND(Equipment!$K50&lt;&gt;"",O$3&gt;YEAR(Equipment!$K50))),"",IF($C50="Straight-Line",MAX(0,($E50-$F50)/$G50),IF($C50="Declining Balance",MAX(0,MIN($E50*(1-Assumptions!$B$6/$G50)^(O$3-$D50)*Assumptions!$B$6/$G50,$E50*(1-Assumptions!$B$6/$G50)^(O$3-$D50)-$F50)),""))),"")))</f>
        <v/>
      </c>
      <c r="P50" s="26">
        <f>IF($A50="","",IF(OR($C50="",$D50="",$E50="",$F50="",$G50=""),"",IFERROR(IF(OR(P$3&lt;$D50,P$3&gt;$D50+$G50-1,AND(Equipment!$K50&lt;&gt;"",P$3&gt;YEAR(Equipment!$K50))),"",IF($C50="Straight-Line",MAX(0,($E50-$F50)/$G50),IF($C50="Declining Balance",MAX(0,MIN($E50*(1-Assumptions!$B$6/$G50)^(P$3-$D50)*Assumptions!$B$6/$G50,$E50*(1-Assumptions!$B$6/$G50)^(P$3-$D50)-$F50)),""))),"")))</f>
        <v/>
      </c>
      <c r="Q50" s="26">
        <f>IF($A50="","",IF(OR($C50="",$D50="",$E50="",$F50="",$G50=""),"",IFERROR(IF(OR(Q$3&lt;$D50,Q$3&gt;$D50+$G50-1,AND(Equipment!$K50&lt;&gt;"",Q$3&gt;YEAR(Equipment!$K50))),"",IF($C50="Straight-Line",MAX(0,($E50-$F50)/$G50),IF($C50="Declining Balance",MAX(0,MIN($E50*(1-Assumptions!$B$6/$G50)^(Q$3-$D50)*Assumptions!$B$6/$G50,$E50*(1-Assumptions!$B$6/$G50)^(Q$3-$D50)-$F50)),""))),"")))</f>
        <v/>
      </c>
      <c r="R50" s="26">
        <f>IF($A50="","",IF(OR($C50="",$D50="",$E50="",$F50="",$G50=""),"",IFERROR(IF(OR(R$3&lt;$D50,R$3&gt;$D50+$G50-1,AND(Equipment!$K50&lt;&gt;"",R$3&gt;YEAR(Equipment!$K50))),"",IF($C50="Straight-Line",MAX(0,($E50-$F50)/$G50),IF($C50="Declining Balance",MAX(0,MIN($E50*(1-Assumptions!$B$6/$G50)^(R$3-$D50)*Assumptions!$B$6/$G50,$E50*(1-Assumptions!$B$6/$G50)^(R$3-$D50)-$F50)),""))),"")))</f>
        <v/>
      </c>
    </row>
    <row r="51">
      <c r="A51" s="27">
        <f>IF(Equipment!$A51="","",Equipment!$A51)</f>
        <v/>
      </c>
      <c r="B51" s="27">
        <f>IF(Equipment!$A51="","",Equipment!$B51)</f>
        <v/>
      </c>
      <c r="C51" s="27">
        <f>IF(Equipment!$A51="","",Equipment!$I51)</f>
        <v/>
      </c>
      <c r="D51" s="22">
        <f>IF(OR(Equipment!$A51="",Equipment!$E51=""),"",IFERROR(YEAR(Equipment!$E51),""))</f>
        <v/>
      </c>
      <c r="E51" s="21">
        <f>IF(Equipment!$A51="","",Equipment!$F51)</f>
        <v/>
      </c>
      <c r="F51" s="21">
        <f>IF(Equipment!$A51="","",Equipment!$G51)</f>
        <v/>
      </c>
      <c r="G51" s="22">
        <f>IF(Equipment!$A51="","",Equipment!$H51)</f>
        <v/>
      </c>
      <c r="H51" s="27">
        <f>IF(Equipment!$A51="","",Equipment!$D51)</f>
        <v/>
      </c>
      <c r="I51" s="28">
        <f>IF($A51="","",IF(OR($C51="",$D51="",$E51="",$F51="",$G51=""),"",IFERROR(IF(OR(I$3&lt;$D51,I$3&gt;$D51+$G51-1,AND(Equipment!$K51&lt;&gt;"",I$3&gt;YEAR(Equipment!$K51))),"",IF($C51="Straight-Line",MAX(0,($E51-$F51)/$G51),IF($C51="Declining Balance",MAX(0,MIN($E51*(1-Assumptions!$B$6/$G51)^(I$3-$D51)*Assumptions!$B$6/$G51,$E51*(1-Assumptions!$B$6/$G51)^(I$3-$D51)-$F51)),""))),"")))</f>
        <v/>
      </c>
      <c r="J51" s="28">
        <f>IF($A51="","",IF(OR($C51="",$D51="",$E51="",$F51="",$G51=""),"",IFERROR(IF(OR(J$3&lt;$D51,J$3&gt;$D51+$G51-1,AND(Equipment!$K51&lt;&gt;"",J$3&gt;YEAR(Equipment!$K51))),"",IF($C51="Straight-Line",MAX(0,($E51-$F51)/$G51),IF($C51="Declining Balance",MAX(0,MIN($E51*(1-Assumptions!$B$6/$G51)^(J$3-$D51)*Assumptions!$B$6/$G51,$E51*(1-Assumptions!$B$6/$G51)^(J$3-$D51)-$F51)),""))),"")))</f>
        <v/>
      </c>
      <c r="K51" s="28">
        <f>IF($A51="","",IF(OR($C51="",$D51="",$E51="",$F51="",$G51=""),"",IFERROR(IF(OR(K$3&lt;$D51,K$3&gt;$D51+$G51-1,AND(Equipment!$K51&lt;&gt;"",K$3&gt;YEAR(Equipment!$K51))),"",IF($C51="Straight-Line",MAX(0,($E51-$F51)/$G51),IF($C51="Declining Balance",MAX(0,MIN($E51*(1-Assumptions!$B$6/$G51)^(K$3-$D51)*Assumptions!$B$6/$G51,$E51*(1-Assumptions!$B$6/$G51)^(K$3-$D51)-$F51)),""))),"")))</f>
        <v/>
      </c>
      <c r="L51" s="28">
        <f>IF($A51="","",IF(OR($C51="",$D51="",$E51="",$F51="",$G51=""),"",IFERROR(IF(OR(L$3&lt;$D51,L$3&gt;$D51+$G51-1,AND(Equipment!$K51&lt;&gt;"",L$3&gt;YEAR(Equipment!$K51))),"",IF($C51="Straight-Line",MAX(0,($E51-$F51)/$G51),IF($C51="Declining Balance",MAX(0,MIN($E51*(1-Assumptions!$B$6/$G51)^(L$3-$D51)*Assumptions!$B$6/$G51,$E51*(1-Assumptions!$B$6/$G51)^(L$3-$D51)-$F51)),""))),"")))</f>
        <v/>
      </c>
      <c r="M51" s="28">
        <f>IF($A51="","",IF(OR($C51="",$D51="",$E51="",$F51="",$G51=""),"",IFERROR(IF(OR(M$3&lt;$D51,M$3&gt;$D51+$G51-1,AND(Equipment!$K51&lt;&gt;"",M$3&gt;YEAR(Equipment!$K51))),"",IF($C51="Straight-Line",MAX(0,($E51-$F51)/$G51),IF($C51="Declining Balance",MAX(0,MIN($E51*(1-Assumptions!$B$6/$G51)^(M$3-$D51)*Assumptions!$B$6/$G51,$E51*(1-Assumptions!$B$6/$G51)^(M$3-$D51)-$F51)),""))),"")))</f>
        <v/>
      </c>
      <c r="N51" s="28">
        <f>IF($A51="","",IF(OR($C51="",$D51="",$E51="",$F51="",$G51=""),"",IFERROR(IF(OR(N$3&lt;$D51,N$3&gt;$D51+$G51-1,AND(Equipment!$K51&lt;&gt;"",N$3&gt;YEAR(Equipment!$K51))),"",IF($C51="Straight-Line",MAX(0,($E51-$F51)/$G51),IF($C51="Declining Balance",MAX(0,MIN($E51*(1-Assumptions!$B$6/$G51)^(N$3-$D51)*Assumptions!$B$6/$G51,$E51*(1-Assumptions!$B$6/$G51)^(N$3-$D51)-$F51)),""))),"")))</f>
        <v/>
      </c>
      <c r="O51" s="28">
        <f>IF($A51="","",IF(OR($C51="",$D51="",$E51="",$F51="",$G51=""),"",IFERROR(IF(OR(O$3&lt;$D51,O$3&gt;$D51+$G51-1,AND(Equipment!$K51&lt;&gt;"",O$3&gt;YEAR(Equipment!$K51))),"",IF($C51="Straight-Line",MAX(0,($E51-$F51)/$G51),IF($C51="Declining Balance",MAX(0,MIN($E51*(1-Assumptions!$B$6/$G51)^(O$3-$D51)*Assumptions!$B$6/$G51,$E51*(1-Assumptions!$B$6/$G51)^(O$3-$D51)-$F51)),""))),"")))</f>
        <v/>
      </c>
      <c r="P51" s="28">
        <f>IF($A51="","",IF(OR($C51="",$D51="",$E51="",$F51="",$G51=""),"",IFERROR(IF(OR(P$3&lt;$D51,P$3&gt;$D51+$G51-1,AND(Equipment!$K51&lt;&gt;"",P$3&gt;YEAR(Equipment!$K51))),"",IF($C51="Straight-Line",MAX(0,($E51-$F51)/$G51),IF($C51="Declining Balance",MAX(0,MIN($E51*(1-Assumptions!$B$6/$G51)^(P$3-$D51)*Assumptions!$B$6/$G51,$E51*(1-Assumptions!$B$6/$G51)^(P$3-$D51)-$F51)),""))),"")))</f>
        <v/>
      </c>
      <c r="Q51" s="28">
        <f>IF($A51="","",IF(OR($C51="",$D51="",$E51="",$F51="",$G51=""),"",IFERROR(IF(OR(Q$3&lt;$D51,Q$3&gt;$D51+$G51-1,AND(Equipment!$K51&lt;&gt;"",Q$3&gt;YEAR(Equipment!$K51))),"",IF($C51="Straight-Line",MAX(0,($E51-$F51)/$G51),IF($C51="Declining Balance",MAX(0,MIN($E51*(1-Assumptions!$B$6/$G51)^(Q$3-$D51)*Assumptions!$B$6/$G51,$E51*(1-Assumptions!$B$6/$G51)^(Q$3-$D51)-$F51)),""))),"")))</f>
        <v/>
      </c>
      <c r="R51" s="28">
        <f>IF($A51="","",IF(OR($C51="",$D51="",$E51="",$F51="",$G51=""),"",IFERROR(IF(OR(R$3&lt;$D51,R$3&gt;$D51+$G51-1,AND(Equipment!$K51&lt;&gt;"",R$3&gt;YEAR(Equipment!$K51))),"",IF($C51="Straight-Line",MAX(0,($E51-$F51)/$G51),IF($C51="Declining Balance",MAX(0,MIN($E51*(1-Assumptions!$B$6/$G51)^(R$3-$D51)*Assumptions!$B$6/$G51,$E51*(1-Assumptions!$B$6/$G51)^(R$3-$D51)-$F51)),""))),"")))</f>
        <v/>
      </c>
    </row>
    <row r="52">
      <c r="A52" s="25">
        <f>IF(Equipment!$A52="","",Equipment!$A52)</f>
        <v/>
      </c>
      <c r="B52" s="25">
        <f>IF(Equipment!$A52="","",Equipment!$B52)</f>
        <v/>
      </c>
      <c r="C52" s="25">
        <f>IF(Equipment!$A52="","",Equipment!$I52)</f>
        <v/>
      </c>
      <c r="D52" s="20">
        <f>IF(OR(Equipment!$A52="",Equipment!$E52=""),"",IFERROR(YEAR(Equipment!$E52),""))</f>
        <v/>
      </c>
      <c r="E52" s="19">
        <f>IF(Equipment!$A52="","",Equipment!$F52)</f>
        <v/>
      </c>
      <c r="F52" s="19">
        <f>IF(Equipment!$A52="","",Equipment!$G52)</f>
        <v/>
      </c>
      <c r="G52" s="20">
        <f>IF(Equipment!$A52="","",Equipment!$H52)</f>
        <v/>
      </c>
      <c r="H52" s="25">
        <f>IF(Equipment!$A52="","",Equipment!$D52)</f>
        <v/>
      </c>
      <c r="I52" s="26">
        <f>IF($A52="","",IF(OR($C52="",$D52="",$E52="",$F52="",$G52=""),"",IFERROR(IF(OR(I$3&lt;$D52,I$3&gt;$D52+$G52-1,AND(Equipment!$K52&lt;&gt;"",I$3&gt;YEAR(Equipment!$K52))),"",IF($C52="Straight-Line",MAX(0,($E52-$F52)/$G52),IF($C52="Declining Balance",MAX(0,MIN($E52*(1-Assumptions!$B$6/$G52)^(I$3-$D52)*Assumptions!$B$6/$G52,$E52*(1-Assumptions!$B$6/$G52)^(I$3-$D52)-$F52)),""))),"")))</f>
        <v/>
      </c>
      <c r="J52" s="26">
        <f>IF($A52="","",IF(OR($C52="",$D52="",$E52="",$F52="",$G52=""),"",IFERROR(IF(OR(J$3&lt;$D52,J$3&gt;$D52+$G52-1,AND(Equipment!$K52&lt;&gt;"",J$3&gt;YEAR(Equipment!$K52))),"",IF($C52="Straight-Line",MAX(0,($E52-$F52)/$G52),IF($C52="Declining Balance",MAX(0,MIN($E52*(1-Assumptions!$B$6/$G52)^(J$3-$D52)*Assumptions!$B$6/$G52,$E52*(1-Assumptions!$B$6/$G52)^(J$3-$D52)-$F52)),""))),"")))</f>
        <v/>
      </c>
      <c r="K52" s="26">
        <f>IF($A52="","",IF(OR($C52="",$D52="",$E52="",$F52="",$G52=""),"",IFERROR(IF(OR(K$3&lt;$D52,K$3&gt;$D52+$G52-1,AND(Equipment!$K52&lt;&gt;"",K$3&gt;YEAR(Equipment!$K52))),"",IF($C52="Straight-Line",MAX(0,($E52-$F52)/$G52),IF($C52="Declining Balance",MAX(0,MIN($E52*(1-Assumptions!$B$6/$G52)^(K$3-$D52)*Assumptions!$B$6/$G52,$E52*(1-Assumptions!$B$6/$G52)^(K$3-$D52)-$F52)),""))),"")))</f>
        <v/>
      </c>
      <c r="L52" s="26">
        <f>IF($A52="","",IF(OR($C52="",$D52="",$E52="",$F52="",$G52=""),"",IFERROR(IF(OR(L$3&lt;$D52,L$3&gt;$D52+$G52-1,AND(Equipment!$K52&lt;&gt;"",L$3&gt;YEAR(Equipment!$K52))),"",IF($C52="Straight-Line",MAX(0,($E52-$F52)/$G52),IF($C52="Declining Balance",MAX(0,MIN($E52*(1-Assumptions!$B$6/$G52)^(L$3-$D52)*Assumptions!$B$6/$G52,$E52*(1-Assumptions!$B$6/$G52)^(L$3-$D52)-$F52)),""))),"")))</f>
        <v/>
      </c>
      <c r="M52" s="26">
        <f>IF($A52="","",IF(OR($C52="",$D52="",$E52="",$F52="",$G52=""),"",IFERROR(IF(OR(M$3&lt;$D52,M$3&gt;$D52+$G52-1,AND(Equipment!$K52&lt;&gt;"",M$3&gt;YEAR(Equipment!$K52))),"",IF($C52="Straight-Line",MAX(0,($E52-$F52)/$G52),IF($C52="Declining Balance",MAX(0,MIN($E52*(1-Assumptions!$B$6/$G52)^(M$3-$D52)*Assumptions!$B$6/$G52,$E52*(1-Assumptions!$B$6/$G52)^(M$3-$D52)-$F52)),""))),"")))</f>
        <v/>
      </c>
      <c r="N52" s="26">
        <f>IF($A52="","",IF(OR($C52="",$D52="",$E52="",$F52="",$G52=""),"",IFERROR(IF(OR(N$3&lt;$D52,N$3&gt;$D52+$G52-1,AND(Equipment!$K52&lt;&gt;"",N$3&gt;YEAR(Equipment!$K52))),"",IF($C52="Straight-Line",MAX(0,($E52-$F52)/$G52),IF($C52="Declining Balance",MAX(0,MIN($E52*(1-Assumptions!$B$6/$G52)^(N$3-$D52)*Assumptions!$B$6/$G52,$E52*(1-Assumptions!$B$6/$G52)^(N$3-$D52)-$F52)),""))),"")))</f>
        <v/>
      </c>
      <c r="O52" s="26">
        <f>IF($A52="","",IF(OR($C52="",$D52="",$E52="",$F52="",$G52=""),"",IFERROR(IF(OR(O$3&lt;$D52,O$3&gt;$D52+$G52-1,AND(Equipment!$K52&lt;&gt;"",O$3&gt;YEAR(Equipment!$K52))),"",IF($C52="Straight-Line",MAX(0,($E52-$F52)/$G52),IF($C52="Declining Balance",MAX(0,MIN($E52*(1-Assumptions!$B$6/$G52)^(O$3-$D52)*Assumptions!$B$6/$G52,$E52*(1-Assumptions!$B$6/$G52)^(O$3-$D52)-$F52)),""))),"")))</f>
        <v/>
      </c>
      <c r="P52" s="26">
        <f>IF($A52="","",IF(OR($C52="",$D52="",$E52="",$F52="",$G52=""),"",IFERROR(IF(OR(P$3&lt;$D52,P$3&gt;$D52+$G52-1,AND(Equipment!$K52&lt;&gt;"",P$3&gt;YEAR(Equipment!$K52))),"",IF($C52="Straight-Line",MAX(0,($E52-$F52)/$G52),IF($C52="Declining Balance",MAX(0,MIN($E52*(1-Assumptions!$B$6/$G52)^(P$3-$D52)*Assumptions!$B$6/$G52,$E52*(1-Assumptions!$B$6/$G52)^(P$3-$D52)-$F52)),""))),"")))</f>
        <v/>
      </c>
      <c r="Q52" s="26">
        <f>IF($A52="","",IF(OR($C52="",$D52="",$E52="",$F52="",$G52=""),"",IFERROR(IF(OR(Q$3&lt;$D52,Q$3&gt;$D52+$G52-1,AND(Equipment!$K52&lt;&gt;"",Q$3&gt;YEAR(Equipment!$K52))),"",IF($C52="Straight-Line",MAX(0,($E52-$F52)/$G52),IF($C52="Declining Balance",MAX(0,MIN($E52*(1-Assumptions!$B$6/$G52)^(Q$3-$D52)*Assumptions!$B$6/$G52,$E52*(1-Assumptions!$B$6/$G52)^(Q$3-$D52)-$F52)),""))),"")))</f>
        <v/>
      </c>
      <c r="R52" s="26">
        <f>IF($A52="","",IF(OR($C52="",$D52="",$E52="",$F52="",$G52=""),"",IFERROR(IF(OR(R$3&lt;$D52,R$3&gt;$D52+$G52-1,AND(Equipment!$K52&lt;&gt;"",R$3&gt;YEAR(Equipment!$K52))),"",IF($C52="Straight-Line",MAX(0,($E52-$F52)/$G52),IF($C52="Declining Balance",MAX(0,MIN($E52*(1-Assumptions!$B$6/$G52)^(R$3-$D52)*Assumptions!$B$6/$G52,$E52*(1-Assumptions!$B$6/$G52)^(R$3-$D52)-$F52)),""))),"")))</f>
        <v/>
      </c>
    </row>
    <row r="53">
      <c r="A53" s="27">
        <f>IF(Equipment!$A53="","",Equipment!$A53)</f>
        <v/>
      </c>
      <c r="B53" s="27">
        <f>IF(Equipment!$A53="","",Equipment!$B53)</f>
        <v/>
      </c>
      <c r="C53" s="27">
        <f>IF(Equipment!$A53="","",Equipment!$I53)</f>
        <v/>
      </c>
      <c r="D53" s="22">
        <f>IF(OR(Equipment!$A53="",Equipment!$E53=""),"",IFERROR(YEAR(Equipment!$E53),""))</f>
        <v/>
      </c>
      <c r="E53" s="21">
        <f>IF(Equipment!$A53="","",Equipment!$F53)</f>
        <v/>
      </c>
      <c r="F53" s="21">
        <f>IF(Equipment!$A53="","",Equipment!$G53)</f>
        <v/>
      </c>
      <c r="G53" s="22">
        <f>IF(Equipment!$A53="","",Equipment!$H53)</f>
        <v/>
      </c>
      <c r="H53" s="27">
        <f>IF(Equipment!$A53="","",Equipment!$D53)</f>
        <v/>
      </c>
      <c r="I53" s="28">
        <f>IF($A53="","",IF(OR($C53="",$D53="",$E53="",$F53="",$G53=""),"",IFERROR(IF(OR(I$3&lt;$D53,I$3&gt;$D53+$G53-1,AND(Equipment!$K53&lt;&gt;"",I$3&gt;YEAR(Equipment!$K53))),"",IF($C53="Straight-Line",MAX(0,($E53-$F53)/$G53),IF($C53="Declining Balance",MAX(0,MIN($E53*(1-Assumptions!$B$6/$G53)^(I$3-$D53)*Assumptions!$B$6/$G53,$E53*(1-Assumptions!$B$6/$G53)^(I$3-$D53)-$F53)),""))),"")))</f>
        <v/>
      </c>
      <c r="J53" s="28">
        <f>IF($A53="","",IF(OR($C53="",$D53="",$E53="",$F53="",$G53=""),"",IFERROR(IF(OR(J$3&lt;$D53,J$3&gt;$D53+$G53-1,AND(Equipment!$K53&lt;&gt;"",J$3&gt;YEAR(Equipment!$K53))),"",IF($C53="Straight-Line",MAX(0,($E53-$F53)/$G53),IF($C53="Declining Balance",MAX(0,MIN($E53*(1-Assumptions!$B$6/$G53)^(J$3-$D53)*Assumptions!$B$6/$G53,$E53*(1-Assumptions!$B$6/$G53)^(J$3-$D53)-$F53)),""))),"")))</f>
        <v/>
      </c>
      <c r="K53" s="28">
        <f>IF($A53="","",IF(OR($C53="",$D53="",$E53="",$F53="",$G53=""),"",IFERROR(IF(OR(K$3&lt;$D53,K$3&gt;$D53+$G53-1,AND(Equipment!$K53&lt;&gt;"",K$3&gt;YEAR(Equipment!$K53))),"",IF($C53="Straight-Line",MAX(0,($E53-$F53)/$G53),IF($C53="Declining Balance",MAX(0,MIN($E53*(1-Assumptions!$B$6/$G53)^(K$3-$D53)*Assumptions!$B$6/$G53,$E53*(1-Assumptions!$B$6/$G53)^(K$3-$D53)-$F53)),""))),"")))</f>
        <v/>
      </c>
      <c r="L53" s="28">
        <f>IF($A53="","",IF(OR($C53="",$D53="",$E53="",$F53="",$G53=""),"",IFERROR(IF(OR(L$3&lt;$D53,L$3&gt;$D53+$G53-1,AND(Equipment!$K53&lt;&gt;"",L$3&gt;YEAR(Equipment!$K53))),"",IF($C53="Straight-Line",MAX(0,($E53-$F53)/$G53),IF($C53="Declining Balance",MAX(0,MIN($E53*(1-Assumptions!$B$6/$G53)^(L$3-$D53)*Assumptions!$B$6/$G53,$E53*(1-Assumptions!$B$6/$G53)^(L$3-$D53)-$F53)),""))),"")))</f>
        <v/>
      </c>
      <c r="M53" s="28">
        <f>IF($A53="","",IF(OR($C53="",$D53="",$E53="",$F53="",$G53=""),"",IFERROR(IF(OR(M$3&lt;$D53,M$3&gt;$D53+$G53-1,AND(Equipment!$K53&lt;&gt;"",M$3&gt;YEAR(Equipment!$K53))),"",IF($C53="Straight-Line",MAX(0,($E53-$F53)/$G53),IF($C53="Declining Balance",MAX(0,MIN($E53*(1-Assumptions!$B$6/$G53)^(M$3-$D53)*Assumptions!$B$6/$G53,$E53*(1-Assumptions!$B$6/$G53)^(M$3-$D53)-$F53)),""))),"")))</f>
        <v/>
      </c>
      <c r="N53" s="28">
        <f>IF($A53="","",IF(OR($C53="",$D53="",$E53="",$F53="",$G53=""),"",IFERROR(IF(OR(N$3&lt;$D53,N$3&gt;$D53+$G53-1,AND(Equipment!$K53&lt;&gt;"",N$3&gt;YEAR(Equipment!$K53))),"",IF($C53="Straight-Line",MAX(0,($E53-$F53)/$G53),IF($C53="Declining Balance",MAX(0,MIN($E53*(1-Assumptions!$B$6/$G53)^(N$3-$D53)*Assumptions!$B$6/$G53,$E53*(1-Assumptions!$B$6/$G53)^(N$3-$D53)-$F53)),""))),"")))</f>
        <v/>
      </c>
      <c r="O53" s="28">
        <f>IF($A53="","",IF(OR($C53="",$D53="",$E53="",$F53="",$G53=""),"",IFERROR(IF(OR(O$3&lt;$D53,O$3&gt;$D53+$G53-1,AND(Equipment!$K53&lt;&gt;"",O$3&gt;YEAR(Equipment!$K53))),"",IF($C53="Straight-Line",MAX(0,($E53-$F53)/$G53),IF($C53="Declining Balance",MAX(0,MIN($E53*(1-Assumptions!$B$6/$G53)^(O$3-$D53)*Assumptions!$B$6/$G53,$E53*(1-Assumptions!$B$6/$G53)^(O$3-$D53)-$F53)),""))),"")))</f>
        <v/>
      </c>
      <c r="P53" s="28">
        <f>IF($A53="","",IF(OR($C53="",$D53="",$E53="",$F53="",$G53=""),"",IFERROR(IF(OR(P$3&lt;$D53,P$3&gt;$D53+$G53-1,AND(Equipment!$K53&lt;&gt;"",P$3&gt;YEAR(Equipment!$K53))),"",IF($C53="Straight-Line",MAX(0,($E53-$F53)/$G53),IF($C53="Declining Balance",MAX(0,MIN($E53*(1-Assumptions!$B$6/$G53)^(P$3-$D53)*Assumptions!$B$6/$G53,$E53*(1-Assumptions!$B$6/$G53)^(P$3-$D53)-$F53)),""))),"")))</f>
        <v/>
      </c>
      <c r="Q53" s="28">
        <f>IF($A53="","",IF(OR($C53="",$D53="",$E53="",$F53="",$G53=""),"",IFERROR(IF(OR(Q$3&lt;$D53,Q$3&gt;$D53+$G53-1,AND(Equipment!$K53&lt;&gt;"",Q$3&gt;YEAR(Equipment!$K53))),"",IF($C53="Straight-Line",MAX(0,($E53-$F53)/$G53),IF($C53="Declining Balance",MAX(0,MIN($E53*(1-Assumptions!$B$6/$G53)^(Q$3-$D53)*Assumptions!$B$6/$G53,$E53*(1-Assumptions!$B$6/$G53)^(Q$3-$D53)-$F53)),""))),"")))</f>
        <v/>
      </c>
      <c r="R53" s="28">
        <f>IF($A53="","",IF(OR($C53="",$D53="",$E53="",$F53="",$G53=""),"",IFERROR(IF(OR(R$3&lt;$D53,R$3&gt;$D53+$G53-1,AND(Equipment!$K53&lt;&gt;"",R$3&gt;YEAR(Equipment!$K53))),"",IF($C53="Straight-Line",MAX(0,($E53-$F53)/$G53),IF($C53="Declining Balance",MAX(0,MIN($E53*(1-Assumptions!$B$6/$G53)^(R$3-$D53)*Assumptions!$B$6/$G53,$E53*(1-Assumptions!$B$6/$G53)^(R$3-$D53)-$F53)),""))),"")))</f>
        <v/>
      </c>
    </row>
    <row r="54">
      <c r="A54" s="25">
        <f>IF(Equipment!$A54="","",Equipment!$A54)</f>
        <v/>
      </c>
      <c r="B54" s="25">
        <f>IF(Equipment!$A54="","",Equipment!$B54)</f>
        <v/>
      </c>
      <c r="C54" s="25">
        <f>IF(Equipment!$A54="","",Equipment!$I54)</f>
        <v/>
      </c>
      <c r="D54" s="20">
        <f>IF(OR(Equipment!$A54="",Equipment!$E54=""),"",IFERROR(YEAR(Equipment!$E54),""))</f>
        <v/>
      </c>
      <c r="E54" s="19">
        <f>IF(Equipment!$A54="","",Equipment!$F54)</f>
        <v/>
      </c>
      <c r="F54" s="19">
        <f>IF(Equipment!$A54="","",Equipment!$G54)</f>
        <v/>
      </c>
      <c r="G54" s="20">
        <f>IF(Equipment!$A54="","",Equipment!$H54)</f>
        <v/>
      </c>
      <c r="H54" s="25">
        <f>IF(Equipment!$A54="","",Equipment!$D54)</f>
        <v/>
      </c>
      <c r="I54" s="26">
        <f>IF($A54="","",IF(OR($C54="",$D54="",$E54="",$F54="",$G54=""),"",IFERROR(IF(OR(I$3&lt;$D54,I$3&gt;$D54+$G54-1,AND(Equipment!$K54&lt;&gt;"",I$3&gt;YEAR(Equipment!$K54))),"",IF($C54="Straight-Line",MAX(0,($E54-$F54)/$G54),IF($C54="Declining Balance",MAX(0,MIN($E54*(1-Assumptions!$B$6/$G54)^(I$3-$D54)*Assumptions!$B$6/$G54,$E54*(1-Assumptions!$B$6/$G54)^(I$3-$D54)-$F54)),""))),"")))</f>
        <v/>
      </c>
      <c r="J54" s="26">
        <f>IF($A54="","",IF(OR($C54="",$D54="",$E54="",$F54="",$G54=""),"",IFERROR(IF(OR(J$3&lt;$D54,J$3&gt;$D54+$G54-1,AND(Equipment!$K54&lt;&gt;"",J$3&gt;YEAR(Equipment!$K54))),"",IF($C54="Straight-Line",MAX(0,($E54-$F54)/$G54),IF($C54="Declining Balance",MAX(0,MIN($E54*(1-Assumptions!$B$6/$G54)^(J$3-$D54)*Assumptions!$B$6/$G54,$E54*(1-Assumptions!$B$6/$G54)^(J$3-$D54)-$F54)),""))),"")))</f>
        <v/>
      </c>
      <c r="K54" s="26">
        <f>IF($A54="","",IF(OR($C54="",$D54="",$E54="",$F54="",$G54=""),"",IFERROR(IF(OR(K$3&lt;$D54,K$3&gt;$D54+$G54-1,AND(Equipment!$K54&lt;&gt;"",K$3&gt;YEAR(Equipment!$K54))),"",IF($C54="Straight-Line",MAX(0,($E54-$F54)/$G54),IF($C54="Declining Balance",MAX(0,MIN($E54*(1-Assumptions!$B$6/$G54)^(K$3-$D54)*Assumptions!$B$6/$G54,$E54*(1-Assumptions!$B$6/$G54)^(K$3-$D54)-$F54)),""))),"")))</f>
        <v/>
      </c>
      <c r="L54" s="26">
        <f>IF($A54="","",IF(OR($C54="",$D54="",$E54="",$F54="",$G54=""),"",IFERROR(IF(OR(L$3&lt;$D54,L$3&gt;$D54+$G54-1,AND(Equipment!$K54&lt;&gt;"",L$3&gt;YEAR(Equipment!$K54))),"",IF($C54="Straight-Line",MAX(0,($E54-$F54)/$G54),IF($C54="Declining Balance",MAX(0,MIN($E54*(1-Assumptions!$B$6/$G54)^(L$3-$D54)*Assumptions!$B$6/$G54,$E54*(1-Assumptions!$B$6/$G54)^(L$3-$D54)-$F54)),""))),"")))</f>
        <v/>
      </c>
      <c r="M54" s="26">
        <f>IF($A54="","",IF(OR($C54="",$D54="",$E54="",$F54="",$G54=""),"",IFERROR(IF(OR(M$3&lt;$D54,M$3&gt;$D54+$G54-1,AND(Equipment!$K54&lt;&gt;"",M$3&gt;YEAR(Equipment!$K54))),"",IF($C54="Straight-Line",MAX(0,($E54-$F54)/$G54),IF($C54="Declining Balance",MAX(0,MIN($E54*(1-Assumptions!$B$6/$G54)^(M$3-$D54)*Assumptions!$B$6/$G54,$E54*(1-Assumptions!$B$6/$G54)^(M$3-$D54)-$F54)),""))),"")))</f>
        <v/>
      </c>
      <c r="N54" s="26">
        <f>IF($A54="","",IF(OR($C54="",$D54="",$E54="",$F54="",$G54=""),"",IFERROR(IF(OR(N$3&lt;$D54,N$3&gt;$D54+$G54-1,AND(Equipment!$K54&lt;&gt;"",N$3&gt;YEAR(Equipment!$K54))),"",IF($C54="Straight-Line",MAX(0,($E54-$F54)/$G54),IF($C54="Declining Balance",MAX(0,MIN($E54*(1-Assumptions!$B$6/$G54)^(N$3-$D54)*Assumptions!$B$6/$G54,$E54*(1-Assumptions!$B$6/$G54)^(N$3-$D54)-$F54)),""))),"")))</f>
        <v/>
      </c>
      <c r="O54" s="26">
        <f>IF($A54="","",IF(OR($C54="",$D54="",$E54="",$F54="",$G54=""),"",IFERROR(IF(OR(O$3&lt;$D54,O$3&gt;$D54+$G54-1,AND(Equipment!$K54&lt;&gt;"",O$3&gt;YEAR(Equipment!$K54))),"",IF($C54="Straight-Line",MAX(0,($E54-$F54)/$G54),IF($C54="Declining Balance",MAX(0,MIN($E54*(1-Assumptions!$B$6/$G54)^(O$3-$D54)*Assumptions!$B$6/$G54,$E54*(1-Assumptions!$B$6/$G54)^(O$3-$D54)-$F54)),""))),"")))</f>
        <v/>
      </c>
      <c r="P54" s="26">
        <f>IF($A54="","",IF(OR($C54="",$D54="",$E54="",$F54="",$G54=""),"",IFERROR(IF(OR(P$3&lt;$D54,P$3&gt;$D54+$G54-1,AND(Equipment!$K54&lt;&gt;"",P$3&gt;YEAR(Equipment!$K54))),"",IF($C54="Straight-Line",MAX(0,($E54-$F54)/$G54),IF($C54="Declining Balance",MAX(0,MIN($E54*(1-Assumptions!$B$6/$G54)^(P$3-$D54)*Assumptions!$B$6/$G54,$E54*(1-Assumptions!$B$6/$G54)^(P$3-$D54)-$F54)),""))),"")))</f>
        <v/>
      </c>
      <c r="Q54" s="26">
        <f>IF($A54="","",IF(OR($C54="",$D54="",$E54="",$F54="",$G54=""),"",IFERROR(IF(OR(Q$3&lt;$D54,Q$3&gt;$D54+$G54-1,AND(Equipment!$K54&lt;&gt;"",Q$3&gt;YEAR(Equipment!$K54))),"",IF($C54="Straight-Line",MAX(0,($E54-$F54)/$G54),IF($C54="Declining Balance",MAX(0,MIN($E54*(1-Assumptions!$B$6/$G54)^(Q$3-$D54)*Assumptions!$B$6/$G54,$E54*(1-Assumptions!$B$6/$G54)^(Q$3-$D54)-$F54)),""))),"")))</f>
        <v/>
      </c>
      <c r="R54" s="26">
        <f>IF($A54="","",IF(OR($C54="",$D54="",$E54="",$F54="",$G54=""),"",IFERROR(IF(OR(R$3&lt;$D54,R$3&gt;$D54+$G54-1,AND(Equipment!$K54&lt;&gt;"",R$3&gt;YEAR(Equipment!$K54))),"",IF($C54="Straight-Line",MAX(0,($E54-$F54)/$G54),IF($C54="Declining Balance",MAX(0,MIN($E54*(1-Assumptions!$B$6/$G54)^(R$3-$D54)*Assumptions!$B$6/$G54,$E54*(1-Assumptions!$B$6/$G54)^(R$3-$D54)-$F54)),""))),"")))</f>
        <v/>
      </c>
    </row>
    <row r="55">
      <c r="A55" s="27">
        <f>IF(Equipment!$A55="","",Equipment!$A55)</f>
        <v/>
      </c>
      <c r="B55" s="27">
        <f>IF(Equipment!$A55="","",Equipment!$B55)</f>
        <v/>
      </c>
      <c r="C55" s="27">
        <f>IF(Equipment!$A55="","",Equipment!$I55)</f>
        <v/>
      </c>
      <c r="D55" s="22">
        <f>IF(OR(Equipment!$A55="",Equipment!$E55=""),"",IFERROR(YEAR(Equipment!$E55),""))</f>
        <v/>
      </c>
      <c r="E55" s="21">
        <f>IF(Equipment!$A55="","",Equipment!$F55)</f>
        <v/>
      </c>
      <c r="F55" s="21">
        <f>IF(Equipment!$A55="","",Equipment!$G55)</f>
        <v/>
      </c>
      <c r="G55" s="22">
        <f>IF(Equipment!$A55="","",Equipment!$H55)</f>
        <v/>
      </c>
      <c r="H55" s="27">
        <f>IF(Equipment!$A55="","",Equipment!$D55)</f>
        <v/>
      </c>
      <c r="I55" s="28">
        <f>IF($A55="","",IF(OR($C55="",$D55="",$E55="",$F55="",$G55=""),"",IFERROR(IF(OR(I$3&lt;$D55,I$3&gt;$D55+$G55-1,AND(Equipment!$K55&lt;&gt;"",I$3&gt;YEAR(Equipment!$K55))),"",IF($C55="Straight-Line",MAX(0,($E55-$F55)/$G55),IF($C55="Declining Balance",MAX(0,MIN($E55*(1-Assumptions!$B$6/$G55)^(I$3-$D55)*Assumptions!$B$6/$G55,$E55*(1-Assumptions!$B$6/$G55)^(I$3-$D55)-$F55)),""))),"")))</f>
        <v/>
      </c>
      <c r="J55" s="28">
        <f>IF($A55="","",IF(OR($C55="",$D55="",$E55="",$F55="",$G55=""),"",IFERROR(IF(OR(J$3&lt;$D55,J$3&gt;$D55+$G55-1,AND(Equipment!$K55&lt;&gt;"",J$3&gt;YEAR(Equipment!$K55))),"",IF($C55="Straight-Line",MAX(0,($E55-$F55)/$G55),IF($C55="Declining Balance",MAX(0,MIN($E55*(1-Assumptions!$B$6/$G55)^(J$3-$D55)*Assumptions!$B$6/$G55,$E55*(1-Assumptions!$B$6/$G55)^(J$3-$D55)-$F55)),""))),"")))</f>
        <v/>
      </c>
      <c r="K55" s="28">
        <f>IF($A55="","",IF(OR($C55="",$D55="",$E55="",$F55="",$G55=""),"",IFERROR(IF(OR(K$3&lt;$D55,K$3&gt;$D55+$G55-1,AND(Equipment!$K55&lt;&gt;"",K$3&gt;YEAR(Equipment!$K55))),"",IF($C55="Straight-Line",MAX(0,($E55-$F55)/$G55),IF($C55="Declining Balance",MAX(0,MIN($E55*(1-Assumptions!$B$6/$G55)^(K$3-$D55)*Assumptions!$B$6/$G55,$E55*(1-Assumptions!$B$6/$G55)^(K$3-$D55)-$F55)),""))),"")))</f>
        <v/>
      </c>
      <c r="L55" s="28">
        <f>IF($A55="","",IF(OR($C55="",$D55="",$E55="",$F55="",$G55=""),"",IFERROR(IF(OR(L$3&lt;$D55,L$3&gt;$D55+$G55-1,AND(Equipment!$K55&lt;&gt;"",L$3&gt;YEAR(Equipment!$K55))),"",IF($C55="Straight-Line",MAX(0,($E55-$F55)/$G55),IF($C55="Declining Balance",MAX(0,MIN($E55*(1-Assumptions!$B$6/$G55)^(L$3-$D55)*Assumptions!$B$6/$G55,$E55*(1-Assumptions!$B$6/$G55)^(L$3-$D55)-$F55)),""))),"")))</f>
        <v/>
      </c>
      <c r="M55" s="28">
        <f>IF($A55="","",IF(OR($C55="",$D55="",$E55="",$F55="",$G55=""),"",IFERROR(IF(OR(M$3&lt;$D55,M$3&gt;$D55+$G55-1,AND(Equipment!$K55&lt;&gt;"",M$3&gt;YEAR(Equipment!$K55))),"",IF($C55="Straight-Line",MAX(0,($E55-$F55)/$G55),IF($C55="Declining Balance",MAX(0,MIN($E55*(1-Assumptions!$B$6/$G55)^(M$3-$D55)*Assumptions!$B$6/$G55,$E55*(1-Assumptions!$B$6/$G55)^(M$3-$D55)-$F55)),""))),"")))</f>
        <v/>
      </c>
      <c r="N55" s="28">
        <f>IF($A55="","",IF(OR($C55="",$D55="",$E55="",$F55="",$G55=""),"",IFERROR(IF(OR(N$3&lt;$D55,N$3&gt;$D55+$G55-1,AND(Equipment!$K55&lt;&gt;"",N$3&gt;YEAR(Equipment!$K55))),"",IF($C55="Straight-Line",MAX(0,($E55-$F55)/$G55),IF($C55="Declining Balance",MAX(0,MIN($E55*(1-Assumptions!$B$6/$G55)^(N$3-$D55)*Assumptions!$B$6/$G55,$E55*(1-Assumptions!$B$6/$G55)^(N$3-$D55)-$F55)),""))),"")))</f>
        <v/>
      </c>
      <c r="O55" s="28">
        <f>IF($A55="","",IF(OR($C55="",$D55="",$E55="",$F55="",$G55=""),"",IFERROR(IF(OR(O$3&lt;$D55,O$3&gt;$D55+$G55-1,AND(Equipment!$K55&lt;&gt;"",O$3&gt;YEAR(Equipment!$K55))),"",IF($C55="Straight-Line",MAX(0,($E55-$F55)/$G55),IF($C55="Declining Balance",MAX(0,MIN($E55*(1-Assumptions!$B$6/$G55)^(O$3-$D55)*Assumptions!$B$6/$G55,$E55*(1-Assumptions!$B$6/$G55)^(O$3-$D55)-$F55)),""))),"")))</f>
        <v/>
      </c>
      <c r="P55" s="28">
        <f>IF($A55="","",IF(OR($C55="",$D55="",$E55="",$F55="",$G55=""),"",IFERROR(IF(OR(P$3&lt;$D55,P$3&gt;$D55+$G55-1,AND(Equipment!$K55&lt;&gt;"",P$3&gt;YEAR(Equipment!$K55))),"",IF($C55="Straight-Line",MAX(0,($E55-$F55)/$G55),IF($C55="Declining Balance",MAX(0,MIN($E55*(1-Assumptions!$B$6/$G55)^(P$3-$D55)*Assumptions!$B$6/$G55,$E55*(1-Assumptions!$B$6/$G55)^(P$3-$D55)-$F55)),""))),"")))</f>
        <v/>
      </c>
      <c r="Q55" s="28">
        <f>IF($A55="","",IF(OR($C55="",$D55="",$E55="",$F55="",$G55=""),"",IFERROR(IF(OR(Q$3&lt;$D55,Q$3&gt;$D55+$G55-1,AND(Equipment!$K55&lt;&gt;"",Q$3&gt;YEAR(Equipment!$K55))),"",IF($C55="Straight-Line",MAX(0,($E55-$F55)/$G55),IF($C55="Declining Balance",MAX(0,MIN($E55*(1-Assumptions!$B$6/$G55)^(Q$3-$D55)*Assumptions!$B$6/$G55,$E55*(1-Assumptions!$B$6/$G55)^(Q$3-$D55)-$F55)),""))),"")))</f>
        <v/>
      </c>
      <c r="R55" s="28">
        <f>IF($A55="","",IF(OR($C55="",$D55="",$E55="",$F55="",$G55=""),"",IFERROR(IF(OR(R$3&lt;$D55,R$3&gt;$D55+$G55-1,AND(Equipment!$K55&lt;&gt;"",R$3&gt;YEAR(Equipment!$K55))),"",IF($C55="Straight-Line",MAX(0,($E55-$F55)/$G55),IF($C55="Declining Balance",MAX(0,MIN($E55*(1-Assumptions!$B$6/$G55)^(R$3-$D55)*Assumptions!$B$6/$G55,$E55*(1-Assumptions!$B$6/$G55)^(R$3-$D55)-$F55)),""))),"")))</f>
        <v/>
      </c>
    </row>
    <row r="56">
      <c r="A56" s="25">
        <f>IF(Equipment!$A56="","",Equipment!$A56)</f>
        <v/>
      </c>
      <c r="B56" s="25">
        <f>IF(Equipment!$A56="","",Equipment!$B56)</f>
        <v/>
      </c>
      <c r="C56" s="25">
        <f>IF(Equipment!$A56="","",Equipment!$I56)</f>
        <v/>
      </c>
      <c r="D56" s="20">
        <f>IF(OR(Equipment!$A56="",Equipment!$E56=""),"",IFERROR(YEAR(Equipment!$E56),""))</f>
        <v/>
      </c>
      <c r="E56" s="19">
        <f>IF(Equipment!$A56="","",Equipment!$F56)</f>
        <v/>
      </c>
      <c r="F56" s="19">
        <f>IF(Equipment!$A56="","",Equipment!$G56)</f>
        <v/>
      </c>
      <c r="G56" s="20">
        <f>IF(Equipment!$A56="","",Equipment!$H56)</f>
        <v/>
      </c>
      <c r="H56" s="25">
        <f>IF(Equipment!$A56="","",Equipment!$D56)</f>
        <v/>
      </c>
      <c r="I56" s="26">
        <f>IF($A56="","",IF(OR($C56="",$D56="",$E56="",$F56="",$G56=""),"",IFERROR(IF(OR(I$3&lt;$D56,I$3&gt;$D56+$G56-1,AND(Equipment!$K56&lt;&gt;"",I$3&gt;YEAR(Equipment!$K56))),"",IF($C56="Straight-Line",MAX(0,($E56-$F56)/$G56),IF($C56="Declining Balance",MAX(0,MIN($E56*(1-Assumptions!$B$6/$G56)^(I$3-$D56)*Assumptions!$B$6/$G56,$E56*(1-Assumptions!$B$6/$G56)^(I$3-$D56)-$F56)),""))),"")))</f>
        <v/>
      </c>
      <c r="J56" s="26">
        <f>IF($A56="","",IF(OR($C56="",$D56="",$E56="",$F56="",$G56=""),"",IFERROR(IF(OR(J$3&lt;$D56,J$3&gt;$D56+$G56-1,AND(Equipment!$K56&lt;&gt;"",J$3&gt;YEAR(Equipment!$K56))),"",IF($C56="Straight-Line",MAX(0,($E56-$F56)/$G56),IF($C56="Declining Balance",MAX(0,MIN($E56*(1-Assumptions!$B$6/$G56)^(J$3-$D56)*Assumptions!$B$6/$G56,$E56*(1-Assumptions!$B$6/$G56)^(J$3-$D56)-$F56)),""))),"")))</f>
        <v/>
      </c>
      <c r="K56" s="26">
        <f>IF($A56="","",IF(OR($C56="",$D56="",$E56="",$F56="",$G56=""),"",IFERROR(IF(OR(K$3&lt;$D56,K$3&gt;$D56+$G56-1,AND(Equipment!$K56&lt;&gt;"",K$3&gt;YEAR(Equipment!$K56))),"",IF($C56="Straight-Line",MAX(0,($E56-$F56)/$G56),IF($C56="Declining Balance",MAX(0,MIN($E56*(1-Assumptions!$B$6/$G56)^(K$3-$D56)*Assumptions!$B$6/$G56,$E56*(1-Assumptions!$B$6/$G56)^(K$3-$D56)-$F56)),""))),"")))</f>
        <v/>
      </c>
      <c r="L56" s="26">
        <f>IF($A56="","",IF(OR($C56="",$D56="",$E56="",$F56="",$G56=""),"",IFERROR(IF(OR(L$3&lt;$D56,L$3&gt;$D56+$G56-1,AND(Equipment!$K56&lt;&gt;"",L$3&gt;YEAR(Equipment!$K56))),"",IF($C56="Straight-Line",MAX(0,($E56-$F56)/$G56),IF($C56="Declining Balance",MAX(0,MIN($E56*(1-Assumptions!$B$6/$G56)^(L$3-$D56)*Assumptions!$B$6/$G56,$E56*(1-Assumptions!$B$6/$G56)^(L$3-$D56)-$F56)),""))),"")))</f>
        <v/>
      </c>
      <c r="M56" s="26">
        <f>IF($A56="","",IF(OR($C56="",$D56="",$E56="",$F56="",$G56=""),"",IFERROR(IF(OR(M$3&lt;$D56,M$3&gt;$D56+$G56-1,AND(Equipment!$K56&lt;&gt;"",M$3&gt;YEAR(Equipment!$K56))),"",IF($C56="Straight-Line",MAX(0,($E56-$F56)/$G56),IF($C56="Declining Balance",MAX(0,MIN($E56*(1-Assumptions!$B$6/$G56)^(M$3-$D56)*Assumptions!$B$6/$G56,$E56*(1-Assumptions!$B$6/$G56)^(M$3-$D56)-$F56)),""))),"")))</f>
        <v/>
      </c>
      <c r="N56" s="26">
        <f>IF($A56="","",IF(OR($C56="",$D56="",$E56="",$F56="",$G56=""),"",IFERROR(IF(OR(N$3&lt;$D56,N$3&gt;$D56+$G56-1,AND(Equipment!$K56&lt;&gt;"",N$3&gt;YEAR(Equipment!$K56))),"",IF($C56="Straight-Line",MAX(0,($E56-$F56)/$G56),IF($C56="Declining Balance",MAX(0,MIN($E56*(1-Assumptions!$B$6/$G56)^(N$3-$D56)*Assumptions!$B$6/$G56,$E56*(1-Assumptions!$B$6/$G56)^(N$3-$D56)-$F56)),""))),"")))</f>
        <v/>
      </c>
      <c r="O56" s="26">
        <f>IF($A56="","",IF(OR($C56="",$D56="",$E56="",$F56="",$G56=""),"",IFERROR(IF(OR(O$3&lt;$D56,O$3&gt;$D56+$G56-1,AND(Equipment!$K56&lt;&gt;"",O$3&gt;YEAR(Equipment!$K56))),"",IF($C56="Straight-Line",MAX(0,($E56-$F56)/$G56),IF($C56="Declining Balance",MAX(0,MIN($E56*(1-Assumptions!$B$6/$G56)^(O$3-$D56)*Assumptions!$B$6/$G56,$E56*(1-Assumptions!$B$6/$G56)^(O$3-$D56)-$F56)),""))),"")))</f>
        <v/>
      </c>
      <c r="P56" s="26">
        <f>IF($A56="","",IF(OR($C56="",$D56="",$E56="",$F56="",$G56=""),"",IFERROR(IF(OR(P$3&lt;$D56,P$3&gt;$D56+$G56-1,AND(Equipment!$K56&lt;&gt;"",P$3&gt;YEAR(Equipment!$K56))),"",IF($C56="Straight-Line",MAX(0,($E56-$F56)/$G56),IF($C56="Declining Balance",MAX(0,MIN($E56*(1-Assumptions!$B$6/$G56)^(P$3-$D56)*Assumptions!$B$6/$G56,$E56*(1-Assumptions!$B$6/$G56)^(P$3-$D56)-$F56)),""))),"")))</f>
        <v/>
      </c>
      <c r="Q56" s="26">
        <f>IF($A56="","",IF(OR($C56="",$D56="",$E56="",$F56="",$G56=""),"",IFERROR(IF(OR(Q$3&lt;$D56,Q$3&gt;$D56+$G56-1,AND(Equipment!$K56&lt;&gt;"",Q$3&gt;YEAR(Equipment!$K56))),"",IF($C56="Straight-Line",MAX(0,($E56-$F56)/$G56),IF($C56="Declining Balance",MAX(0,MIN($E56*(1-Assumptions!$B$6/$G56)^(Q$3-$D56)*Assumptions!$B$6/$G56,$E56*(1-Assumptions!$B$6/$G56)^(Q$3-$D56)-$F56)),""))),"")))</f>
        <v/>
      </c>
      <c r="R56" s="26">
        <f>IF($A56="","",IF(OR($C56="",$D56="",$E56="",$F56="",$G56=""),"",IFERROR(IF(OR(R$3&lt;$D56,R$3&gt;$D56+$G56-1,AND(Equipment!$K56&lt;&gt;"",R$3&gt;YEAR(Equipment!$K56))),"",IF($C56="Straight-Line",MAX(0,($E56-$F56)/$G56),IF($C56="Declining Balance",MAX(0,MIN($E56*(1-Assumptions!$B$6/$G56)^(R$3-$D56)*Assumptions!$B$6/$G56,$E56*(1-Assumptions!$B$6/$G56)^(R$3-$D56)-$F56)),""))),"")))</f>
        <v/>
      </c>
    </row>
    <row r="57">
      <c r="A57" s="27">
        <f>IF(Equipment!$A57="","",Equipment!$A57)</f>
        <v/>
      </c>
      <c r="B57" s="27">
        <f>IF(Equipment!$A57="","",Equipment!$B57)</f>
        <v/>
      </c>
      <c r="C57" s="27">
        <f>IF(Equipment!$A57="","",Equipment!$I57)</f>
        <v/>
      </c>
      <c r="D57" s="22">
        <f>IF(OR(Equipment!$A57="",Equipment!$E57=""),"",IFERROR(YEAR(Equipment!$E57),""))</f>
        <v/>
      </c>
      <c r="E57" s="21">
        <f>IF(Equipment!$A57="","",Equipment!$F57)</f>
        <v/>
      </c>
      <c r="F57" s="21">
        <f>IF(Equipment!$A57="","",Equipment!$G57)</f>
        <v/>
      </c>
      <c r="G57" s="22">
        <f>IF(Equipment!$A57="","",Equipment!$H57)</f>
        <v/>
      </c>
      <c r="H57" s="27">
        <f>IF(Equipment!$A57="","",Equipment!$D57)</f>
        <v/>
      </c>
      <c r="I57" s="28">
        <f>IF($A57="","",IF(OR($C57="",$D57="",$E57="",$F57="",$G57=""),"",IFERROR(IF(OR(I$3&lt;$D57,I$3&gt;$D57+$G57-1,AND(Equipment!$K57&lt;&gt;"",I$3&gt;YEAR(Equipment!$K57))),"",IF($C57="Straight-Line",MAX(0,($E57-$F57)/$G57),IF($C57="Declining Balance",MAX(0,MIN($E57*(1-Assumptions!$B$6/$G57)^(I$3-$D57)*Assumptions!$B$6/$G57,$E57*(1-Assumptions!$B$6/$G57)^(I$3-$D57)-$F57)),""))),"")))</f>
        <v/>
      </c>
      <c r="J57" s="28">
        <f>IF($A57="","",IF(OR($C57="",$D57="",$E57="",$F57="",$G57=""),"",IFERROR(IF(OR(J$3&lt;$D57,J$3&gt;$D57+$G57-1,AND(Equipment!$K57&lt;&gt;"",J$3&gt;YEAR(Equipment!$K57))),"",IF($C57="Straight-Line",MAX(0,($E57-$F57)/$G57),IF($C57="Declining Balance",MAX(0,MIN($E57*(1-Assumptions!$B$6/$G57)^(J$3-$D57)*Assumptions!$B$6/$G57,$E57*(1-Assumptions!$B$6/$G57)^(J$3-$D57)-$F57)),""))),"")))</f>
        <v/>
      </c>
      <c r="K57" s="28">
        <f>IF($A57="","",IF(OR($C57="",$D57="",$E57="",$F57="",$G57=""),"",IFERROR(IF(OR(K$3&lt;$D57,K$3&gt;$D57+$G57-1,AND(Equipment!$K57&lt;&gt;"",K$3&gt;YEAR(Equipment!$K57))),"",IF($C57="Straight-Line",MAX(0,($E57-$F57)/$G57),IF($C57="Declining Balance",MAX(0,MIN($E57*(1-Assumptions!$B$6/$G57)^(K$3-$D57)*Assumptions!$B$6/$G57,$E57*(1-Assumptions!$B$6/$G57)^(K$3-$D57)-$F57)),""))),"")))</f>
        <v/>
      </c>
      <c r="L57" s="28">
        <f>IF($A57="","",IF(OR($C57="",$D57="",$E57="",$F57="",$G57=""),"",IFERROR(IF(OR(L$3&lt;$D57,L$3&gt;$D57+$G57-1,AND(Equipment!$K57&lt;&gt;"",L$3&gt;YEAR(Equipment!$K57))),"",IF($C57="Straight-Line",MAX(0,($E57-$F57)/$G57),IF($C57="Declining Balance",MAX(0,MIN($E57*(1-Assumptions!$B$6/$G57)^(L$3-$D57)*Assumptions!$B$6/$G57,$E57*(1-Assumptions!$B$6/$G57)^(L$3-$D57)-$F57)),""))),"")))</f>
        <v/>
      </c>
      <c r="M57" s="28">
        <f>IF($A57="","",IF(OR($C57="",$D57="",$E57="",$F57="",$G57=""),"",IFERROR(IF(OR(M$3&lt;$D57,M$3&gt;$D57+$G57-1,AND(Equipment!$K57&lt;&gt;"",M$3&gt;YEAR(Equipment!$K57))),"",IF($C57="Straight-Line",MAX(0,($E57-$F57)/$G57),IF($C57="Declining Balance",MAX(0,MIN($E57*(1-Assumptions!$B$6/$G57)^(M$3-$D57)*Assumptions!$B$6/$G57,$E57*(1-Assumptions!$B$6/$G57)^(M$3-$D57)-$F57)),""))),"")))</f>
        <v/>
      </c>
      <c r="N57" s="28">
        <f>IF($A57="","",IF(OR($C57="",$D57="",$E57="",$F57="",$G57=""),"",IFERROR(IF(OR(N$3&lt;$D57,N$3&gt;$D57+$G57-1,AND(Equipment!$K57&lt;&gt;"",N$3&gt;YEAR(Equipment!$K57))),"",IF($C57="Straight-Line",MAX(0,($E57-$F57)/$G57),IF($C57="Declining Balance",MAX(0,MIN($E57*(1-Assumptions!$B$6/$G57)^(N$3-$D57)*Assumptions!$B$6/$G57,$E57*(1-Assumptions!$B$6/$G57)^(N$3-$D57)-$F57)),""))),"")))</f>
        <v/>
      </c>
      <c r="O57" s="28">
        <f>IF($A57="","",IF(OR($C57="",$D57="",$E57="",$F57="",$G57=""),"",IFERROR(IF(OR(O$3&lt;$D57,O$3&gt;$D57+$G57-1,AND(Equipment!$K57&lt;&gt;"",O$3&gt;YEAR(Equipment!$K57))),"",IF($C57="Straight-Line",MAX(0,($E57-$F57)/$G57),IF($C57="Declining Balance",MAX(0,MIN($E57*(1-Assumptions!$B$6/$G57)^(O$3-$D57)*Assumptions!$B$6/$G57,$E57*(1-Assumptions!$B$6/$G57)^(O$3-$D57)-$F57)),""))),"")))</f>
        <v/>
      </c>
      <c r="P57" s="28">
        <f>IF($A57="","",IF(OR($C57="",$D57="",$E57="",$F57="",$G57=""),"",IFERROR(IF(OR(P$3&lt;$D57,P$3&gt;$D57+$G57-1,AND(Equipment!$K57&lt;&gt;"",P$3&gt;YEAR(Equipment!$K57))),"",IF($C57="Straight-Line",MAX(0,($E57-$F57)/$G57),IF($C57="Declining Balance",MAX(0,MIN($E57*(1-Assumptions!$B$6/$G57)^(P$3-$D57)*Assumptions!$B$6/$G57,$E57*(1-Assumptions!$B$6/$G57)^(P$3-$D57)-$F57)),""))),"")))</f>
        <v/>
      </c>
      <c r="Q57" s="28">
        <f>IF($A57="","",IF(OR($C57="",$D57="",$E57="",$F57="",$G57=""),"",IFERROR(IF(OR(Q$3&lt;$D57,Q$3&gt;$D57+$G57-1,AND(Equipment!$K57&lt;&gt;"",Q$3&gt;YEAR(Equipment!$K57))),"",IF($C57="Straight-Line",MAX(0,($E57-$F57)/$G57),IF($C57="Declining Balance",MAX(0,MIN($E57*(1-Assumptions!$B$6/$G57)^(Q$3-$D57)*Assumptions!$B$6/$G57,$E57*(1-Assumptions!$B$6/$G57)^(Q$3-$D57)-$F57)),""))),"")))</f>
        <v/>
      </c>
      <c r="R57" s="28">
        <f>IF($A57="","",IF(OR($C57="",$D57="",$E57="",$F57="",$G57=""),"",IFERROR(IF(OR(R$3&lt;$D57,R$3&gt;$D57+$G57-1,AND(Equipment!$K57&lt;&gt;"",R$3&gt;YEAR(Equipment!$K57))),"",IF($C57="Straight-Line",MAX(0,($E57-$F57)/$G57),IF($C57="Declining Balance",MAX(0,MIN($E57*(1-Assumptions!$B$6/$G57)^(R$3-$D57)*Assumptions!$B$6/$G57,$E57*(1-Assumptions!$B$6/$G57)^(R$3-$D57)-$F57)),""))),"")))</f>
        <v/>
      </c>
    </row>
    <row r="58">
      <c r="A58" s="25">
        <f>IF(Equipment!$A58="","",Equipment!$A58)</f>
        <v/>
      </c>
      <c r="B58" s="25">
        <f>IF(Equipment!$A58="","",Equipment!$B58)</f>
        <v/>
      </c>
      <c r="C58" s="25">
        <f>IF(Equipment!$A58="","",Equipment!$I58)</f>
        <v/>
      </c>
      <c r="D58" s="20">
        <f>IF(OR(Equipment!$A58="",Equipment!$E58=""),"",IFERROR(YEAR(Equipment!$E58),""))</f>
        <v/>
      </c>
      <c r="E58" s="19">
        <f>IF(Equipment!$A58="","",Equipment!$F58)</f>
        <v/>
      </c>
      <c r="F58" s="19">
        <f>IF(Equipment!$A58="","",Equipment!$G58)</f>
        <v/>
      </c>
      <c r="G58" s="20">
        <f>IF(Equipment!$A58="","",Equipment!$H58)</f>
        <v/>
      </c>
      <c r="H58" s="25">
        <f>IF(Equipment!$A58="","",Equipment!$D58)</f>
        <v/>
      </c>
      <c r="I58" s="26">
        <f>IF($A58="","",IF(OR($C58="",$D58="",$E58="",$F58="",$G58=""),"",IFERROR(IF(OR(I$3&lt;$D58,I$3&gt;$D58+$G58-1,AND(Equipment!$K58&lt;&gt;"",I$3&gt;YEAR(Equipment!$K58))),"",IF($C58="Straight-Line",MAX(0,($E58-$F58)/$G58),IF($C58="Declining Balance",MAX(0,MIN($E58*(1-Assumptions!$B$6/$G58)^(I$3-$D58)*Assumptions!$B$6/$G58,$E58*(1-Assumptions!$B$6/$G58)^(I$3-$D58)-$F58)),""))),"")))</f>
        <v/>
      </c>
      <c r="J58" s="26">
        <f>IF($A58="","",IF(OR($C58="",$D58="",$E58="",$F58="",$G58=""),"",IFERROR(IF(OR(J$3&lt;$D58,J$3&gt;$D58+$G58-1,AND(Equipment!$K58&lt;&gt;"",J$3&gt;YEAR(Equipment!$K58))),"",IF($C58="Straight-Line",MAX(0,($E58-$F58)/$G58),IF($C58="Declining Balance",MAX(0,MIN($E58*(1-Assumptions!$B$6/$G58)^(J$3-$D58)*Assumptions!$B$6/$G58,$E58*(1-Assumptions!$B$6/$G58)^(J$3-$D58)-$F58)),""))),"")))</f>
        <v/>
      </c>
      <c r="K58" s="26">
        <f>IF($A58="","",IF(OR($C58="",$D58="",$E58="",$F58="",$G58=""),"",IFERROR(IF(OR(K$3&lt;$D58,K$3&gt;$D58+$G58-1,AND(Equipment!$K58&lt;&gt;"",K$3&gt;YEAR(Equipment!$K58))),"",IF($C58="Straight-Line",MAX(0,($E58-$F58)/$G58),IF($C58="Declining Balance",MAX(0,MIN($E58*(1-Assumptions!$B$6/$G58)^(K$3-$D58)*Assumptions!$B$6/$G58,$E58*(1-Assumptions!$B$6/$G58)^(K$3-$D58)-$F58)),""))),"")))</f>
        <v/>
      </c>
      <c r="L58" s="26">
        <f>IF($A58="","",IF(OR($C58="",$D58="",$E58="",$F58="",$G58=""),"",IFERROR(IF(OR(L$3&lt;$D58,L$3&gt;$D58+$G58-1,AND(Equipment!$K58&lt;&gt;"",L$3&gt;YEAR(Equipment!$K58))),"",IF($C58="Straight-Line",MAX(0,($E58-$F58)/$G58),IF($C58="Declining Balance",MAX(0,MIN($E58*(1-Assumptions!$B$6/$G58)^(L$3-$D58)*Assumptions!$B$6/$G58,$E58*(1-Assumptions!$B$6/$G58)^(L$3-$D58)-$F58)),""))),"")))</f>
        <v/>
      </c>
      <c r="M58" s="26">
        <f>IF($A58="","",IF(OR($C58="",$D58="",$E58="",$F58="",$G58=""),"",IFERROR(IF(OR(M$3&lt;$D58,M$3&gt;$D58+$G58-1,AND(Equipment!$K58&lt;&gt;"",M$3&gt;YEAR(Equipment!$K58))),"",IF($C58="Straight-Line",MAX(0,($E58-$F58)/$G58),IF($C58="Declining Balance",MAX(0,MIN($E58*(1-Assumptions!$B$6/$G58)^(M$3-$D58)*Assumptions!$B$6/$G58,$E58*(1-Assumptions!$B$6/$G58)^(M$3-$D58)-$F58)),""))),"")))</f>
        <v/>
      </c>
      <c r="N58" s="26">
        <f>IF($A58="","",IF(OR($C58="",$D58="",$E58="",$F58="",$G58=""),"",IFERROR(IF(OR(N$3&lt;$D58,N$3&gt;$D58+$G58-1,AND(Equipment!$K58&lt;&gt;"",N$3&gt;YEAR(Equipment!$K58))),"",IF($C58="Straight-Line",MAX(0,($E58-$F58)/$G58),IF($C58="Declining Balance",MAX(0,MIN($E58*(1-Assumptions!$B$6/$G58)^(N$3-$D58)*Assumptions!$B$6/$G58,$E58*(1-Assumptions!$B$6/$G58)^(N$3-$D58)-$F58)),""))),"")))</f>
        <v/>
      </c>
      <c r="O58" s="26">
        <f>IF($A58="","",IF(OR($C58="",$D58="",$E58="",$F58="",$G58=""),"",IFERROR(IF(OR(O$3&lt;$D58,O$3&gt;$D58+$G58-1,AND(Equipment!$K58&lt;&gt;"",O$3&gt;YEAR(Equipment!$K58))),"",IF($C58="Straight-Line",MAX(0,($E58-$F58)/$G58),IF($C58="Declining Balance",MAX(0,MIN($E58*(1-Assumptions!$B$6/$G58)^(O$3-$D58)*Assumptions!$B$6/$G58,$E58*(1-Assumptions!$B$6/$G58)^(O$3-$D58)-$F58)),""))),"")))</f>
        <v/>
      </c>
      <c r="P58" s="26">
        <f>IF($A58="","",IF(OR($C58="",$D58="",$E58="",$F58="",$G58=""),"",IFERROR(IF(OR(P$3&lt;$D58,P$3&gt;$D58+$G58-1,AND(Equipment!$K58&lt;&gt;"",P$3&gt;YEAR(Equipment!$K58))),"",IF($C58="Straight-Line",MAX(0,($E58-$F58)/$G58),IF($C58="Declining Balance",MAX(0,MIN($E58*(1-Assumptions!$B$6/$G58)^(P$3-$D58)*Assumptions!$B$6/$G58,$E58*(1-Assumptions!$B$6/$G58)^(P$3-$D58)-$F58)),""))),"")))</f>
        <v/>
      </c>
      <c r="Q58" s="26">
        <f>IF($A58="","",IF(OR($C58="",$D58="",$E58="",$F58="",$G58=""),"",IFERROR(IF(OR(Q$3&lt;$D58,Q$3&gt;$D58+$G58-1,AND(Equipment!$K58&lt;&gt;"",Q$3&gt;YEAR(Equipment!$K58))),"",IF($C58="Straight-Line",MAX(0,($E58-$F58)/$G58),IF($C58="Declining Balance",MAX(0,MIN($E58*(1-Assumptions!$B$6/$G58)^(Q$3-$D58)*Assumptions!$B$6/$G58,$E58*(1-Assumptions!$B$6/$G58)^(Q$3-$D58)-$F58)),""))),"")))</f>
        <v/>
      </c>
      <c r="R58" s="26">
        <f>IF($A58="","",IF(OR($C58="",$D58="",$E58="",$F58="",$G58=""),"",IFERROR(IF(OR(R$3&lt;$D58,R$3&gt;$D58+$G58-1,AND(Equipment!$K58&lt;&gt;"",R$3&gt;YEAR(Equipment!$K58))),"",IF($C58="Straight-Line",MAX(0,($E58-$F58)/$G58),IF($C58="Declining Balance",MAX(0,MIN($E58*(1-Assumptions!$B$6/$G58)^(R$3-$D58)*Assumptions!$B$6/$G58,$E58*(1-Assumptions!$B$6/$G58)^(R$3-$D58)-$F58)),""))),"")))</f>
        <v/>
      </c>
    </row>
    <row r="59">
      <c r="A59" s="27">
        <f>IF(Equipment!$A59="","",Equipment!$A59)</f>
        <v/>
      </c>
      <c r="B59" s="27">
        <f>IF(Equipment!$A59="","",Equipment!$B59)</f>
        <v/>
      </c>
      <c r="C59" s="27">
        <f>IF(Equipment!$A59="","",Equipment!$I59)</f>
        <v/>
      </c>
      <c r="D59" s="22">
        <f>IF(OR(Equipment!$A59="",Equipment!$E59=""),"",IFERROR(YEAR(Equipment!$E59),""))</f>
        <v/>
      </c>
      <c r="E59" s="21">
        <f>IF(Equipment!$A59="","",Equipment!$F59)</f>
        <v/>
      </c>
      <c r="F59" s="21">
        <f>IF(Equipment!$A59="","",Equipment!$G59)</f>
        <v/>
      </c>
      <c r="G59" s="22">
        <f>IF(Equipment!$A59="","",Equipment!$H59)</f>
        <v/>
      </c>
      <c r="H59" s="27">
        <f>IF(Equipment!$A59="","",Equipment!$D59)</f>
        <v/>
      </c>
      <c r="I59" s="28">
        <f>IF($A59="","",IF(OR($C59="",$D59="",$E59="",$F59="",$G59=""),"",IFERROR(IF(OR(I$3&lt;$D59,I$3&gt;$D59+$G59-1,AND(Equipment!$K59&lt;&gt;"",I$3&gt;YEAR(Equipment!$K59))),"",IF($C59="Straight-Line",MAX(0,($E59-$F59)/$G59),IF($C59="Declining Balance",MAX(0,MIN($E59*(1-Assumptions!$B$6/$G59)^(I$3-$D59)*Assumptions!$B$6/$G59,$E59*(1-Assumptions!$B$6/$G59)^(I$3-$D59)-$F59)),""))),"")))</f>
        <v/>
      </c>
      <c r="J59" s="28">
        <f>IF($A59="","",IF(OR($C59="",$D59="",$E59="",$F59="",$G59=""),"",IFERROR(IF(OR(J$3&lt;$D59,J$3&gt;$D59+$G59-1,AND(Equipment!$K59&lt;&gt;"",J$3&gt;YEAR(Equipment!$K59))),"",IF($C59="Straight-Line",MAX(0,($E59-$F59)/$G59),IF($C59="Declining Balance",MAX(0,MIN($E59*(1-Assumptions!$B$6/$G59)^(J$3-$D59)*Assumptions!$B$6/$G59,$E59*(1-Assumptions!$B$6/$G59)^(J$3-$D59)-$F59)),""))),"")))</f>
        <v/>
      </c>
      <c r="K59" s="28">
        <f>IF($A59="","",IF(OR($C59="",$D59="",$E59="",$F59="",$G59=""),"",IFERROR(IF(OR(K$3&lt;$D59,K$3&gt;$D59+$G59-1,AND(Equipment!$K59&lt;&gt;"",K$3&gt;YEAR(Equipment!$K59))),"",IF($C59="Straight-Line",MAX(0,($E59-$F59)/$G59),IF($C59="Declining Balance",MAX(0,MIN($E59*(1-Assumptions!$B$6/$G59)^(K$3-$D59)*Assumptions!$B$6/$G59,$E59*(1-Assumptions!$B$6/$G59)^(K$3-$D59)-$F59)),""))),"")))</f>
        <v/>
      </c>
      <c r="L59" s="28">
        <f>IF($A59="","",IF(OR($C59="",$D59="",$E59="",$F59="",$G59=""),"",IFERROR(IF(OR(L$3&lt;$D59,L$3&gt;$D59+$G59-1,AND(Equipment!$K59&lt;&gt;"",L$3&gt;YEAR(Equipment!$K59))),"",IF($C59="Straight-Line",MAX(0,($E59-$F59)/$G59),IF($C59="Declining Balance",MAX(0,MIN($E59*(1-Assumptions!$B$6/$G59)^(L$3-$D59)*Assumptions!$B$6/$G59,$E59*(1-Assumptions!$B$6/$G59)^(L$3-$D59)-$F59)),""))),"")))</f>
        <v/>
      </c>
      <c r="M59" s="28">
        <f>IF($A59="","",IF(OR($C59="",$D59="",$E59="",$F59="",$G59=""),"",IFERROR(IF(OR(M$3&lt;$D59,M$3&gt;$D59+$G59-1,AND(Equipment!$K59&lt;&gt;"",M$3&gt;YEAR(Equipment!$K59))),"",IF($C59="Straight-Line",MAX(0,($E59-$F59)/$G59),IF($C59="Declining Balance",MAX(0,MIN($E59*(1-Assumptions!$B$6/$G59)^(M$3-$D59)*Assumptions!$B$6/$G59,$E59*(1-Assumptions!$B$6/$G59)^(M$3-$D59)-$F59)),""))),"")))</f>
        <v/>
      </c>
      <c r="N59" s="28">
        <f>IF($A59="","",IF(OR($C59="",$D59="",$E59="",$F59="",$G59=""),"",IFERROR(IF(OR(N$3&lt;$D59,N$3&gt;$D59+$G59-1,AND(Equipment!$K59&lt;&gt;"",N$3&gt;YEAR(Equipment!$K59))),"",IF($C59="Straight-Line",MAX(0,($E59-$F59)/$G59),IF($C59="Declining Balance",MAX(0,MIN($E59*(1-Assumptions!$B$6/$G59)^(N$3-$D59)*Assumptions!$B$6/$G59,$E59*(1-Assumptions!$B$6/$G59)^(N$3-$D59)-$F59)),""))),"")))</f>
        <v/>
      </c>
      <c r="O59" s="28">
        <f>IF($A59="","",IF(OR($C59="",$D59="",$E59="",$F59="",$G59=""),"",IFERROR(IF(OR(O$3&lt;$D59,O$3&gt;$D59+$G59-1,AND(Equipment!$K59&lt;&gt;"",O$3&gt;YEAR(Equipment!$K59))),"",IF($C59="Straight-Line",MAX(0,($E59-$F59)/$G59),IF($C59="Declining Balance",MAX(0,MIN($E59*(1-Assumptions!$B$6/$G59)^(O$3-$D59)*Assumptions!$B$6/$G59,$E59*(1-Assumptions!$B$6/$G59)^(O$3-$D59)-$F59)),""))),"")))</f>
        <v/>
      </c>
      <c r="P59" s="28">
        <f>IF($A59="","",IF(OR($C59="",$D59="",$E59="",$F59="",$G59=""),"",IFERROR(IF(OR(P$3&lt;$D59,P$3&gt;$D59+$G59-1,AND(Equipment!$K59&lt;&gt;"",P$3&gt;YEAR(Equipment!$K59))),"",IF($C59="Straight-Line",MAX(0,($E59-$F59)/$G59),IF($C59="Declining Balance",MAX(0,MIN($E59*(1-Assumptions!$B$6/$G59)^(P$3-$D59)*Assumptions!$B$6/$G59,$E59*(1-Assumptions!$B$6/$G59)^(P$3-$D59)-$F59)),""))),"")))</f>
        <v/>
      </c>
      <c r="Q59" s="28">
        <f>IF($A59="","",IF(OR($C59="",$D59="",$E59="",$F59="",$G59=""),"",IFERROR(IF(OR(Q$3&lt;$D59,Q$3&gt;$D59+$G59-1,AND(Equipment!$K59&lt;&gt;"",Q$3&gt;YEAR(Equipment!$K59))),"",IF($C59="Straight-Line",MAX(0,($E59-$F59)/$G59),IF($C59="Declining Balance",MAX(0,MIN($E59*(1-Assumptions!$B$6/$G59)^(Q$3-$D59)*Assumptions!$B$6/$G59,$E59*(1-Assumptions!$B$6/$G59)^(Q$3-$D59)-$F59)),""))),"")))</f>
        <v/>
      </c>
      <c r="R59" s="28">
        <f>IF($A59="","",IF(OR($C59="",$D59="",$E59="",$F59="",$G59=""),"",IFERROR(IF(OR(R$3&lt;$D59,R$3&gt;$D59+$G59-1,AND(Equipment!$K59&lt;&gt;"",R$3&gt;YEAR(Equipment!$K59))),"",IF($C59="Straight-Line",MAX(0,($E59-$F59)/$G59),IF($C59="Declining Balance",MAX(0,MIN($E59*(1-Assumptions!$B$6/$G59)^(R$3-$D59)*Assumptions!$B$6/$G59,$E59*(1-Assumptions!$B$6/$G59)^(R$3-$D59)-$F59)),""))),"")))</f>
        <v/>
      </c>
    </row>
    <row r="60">
      <c r="A60" s="25">
        <f>IF(Equipment!$A60="","",Equipment!$A60)</f>
        <v/>
      </c>
      <c r="B60" s="25">
        <f>IF(Equipment!$A60="","",Equipment!$B60)</f>
        <v/>
      </c>
      <c r="C60" s="25">
        <f>IF(Equipment!$A60="","",Equipment!$I60)</f>
        <v/>
      </c>
      <c r="D60" s="20">
        <f>IF(OR(Equipment!$A60="",Equipment!$E60=""),"",IFERROR(YEAR(Equipment!$E60),""))</f>
        <v/>
      </c>
      <c r="E60" s="19">
        <f>IF(Equipment!$A60="","",Equipment!$F60)</f>
        <v/>
      </c>
      <c r="F60" s="19">
        <f>IF(Equipment!$A60="","",Equipment!$G60)</f>
        <v/>
      </c>
      <c r="G60" s="20">
        <f>IF(Equipment!$A60="","",Equipment!$H60)</f>
        <v/>
      </c>
      <c r="H60" s="25">
        <f>IF(Equipment!$A60="","",Equipment!$D60)</f>
        <v/>
      </c>
      <c r="I60" s="26">
        <f>IF($A60="","",IF(OR($C60="",$D60="",$E60="",$F60="",$G60=""),"",IFERROR(IF(OR(I$3&lt;$D60,I$3&gt;$D60+$G60-1,AND(Equipment!$K60&lt;&gt;"",I$3&gt;YEAR(Equipment!$K60))),"",IF($C60="Straight-Line",MAX(0,($E60-$F60)/$G60),IF($C60="Declining Balance",MAX(0,MIN($E60*(1-Assumptions!$B$6/$G60)^(I$3-$D60)*Assumptions!$B$6/$G60,$E60*(1-Assumptions!$B$6/$G60)^(I$3-$D60)-$F60)),""))),"")))</f>
        <v/>
      </c>
      <c r="J60" s="26">
        <f>IF($A60="","",IF(OR($C60="",$D60="",$E60="",$F60="",$G60=""),"",IFERROR(IF(OR(J$3&lt;$D60,J$3&gt;$D60+$G60-1,AND(Equipment!$K60&lt;&gt;"",J$3&gt;YEAR(Equipment!$K60))),"",IF($C60="Straight-Line",MAX(0,($E60-$F60)/$G60),IF($C60="Declining Balance",MAX(0,MIN($E60*(1-Assumptions!$B$6/$G60)^(J$3-$D60)*Assumptions!$B$6/$G60,$E60*(1-Assumptions!$B$6/$G60)^(J$3-$D60)-$F60)),""))),"")))</f>
        <v/>
      </c>
      <c r="K60" s="26">
        <f>IF($A60="","",IF(OR($C60="",$D60="",$E60="",$F60="",$G60=""),"",IFERROR(IF(OR(K$3&lt;$D60,K$3&gt;$D60+$G60-1,AND(Equipment!$K60&lt;&gt;"",K$3&gt;YEAR(Equipment!$K60))),"",IF($C60="Straight-Line",MAX(0,($E60-$F60)/$G60),IF($C60="Declining Balance",MAX(0,MIN($E60*(1-Assumptions!$B$6/$G60)^(K$3-$D60)*Assumptions!$B$6/$G60,$E60*(1-Assumptions!$B$6/$G60)^(K$3-$D60)-$F60)),""))),"")))</f>
        <v/>
      </c>
      <c r="L60" s="26">
        <f>IF($A60="","",IF(OR($C60="",$D60="",$E60="",$F60="",$G60=""),"",IFERROR(IF(OR(L$3&lt;$D60,L$3&gt;$D60+$G60-1,AND(Equipment!$K60&lt;&gt;"",L$3&gt;YEAR(Equipment!$K60))),"",IF($C60="Straight-Line",MAX(0,($E60-$F60)/$G60),IF($C60="Declining Balance",MAX(0,MIN($E60*(1-Assumptions!$B$6/$G60)^(L$3-$D60)*Assumptions!$B$6/$G60,$E60*(1-Assumptions!$B$6/$G60)^(L$3-$D60)-$F60)),""))),"")))</f>
        <v/>
      </c>
      <c r="M60" s="26">
        <f>IF($A60="","",IF(OR($C60="",$D60="",$E60="",$F60="",$G60=""),"",IFERROR(IF(OR(M$3&lt;$D60,M$3&gt;$D60+$G60-1,AND(Equipment!$K60&lt;&gt;"",M$3&gt;YEAR(Equipment!$K60))),"",IF($C60="Straight-Line",MAX(0,($E60-$F60)/$G60),IF($C60="Declining Balance",MAX(0,MIN($E60*(1-Assumptions!$B$6/$G60)^(M$3-$D60)*Assumptions!$B$6/$G60,$E60*(1-Assumptions!$B$6/$G60)^(M$3-$D60)-$F60)),""))),"")))</f>
        <v/>
      </c>
      <c r="N60" s="26">
        <f>IF($A60="","",IF(OR($C60="",$D60="",$E60="",$F60="",$G60=""),"",IFERROR(IF(OR(N$3&lt;$D60,N$3&gt;$D60+$G60-1,AND(Equipment!$K60&lt;&gt;"",N$3&gt;YEAR(Equipment!$K60))),"",IF($C60="Straight-Line",MAX(0,($E60-$F60)/$G60),IF($C60="Declining Balance",MAX(0,MIN($E60*(1-Assumptions!$B$6/$G60)^(N$3-$D60)*Assumptions!$B$6/$G60,$E60*(1-Assumptions!$B$6/$G60)^(N$3-$D60)-$F60)),""))),"")))</f>
        <v/>
      </c>
      <c r="O60" s="26">
        <f>IF($A60="","",IF(OR($C60="",$D60="",$E60="",$F60="",$G60=""),"",IFERROR(IF(OR(O$3&lt;$D60,O$3&gt;$D60+$G60-1,AND(Equipment!$K60&lt;&gt;"",O$3&gt;YEAR(Equipment!$K60))),"",IF($C60="Straight-Line",MAX(0,($E60-$F60)/$G60),IF($C60="Declining Balance",MAX(0,MIN($E60*(1-Assumptions!$B$6/$G60)^(O$3-$D60)*Assumptions!$B$6/$G60,$E60*(1-Assumptions!$B$6/$G60)^(O$3-$D60)-$F60)),""))),"")))</f>
        <v/>
      </c>
      <c r="P60" s="26">
        <f>IF($A60="","",IF(OR($C60="",$D60="",$E60="",$F60="",$G60=""),"",IFERROR(IF(OR(P$3&lt;$D60,P$3&gt;$D60+$G60-1,AND(Equipment!$K60&lt;&gt;"",P$3&gt;YEAR(Equipment!$K60))),"",IF($C60="Straight-Line",MAX(0,($E60-$F60)/$G60),IF($C60="Declining Balance",MAX(0,MIN($E60*(1-Assumptions!$B$6/$G60)^(P$3-$D60)*Assumptions!$B$6/$G60,$E60*(1-Assumptions!$B$6/$G60)^(P$3-$D60)-$F60)),""))),"")))</f>
        <v/>
      </c>
      <c r="Q60" s="26">
        <f>IF($A60="","",IF(OR($C60="",$D60="",$E60="",$F60="",$G60=""),"",IFERROR(IF(OR(Q$3&lt;$D60,Q$3&gt;$D60+$G60-1,AND(Equipment!$K60&lt;&gt;"",Q$3&gt;YEAR(Equipment!$K60))),"",IF($C60="Straight-Line",MAX(0,($E60-$F60)/$G60),IF($C60="Declining Balance",MAX(0,MIN($E60*(1-Assumptions!$B$6/$G60)^(Q$3-$D60)*Assumptions!$B$6/$G60,$E60*(1-Assumptions!$B$6/$G60)^(Q$3-$D60)-$F60)),""))),"")))</f>
        <v/>
      </c>
      <c r="R60" s="26">
        <f>IF($A60="","",IF(OR($C60="",$D60="",$E60="",$F60="",$G60=""),"",IFERROR(IF(OR(R$3&lt;$D60,R$3&gt;$D60+$G60-1,AND(Equipment!$K60&lt;&gt;"",R$3&gt;YEAR(Equipment!$K60))),"",IF($C60="Straight-Line",MAX(0,($E60-$F60)/$G60),IF($C60="Declining Balance",MAX(0,MIN($E60*(1-Assumptions!$B$6/$G60)^(R$3-$D60)*Assumptions!$B$6/$G60,$E60*(1-Assumptions!$B$6/$G60)^(R$3-$D60)-$F60)),""))),"")))</f>
        <v/>
      </c>
    </row>
    <row r="61">
      <c r="A61" s="27">
        <f>IF(Equipment!$A61="","",Equipment!$A61)</f>
        <v/>
      </c>
      <c r="B61" s="27">
        <f>IF(Equipment!$A61="","",Equipment!$B61)</f>
        <v/>
      </c>
      <c r="C61" s="27">
        <f>IF(Equipment!$A61="","",Equipment!$I61)</f>
        <v/>
      </c>
      <c r="D61" s="22">
        <f>IF(OR(Equipment!$A61="",Equipment!$E61=""),"",IFERROR(YEAR(Equipment!$E61),""))</f>
        <v/>
      </c>
      <c r="E61" s="21">
        <f>IF(Equipment!$A61="","",Equipment!$F61)</f>
        <v/>
      </c>
      <c r="F61" s="21">
        <f>IF(Equipment!$A61="","",Equipment!$G61)</f>
        <v/>
      </c>
      <c r="G61" s="22">
        <f>IF(Equipment!$A61="","",Equipment!$H61)</f>
        <v/>
      </c>
      <c r="H61" s="27">
        <f>IF(Equipment!$A61="","",Equipment!$D61)</f>
        <v/>
      </c>
      <c r="I61" s="28">
        <f>IF($A61="","",IF(OR($C61="",$D61="",$E61="",$F61="",$G61=""),"",IFERROR(IF(OR(I$3&lt;$D61,I$3&gt;$D61+$G61-1,AND(Equipment!$K61&lt;&gt;"",I$3&gt;YEAR(Equipment!$K61))),"",IF($C61="Straight-Line",MAX(0,($E61-$F61)/$G61),IF($C61="Declining Balance",MAX(0,MIN($E61*(1-Assumptions!$B$6/$G61)^(I$3-$D61)*Assumptions!$B$6/$G61,$E61*(1-Assumptions!$B$6/$G61)^(I$3-$D61)-$F61)),""))),"")))</f>
        <v/>
      </c>
      <c r="J61" s="28">
        <f>IF($A61="","",IF(OR($C61="",$D61="",$E61="",$F61="",$G61=""),"",IFERROR(IF(OR(J$3&lt;$D61,J$3&gt;$D61+$G61-1,AND(Equipment!$K61&lt;&gt;"",J$3&gt;YEAR(Equipment!$K61))),"",IF($C61="Straight-Line",MAX(0,($E61-$F61)/$G61),IF($C61="Declining Balance",MAX(0,MIN($E61*(1-Assumptions!$B$6/$G61)^(J$3-$D61)*Assumptions!$B$6/$G61,$E61*(1-Assumptions!$B$6/$G61)^(J$3-$D61)-$F61)),""))),"")))</f>
        <v/>
      </c>
      <c r="K61" s="28">
        <f>IF($A61="","",IF(OR($C61="",$D61="",$E61="",$F61="",$G61=""),"",IFERROR(IF(OR(K$3&lt;$D61,K$3&gt;$D61+$G61-1,AND(Equipment!$K61&lt;&gt;"",K$3&gt;YEAR(Equipment!$K61))),"",IF($C61="Straight-Line",MAX(0,($E61-$F61)/$G61),IF($C61="Declining Balance",MAX(0,MIN($E61*(1-Assumptions!$B$6/$G61)^(K$3-$D61)*Assumptions!$B$6/$G61,$E61*(1-Assumptions!$B$6/$G61)^(K$3-$D61)-$F61)),""))),"")))</f>
        <v/>
      </c>
      <c r="L61" s="28">
        <f>IF($A61="","",IF(OR($C61="",$D61="",$E61="",$F61="",$G61=""),"",IFERROR(IF(OR(L$3&lt;$D61,L$3&gt;$D61+$G61-1,AND(Equipment!$K61&lt;&gt;"",L$3&gt;YEAR(Equipment!$K61))),"",IF($C61="Straight-Line",MAX(0,($E61-$F61)/$G61),IF($C61="Declining Balance",MAX(0,MIN($E61*(1-Assumptions!$B$6/$G61)^(L$3-$D61)*Assumptions!$B$6/$G61,$E61*(1-Assumptions!$B$6/$G61)^(L$3-$D61)-$F61)),""))),"")))</f>
        <v/>
      </c>
      <c r="M61" s="28">
        <f>IF($A61="","",IF(OR($C61="",$D61="",$E61="",$F61="",$G61=""),"",IFERROR(IF(OR(M$3&lt;$D61,M$3&gt;$D61+$G61-1,AND(Equipment!$K61&lt;&gt;"",M$3&gt;YEAR(Equipment!$K61))),"",IF($C61="Straight-Line",MAX(0,($E61-$F61)/$G61),IF($C61="Declining Balance",MAX(0,MIN($E61*(1-Assumptions!$B$6/$G61)^(M$3-$D61)*Assumptions!$B$6/$G61,$E61*(1-Assumptions!$B$6/$G61)^(M$3-$D61)-$F61)),""))),"")))</f>
        <v/>
      </c>
      <c r="N61" s="28">
        <f>IF($A61="","",IF(OR($C61="",$D61="",$E61="",$F61="",$G61=""),"",IFERROR(IF(OR(N$3&lt;$D61,N$3&gt;$D61+$G61-1,AND(Equipment!$K61&lt;&gt;"",N$3&gt;YEAR(Equipment!$K61))),"",IF($C61="Straight-Line",MAX(0,($E61-$F61)/$G61),IF($C61="Declining Balance",MAX(0,MIN($E61*(1-Assumptions!$B$6/$G61)^(N$3-$D61)*Assumptions!$B$6/$G61,$E61*(1-Assumptions!$B$6/$G61)^(N$3-$D61)-$F61)),""))),"")))</f>
        <v/>
      </c>
      <c r="O61" s="28">
        <f>IF($A61="","",IF(OR($C61="",$D61="",$E61="",$F61="",$G61=""),"",IFERROR(IF(OR(O$3&lt;$D61,O$3&gt;$D61+$G61-1,AND(Equipment!$K61&lt;&gt;"",O$3&gt;YEAR(Equipment!$K61))),"",IF($C61="Straight-Line",MAX(0,($E61-$F61)/$G61),IF($C61="Declining Balance",MAX(0,MIN($E61*(1-Assumptions!$B$6/$G61)^(O$3-$D61)*Assumptions!$B$6/$G61,$E61*(1-Assumptions!$B$6/$G61)^(O$3-$D61)-$F61)),""))),"")))</f>
        <v/>
      </c>
      <c r="P61" s="28">
        <f>IF($A61="","",IF(OR($C61="",$D61="",$E61="",$F61="",$G61=""),"",IFERROR(IF(OR(P$3&lt;$D61,P$3&gt;$D61+$G61-1,AND(Equipment!$K61&lt;&gt;"",P$3&gt;YEAR(Equipment!$K61))),"",IF($C61="Straight-Line",MAX(0,($E61-$F61)/$G61),IF($C61="Declining Balance",MAX(0,MIN($E61*(1-Assumptions!$B$6/$G61)^(P$3-$D61)*Assumptions!$B$6/$G61,$E61*(1-Assumptions!$B$6/$G61)^(P$3-$D61)-$F61)),""))),"")))</f>
        <v/>
      </c>
      <c r="Q61" s="28">
        <f>IF($A61="","",IF(OR($C61="",$D61="",$E61="",$F61="",$G61=""),"",IFERROR(IF(OR(Q$3&lt;$D61,Q$3&gt;$D61+$G61-1,AND(Equipment!$K61&lt;&gt;"",Q$3&gt;YEAR(Equipment!$K61))),"",IF($C61="Straight-Line",MAX(0,($E61-$F61)/$G61),IF($C61="Declining Balance",MAX(0,MIN($E61*(1-Assumptions!$B$6/$G61)^(Q$3-$D61)*Assumptions!$B$6/$G61,$E61*(1-Assumptions!$B$6/$G61)^(Q$3-$D61)-$F61)),""))),"")))</f>
        <v/>
      </c>
      <c r="R61" s="28">
        <f>IF($A61="","",IF(OR($C61="",$D61="",$E61="",$F61="",$G61=""),"",IFERROR(IF(OR(R$3&lt;$D61,R$3&gt;$D61+$G61-1,AND(Equipment!$K61&lt;&gt;"",R$3&gt;YEAR(Equipment!$K61))),"",IF($C61="Straight-Line",MAX(0,($E61-$F61)/$G61),IF($C61="Declining Balance",MAX(0,MIN($E61*(1-Assumptions!$B$6/$G61)^(R$3-$D61)*Assumptions!$B$6/$G61,$E61*(1-Assumptions!$B$6/$G61)^(R$3-$D61)-$F61)),""))),"")))</f>
        <v/>
      </c>
    </row>
    <row r="62">
      <c r="A62" s="25">
        <f>IF(Equipment!$A62="","",Equipment!$A62)</f>
        <v/>
      </c>
      <c r="B62" s="25">
        <f>IF(Equipment!$A62="","",Equipment!$B62)</f>
        <v/>
      </c>
      <c r="C62" s="25">
        <f>IF(Equipment!$A62="","",Equipment!$I62)</f>
        <v/>
      </c>
      <c r="D62" s="20">
        <f>IF(OR(Equipment!$A62="",Equipment!$E62=""),"",IFERROR(YEAR(Equipment!$E62),""))</f>
        <v/>
      </c>
      <c r="E62" s="19">
        <f>IF(Equipment!$A62="","",Equipment!$F62)</f>
        <v/>
      </c>
      <c r="F62" s="19">
        <f>IF(Equipment!$A62="","",Equipment!$G62)</f>
        <v/>
      </c>
      <c r="G62" s="20">
        <f>IF(Equipment!$A62="","",Equipment!$H62)</f>
        <v/>
      </c>
      <c r="H62" s="25">
        <f>IF(Equipment!$A62="","",Equipment!$D62)</f>
        <v/>
      </c>
      <c r="I62" s="26">
        <f>IF($A62="","",IF(OR($C62="",$D62="",$E62="",$F62="",$G62=""),"",IFERROR(IF(OR(I$3&lt;$D62,I$3&gt;$D62+$G62-1,AND(Equipment!$K62&lt;&gt;"",I$3&gt;YEAR(Equipment!$K62))),"",IF($C62="Straight-Line",MAX(0,($E62-$F62)/$G62),IF($C62="Declining Balance",MAX(0,MIN($E62*(1-Assumptions!$B$6/$G62)^(I$3-$D62)*Assumptions!$B$6/$G62,$E62*(1-Assumptions!$B$6/$G62)^(I$3-$D62)-$F62)),""))),"")))</f>
        <v/>
      </c>
      <c r="J62" s="26">
        <f>IF($A62="","",IF(OR($C62="",$D62="",$E62="",$F62="",$G62=""),"",IFERROR(IF(OR(J$3&lt;$D62,J$3&gt;$D62+$G62-1,AND(Equipment!$K62&lt;&gt;"",J$3&gt;YEAR(Equipment!$K62))),"",IF($C62="Straight-Line",MAX(0,($E62-$F62)/$G62),IF($C62="Declining Balance",MAX(0,MIN($E62*(1-Assumptions!$B$6/$G62)^(J$3-$D62)*Assumptions!$B$6/$G62,$E62*(1-Assumptions!$B$6/$G62)^(J$3-$D62)-$F62)),""))),"")))</f>
        <v/>
      </c>
      <c r="K62" s="26">
        <f>IF($A62="","",IF(OR($C62="",$D62="",$E62="",$F62="",$G62=""),"",IFERROR(IF(OR(K$3&lt;$D62,K$3&gt;$D62+$G62-1,AND(Equipment!$K62&lt;&gt;"",K$3&gt;YEAR(Equipment!$K62))),"",IF($C62="Straight-Line",MAX(0,($E62-$F62)/$G62),IF($C62="Declining Balance",MAX(0,MIN($E62*(1-Assumptions!$B$6/$G62)^(K$3-$D62)*Assumptions!$B$6/$G62,$E62*(1-Assumptions!$B$6/$G62)^(K$3-$D62)-$F62)),""))),"")))</f>
        <v/>
      </c>
      <c r="L62" s="26">
        <f>IF($A62="","",IF(OR($C62="",$D62="",$E62="",$F62="",$G62=""),"",IFERROR(IF(OR(L$3&lt;$D62,L$3&gt;$D62+$G62-1,AND(Equipment!$K62&lt;&gt;"",L$3&gt;YEAR(Equipment!$K62))),"",IF($C62="Straight-Line",MAX(0,($E62-$F62)/$G62),IF($C62="Declining Balance",MAX(0,MIN($E62*(1-Assumptions!$B$6/$G62)^(L$3-$D62)*Assumptions!$B$6/$G62,$E62*(1-Assumptions!$B$6/$G62)^(L$3-$D62)-$F62)),""))),"")))</f>
        <v/>
      </c>
      <c r="M62" s="26">
        <f>IF($A62="","",IF(OR($C62="",$D62="",$E62="",$F62="",$G62=""),"",IFERROR(IF(OR(M$3&lt;$D62,M$3&gt;$D62+$G62-1,AND(Equipment!$K62&lt;&gt;"",M$3&gt;YEAR(Equipment!$K62))),"",IF($C62="Straight-Line",MAX(0,($E62-$F62)/$G62),IF($C62="Declining Balance",MAX(0,MIN($E62*(1-Assumptions!$B$6/$G62)^(M$3-$D62)*Assumptions!$B$6/$G62,$E62*(1-Assumptions!$B$6/$G62)^(M$3-$D62)-$F62)),""))),"")))</f>
        <v/>
      </c>
      <c r="N62" s="26">
        <f>IF($A62="","",IF(OR($C62="",$D62="",$E62="",$F62="",$G62=""),"",IFERROR(IF(OR(N$3&lt;$D62,N$3&gt;$D62+$G62-1,AND(Equipment!$K62&lt;&gt;"",N$3&gt;YEAR(Equipment!$K62))),"",IF($C62="Straight-Line",MAX(0,($E62-$F62)/$G62),IF($C62="Declining Balance",MAX(0,MIN($E62*(1-Assumptions!$B$6/$G62)^(N$3-$D62)*Assumptions!$B$6/$G62,$E62*(1-Assumptions!$B$6/$G62)^(N$3-$D62)-$F62)),""))),"")))</f>
        <v/>
      </c>
      <c r="O62" s="26">
        <f>IF($A62="","",IF(OR($C62="",$D62="",$E62="",$F62="",$G62=""),"",IFERROR(IF(OR(O$3&lt;$D62,O$3&gt;$D62+$G62-1,AND(Equipment!$K62&lt;&gt;"",O$3&gt;YEAR(Equipment!$K62))),"",IF($C62="Straight-Line",MAX(0,($E62-$F62)/$G62),IF($C62="Declining Balance",MAX(0,MIN($E62*(1-Assumptions!$B$6/$G62)^(O$3-$D62)*Assumptions!$B$6/$G62,$E62*(1-Assumptions!$B$6/$G62)^(O$3-$D62)-$F62)),""))),"")))</f>
        <v/>
      </c>
      <c r="P62" s="26">
        <f>IF($A62="","",IF(OR($C62="",$D62="",$E62="",$F62="",$G62=""),"",IFERROR(IF(OR(P$3&lt;$D62,P$3&gt;$D62+$G62-1,AND(Equipment!$K62&lt;&gt;"",P$3&gt;YEAR(Equipment!$K62))),"",IF($C62="Straight-Line",MAX(0,($E62-$F62)/$G62),IF($C62="Declining Balance",MAX(0,MIN($E62*(1-Assumptions!$B$6/$G62)^(P$3-$D62)*Assumptions!$B$6/$G62,$E62*(1-Assumptions!$B$6/$G62)^(P$3-$D62)-$F62)),""))),"")))</f>
        <v/>
      </c>
      <c r="Q62" s="26">
        <f>IF($A62="","",IF(OR($C62="",$D62="",$E62="",$F62="",$G62=""),"",IFERROR(IF(OR(Q$3&lt;$D62,Q$3&gt;$D62+$G62-1,AND(Equipment!$K62&lt;&gt;"",Q$3&gt;YEAR(Equipment!$K62))),"",IF($C62="Straight-Line",MAX(0,($E62-$F62)/$G62),IF($C62="Declining Balance",MAX(0,MIN($E62*(1-Assumptions!$B$6/$G62)^(Q$3-$D62)*Assumptions!$B$6/$G62,$E62*(1-Assumptions!$B$6/$G62)^(Q$3-$D62)-$F62)),""))),"")))</f>
        <v/>
      </c>
      <c r="R62" s="26">
        <f>IF($A62="","",IF(OR($C62="",$D62="",$E62="",$F62="",$G62=""),"",IFERROR(IF(OR(R$3&lt;$D62,R$3&gt;$D62+$G62-1,AND(Equipment!$K62&lt;&gt;"",R$3&gt;YEAR(Equipment!$K62))),"",IF($C62="Straight-Line",MAX(0,($E62-$F62)/$G62),IF($C62="Declining Balance",MAX(0,MIN($E62*(1-Assumptions!$B$6/$G62)^(R$3-$D62)*Assumptions!$B$6/$G62,$E62*(1-Assumptions!$B$6/$G62)^(R$3-$D62)-$F62)),""))),"")))</f>
        <v/>
      </c>
    </row>
    <row r="63">
      <c r="A63" s="27">
        <f>IF(Equipment!$A63="","",Equipment!$A63)</f>
        <v/>
      </c>
      <c r="B63" s="27">
        <f>IF(Equipment!$A63="","",Equipment!$B63)</f>
        <v/>
      </c>
      <c r="C63" s="27">
        <f>IF(Equipment!$A63="","",Equipment!$I63)</f>
        <v/>
      </c>
      <c r="D63" s="22">
        <f>IF(OR(Equipment!$A63="",Equipment!$E63=""),"",IFERROR(YEAR(Equipment!$E63),""))</f>
        <v/>
      </c>
      <c r="E63" s="21">
        <f>IF(Equipment!$A63="","",Equipment!$F63)</f>
        <v/>
      </c>
      <c r="F63" s="21">
        <f>IF(Equipment!$A63="","",Equipment!$G63)</f>
        <v/>
      </c>
      <c r="G63" s="22">
        <f>IF(Equipment!$A63="","",Equipment!$H63)</f>
        <v/>
      </c>
      <c r="H63" s="27">
        <f>IF(Equipment!$A63="","",Equipment!$D63)</f>
        <v/>
      </c>
      <c r="I63" s="28">
        <f>IF($A63="","",IF(OR($C63="",$D63="",$E63="",$F63="",$G63=""),"",IFERROR(IF(OR(I$3&lt;$D63,I$3&gt;$D63+$G63-1,AND(Equipment!$K63&lt;&gt;"",I$3&gt;YEAR(Equipment!$K63))),"",IF($C63="Straight-Line",MAX(0,($E63-$F63)/$G63),IF($C63="Declining Balance",MAX(0,MIN($E63*(1-Assumptions!$B$6/$G63)^(I$3-$D63)*Assumptions!$B$6/$G63,$E63*(1-Assumptions!$B$6/$G63)^(I$3-$D63)-$F63)),""))),"")))</f>
        <v/>
      </c>
      <c r="J63" s="28">
        <f>IF($A63="","",IF(OR($C63="",$D63="",$E63="",$F63="",$G63=""),"",IFERROR(IF(OR(J$3&lt;$D63,J$3&gt;$D63+$G63-1,AND(Equipment!$K63&lt;&gt;"",J$3&gt;YEAR(Equipment!$K63))),"",IF($C63="Straight-Line",MAX(0,($E63-$F63)/$G63),IF($C63="Declining Balance",MAX(0,MIN($E63*(1-Assumptions!$B$6/$G63)^(J$3-$D63)*Assumptions!$B$6/$G63,$E63*(1-Assumptions!$B$6/$G63)^(J$3-$D63)-$F63)),""))),"")))</f>
        <v/>
      </c>
      <c r="K63" s="28">
        <f>IF($A63="","",IF(OR($C63="",$D63="",$E63="",$F63="",$G63=""),"",IFERROR(IF(OR(K$3&lt;$D63,K$3&gt;$D63+$G63-1,AND(Equipment!$K63&lt;&gt;"",K$3&gt;YEAR(Equipment!$K63))),"",IF($C63="Straight-Line",MAX(0,($E63-$F63)/$G63),IF($C63="Declining Balance",MAX(0,MIN($E63*(1-Assumptions!$B$6/$G63)^(K$3-$D63)*Assumptions!$B$6/$G63,$E63*(1-Assumptions!$B$6/$G63)^(K$3-$D63)-$F63)),""))),"")))</f>
        <v/>
      </c>
      <c r="L63" s="28">
        <f>IF($A63="","",IF(OR($C63="",$D63="",$E63="",$F63="",$G63=""),"",IFERROR(IF(OR(L$3&lt;$D63,L$3&gt;$D63+$G63-1,AND(Equipment!$K63&lt;&gt;"",L$3&gt;YEAR(Equipment!$K63))),"",IF($C63="Straight-Line",MAX(0,($E63-$F63)/$G63),IF($C63="Declining Balance",MAX(0,MIN($E63*(1-Assumptions!$B$6/$G63)^(L$3-$D63)*Assumptions!$B$6/$G63,$E63*(1-Assumptions!$B$6/$G63)^(L$3-$D63)-$F63)),""))),"")))</f>
        <v/>
      </c>
      <c r="M63" s="28">
        <f>IF($A63="","",IF(OR($C63="",$D63="",$E63="",$F63="",$G63=""),"",IFERROR(IF(OR(M$3&lt;$D63,M$3&gt;$D63+$G63-1,AND(Equipment!$K63&lt;&gt;"",M$3&gt;YEAR(Equipment!$K63))),"",IF($C63="Straight-Line",MAX(0,($E63-$F63)/$G63),IF($C63="Declining Balance",MAX(0,MIN($E63*(1-Assumptions!$B$6/$G63)^(M$3-$D63)*Assumptions!$B$6/$G63,$E63*(1-Assumptions!$B$6/$G63)^(M$3-$D63)-$F63)),""))),"")))</f>
        <v/>
      </c>
      <c r="N63" s="28">
        <f>IF($A63="","",IF(OR($C63="",$D63="",$E63="",$F63="",$G63=""),"",IFERROR(IF(OR(N$3&lt;$D63,N$3&gt;$D63+$G63-1,AND(Equipment!$K63&lt;&gt;"",N$3&gt;YEAR(Equipment!$K63))),"",IF($C63="Straight-Line",MAX(0,($E63-$F63)/$G63),IF($C63="Declining Balance",MAX(0,MIN($E63*(1-Assumptions!$B$6/$G63)^(N$3-$D63)*Assumptions!$B$6/$G63,$E63*(1-Assumptions!$B$6/$G63)^(N$3-$D63)-$F63)),""))),"")))</f>
        <v/>
      </c>
      <c r="O63" s="28">
        <f>IF($A63="","",IF(OR($C63="",$D63="",$E63="",$F63="",$G63=""),"",IFERROR(IF(OR(O$3&lt;$D63,O$3&gt;$D63+$G63-1,AND(Equipment!$K63&lt;&gt;"",O$3&gt;YEAR(Equipment!$K63))),"",IF($C63="Straight-Line",MAX(0,($E63-$F63)/$G63),IF($C63="Declining Balance",MAX(0,MIN($E63*(1-Assumptions!$B$6/$G63)^(O$3-$D63)*Assumptions!$B$6/$G63,$E63*(1-Assumptions!$B$6/$G63)^(O$3-$D63)-$F63)),""))),"")))</f>
        <v/>
      </c>
      <c r="P63" s="28">
        <f>IF($A63="","",IF(OR($C63="",$D63="",$E63="",$F63="",$G63=""),"",IFERROR(IF(OR(P$3&lt;$D63,P$3&gt;$D63+$G63-1,AND(Equipment!$K63&lt;&gt;"",P$3&gt;YEAR(Equipment!$K63))),"",IF($C63="Straight-Line",MAX(0,($E63-$F63)/$G63),IF($C63="Declining Balance",MAX(0,MIN($E63*(1-Assumptions!$B$6/$G63)^(P$3-$D63)*Assumptions!$B$6/$G63,$E63*(1-Assumptions!$B$6/$G63)^(P$3-$D63)-$F63)),""))),"")))</f>
        <v/>
      </c>
      <c r="Q63" s="28">
        <f>IF($A63="","",IF(OR($C63="",$D63="",$E63="",$F63="",$G63=""),"",IFERROR(IF(OR(Q$3&lt;$D63,Q$3&gt;$D63+$G63-1,AND(Equipment!$K63&lt;&gt;"",Q$3&gt;YEAR(Equipment!$K63))),"",IF($C63="Straight-Line",MAX(0,($E63-$F63)/$G63),IF($C63="Declining Balance",MAX(0,MIN($E63*(1-Assumptions!$B$6/$G63)^(Q$3-$D63)*Assumptions!$B$6/$G63,$E63*(1-Assumptions!$B$6/$G63)^(Q$3-$D63)-$F63)),""))),"")))</f>
        <v/>
      </c>
      <c r="R63" s="28">
        <f>IF($A63="","",IF(OR($C63="",$D63="",$E63="",$F63="",$G63=""),"",IFERROR(IF(OR(R$3&lt;$D63,R$3&gt;$D63+$G63-1,AND(Equipment!$K63&lt;&gt;"",R$3&gt;YEAR(Equipment!$K63))),"",IF($C63="Straight-Line",MAX(0,($E63-$F63)/$G63),IF($C63="Declining Balance",MAX(0,MIN($E63*(1-Assumptions!$B$6/$G63)^(R$3-$D63)*Assumptions!$B$6/$G63,$E63*(1-Assumptions!$B$6/$G63)^(R$3-$D63)-$F63)),""))),"")))</f>
        <v/>
      </c>
    </row>
    <row r="64">
      <c r="A64" s="25">
        <f>IF(Equipment!$A64="","",Equipment!$A64)</f>
        <v/>
      </c>
      <c r="B64" s="25">
        <f>IF(Equipment!$A64="","",Equipment!$B64)</f>
        <v/>
      </c>
      <c r="C64" s="25">
        <f>IF(Equipment!$A64="","",Equipment!$I64)</f>
        <v/>
      </c>
      <c r="D64" s="20">
        <f>IF(OR(Equipment!$A64="",Equipment!$E64=""),"",IFERROR(YEAR(Equipment!$E64),""))</f>
        <v/>
      </c>
      <c r="E64" s="19">
        <f>IF(Equipment!$A64="","",Equipment!$F64)</f>
        <v/>
      </c>
      <c r="F64" s="19">
        <f>IF(Equipment!$A64="","",Equipment!$G64)</f>
        <v/>
      </c>
      <c r="G64" s="20">
        <f>IF(Equipment!$A64="","",Equipment!$H64)</f>
        <v/>
      </c>
      <c r="H64" s="25">
        <f>IF(Equipment!$A64="","",Equipment!$D64)</f>
        <v/>
      </c>
      <c r="I64" s="26">
        <f>IF($A64="","",IF(OR($C64="",$D64="",$E64="",$F64="",$G64=""),"",IFERROR(IF(OR(I$3&lt;$D64,I$3&gt;$D64+$G64-1,AND(Equipment!$K64&lt;&gt;"",I$3&gt;YEAR(Equipment!$K64))),"",IF($C64="Straight-Line",MAX(0,($E64-$F64)/$G64),IF($C64="Declining Balance",MAX(0,MIN($E64*(1-Assumptions!$B$6/$G64)^(I$3-$D64)*Assumptions!$B$6/$G64,$E64*(1-Assumptions!$B$6/$G64)^(I$3-$D64)-$F64)),""))),"")))</f>
        <v/>
      </c>
      <c r="J64" s="26">
        <f>IF($A64="","",IF(OR($C64="",$D64="",$E64="",$F64="",$G64=""),"",IFERROR(IF(OR(J$3&lt;$D64,J$3&gt;$D64+$G64-1,AND(Equipment!$K64&lt;&gt;"",J$3&gt;YEAR(Equipment!$K64))),"",IF($C64="Straight-Line",MAX(0,($E64-$F64)/$G64),IF($C64="Declining Balance",MAX(0,MIN($E64*(1-Assumptions!$B$6/$G64)^(J$3-$D64)*Assumptions!$B$6/$G64,$E64*(1-Assumptions!$B$6/$G64)^(J$3-$D64)-$F64)),""))),"")))</f>
        <v/>
      </c>
      <c r="K64" s="26">
        <f>IF($A64="","",IF(OR($C64="",$D64="",$E64="",$F64="",$G64=""),"",IFERROR(IF(OR(K$3&lt;$D64,K$3&gt;$D64+$G64-1,AND(Equipment!$K64&lt;&gt;"",K$3&gt;YEAR(Equipment!$K64))),"",IF($C64="Straight-Line",MAX(0,($E64-$F64)/$G64),IF($C64="Declining Balance",MAX(0,MIN($E64*(1-Assumptions!$B$6/$G64)^(K$3-$D64)*Assumptions!$B$6/$G64,$E64*(1-Assumptions!$B$6/$G64)^(K$3-$D64)-$F64)),""))),"")))</f>
        <v/>
      </c>
      <c r="L64" s="26">
        <f>IF($A64="","",IF(OR($C64="",$D64="",$E64="",$F64="",$G64=""),"",IFERROR(IF(OR(L$3&lt;$D64,L$3&gt;$D64+$G64-1,AND(Equipment!$K64&lt;&gt;"",L$3&gt;YEAR(Equipment!$K64))),"",IF($C64="Straight-Line",MAX(0,($E64-$F64)/$G64),IF($C64="Declining Balance",MAX(0,MIN($E64*(1-Assumptions!$B$6/$G64)^(L$3-$D64)*Assumptions!$B$6/$G64,$E64*(1-Assumptions!$B$6/$G64)^(L$3-$D64)-$F64)),""))),"")))</f>
        <v/>
      </c>
      <c r="M64" s="26">
        <f>IF($A64="","",IF(OR($C64="",$D64="",$E64="",$F64="",$G64=""),"",IFERROR(IF(OR(M$3&lt;$D64,M$3&gt;$D64+$G64-1,AND(Equipment!$K64&lt;&gt;"",M$3&gt;YEAR(Equipment!$K64))),"",IF($C64="Straight-Line",MAX(0,($E64-$F64)/$G64),IF($C64="Declining Balance",MAX(0,MIN($E64*(1-Assumptions!$B$6/$G64)^(M$3-$D64)*Assumptions!$B$6/$G64,$E64*(1-Assumptions!$B$6/$G64)^(M$3-$D64)-$F64)),""))),"")))</f>
        <v/>
      </c>
      <c r="N64" s="26">
        <f>IF($A64="","",IF(OR($C64="",$D64="",$E64="",$F64="",$G64=""),"",IFERROR(IF(OR(N$3&lt;$D64,N$3&gt;$D64+$G64-1,AND(Equipment!$K64&lt;&gt;"",N$3&gt;YEAR(Equipment!$K64))),"",IF($C64="Straight-Line",MAX(0,($E64-$F64)/$G64),IF($C64="Declining Balance",MAX(0,MIN($E64*(1-Assumptions!$B$6/$G64)^(N$3-$D64)*Assumptions!$B$6/$G64,$E64*(1-Assumptions!$B$6/$G64)^(N$3-$D64)-$F64)),""))),"")))</f>
        <v/>
      </c>
      <c r="O64" s="26">
        <f>IF($A64="","",IF(OR($C64="",$D64="",$E64="",$F64="",$G64=""),"",IFERROR(IF(OR(O$3&lt;$D64,O$3&gt;$D64+$G64-1,AND(Equipment!$K64&lt;&gt;"",O$3&gt;YEAR(Equipment!$K64))),"",IF($C64="Straight-Line",MAX(0,($E64-$F64)/$G64),IF($C64="Declining Balance",MAX(0,MIN($E64*(1-Assumptions!$B$6/$G64)^(O$3-$D64)*Assumptions!$B$6/$G64,$E64*(1-Assumptions!$B$6/$G64)^(O$3-$D64)-$F64)),""))),"")))</f>
        <v/>
      </c>
      <c r="P64" s="26">
        <f>IF($A64="","",IF(OR($C64="",$D64="",$E64="",$F64="",$G64=""),"",IFERROR(IF(OR(P$3&lt;$D64,P$3&gt;$D64+$G64-1,AND(Equipment!$K64&lt;&gt;"",P$3&gt;YEAR(Equipment!$K64))),"",IF($C64="Straight-Line",MAX(0,($E64-$F64)/$G64),IF($C64="Declining Balance",MAX(0,MIN($E64*(1-Assumptions!$B$6/$G64)^(P$3-$D64)*Assumptions!$B$6/$G64,$E64*(1-Assumptions!$B$6/$G64)^(P$3-$D64)-$F64)),""))),"")))</f>
        <v/>
      </c>
      <c r="Q64" s="26">
        <f>IF($A64="","",IF(OR($C64="",$D64="",$E64="",$F64="",$G64=""),"",IFERROR(IF(OR(Q$3&lt;$D64,Q$3&gt;$D64+$G64-1,AND(Equipment!$K64&lt;&gt;"",Q$3&gt;YEAR(Equipment!$K64))),"",IF($C64="Straight-Line",MAX(0,($E64-$F64)/$G64),IF($C64="Declining Balance",MAX(0,MIN($E64*(1-Assumptions!$B$6/$G64)^(Q$3-$D64)*Assumptions!$B$6/$G64,$E64*(1-Assumptions!$B$6/$G64)^(Q$3-$D64)-$F64)),""))),"")))</f>
        <v/>
      </c>
      <c r="R64" s="26">
        <f>IF($A64="","",IF(OR($C64="",$D64="",$E64="",$F64="",$G64=""),"",IFERROR(IF(OR(R$3&lt;$D64,R$3&gt;$D64+$G64-1,AND(Equipment!$K64&lt;&gt;"",R$3&gt;YEAR(Equipment!$K64))),"",IF($C64="Straight-Line",MAX(0,($E64-$F64)/$G64),IF($C64="Declining Balance",MAX(0,MIN($E64*(1-Assumptions!$B$6/$G64)^(R$3-$D64)*Assumptions!$B$6/$G64,$E64*(1-Assumptions!$B$6/$G64)^(R$3-$D64)-$F64)),""))),"")))</f>
        <v/>
      </c>
    </row>
    <row r="65">
      <c r="A65" s="27">
        <f>IF(Equipment!$A65="","",Equipment!$A65)</f>
        <v/>
      </c>
      <c r="B65" s="27">
        <f>IF(Equipment!$A65="","",Equipment!$B65)</f>
        <v/>
      </c>
      <c r="C65" s="27">
        <f>IF(Equipment!$A65="","",Equipment!$I65)</f>
        <v/>
      </c>
      <c r="D65" s="22">
        <f>IF(OR(Equipment!$A65="",Equipment!$E65=""),"",IFERROR(YEAR(Equipment!$E65),""))</f>
        <v/>
      </c>
      <c r="E65" s="21">
        <f>IF(Equipment!$A65="","",Equipment!$F65)</f>
        <v/>
      </c>
      <c r="F65" s="21">
        <f>IF(Equipment!$A65="","",Equipment!$G65)</f>
        <v/>
      </c>
      <c r="G65" s="22">
        <f>IF(Equipment!$A65="","",Equipment!$H65)</f>
        <v/>
      </c>
      <c r="H65" s="27">
        <f>IF(Equipment!$A65="","",Equipment!$D65)</f>
        <v/>
      </c>
      <c r="I65" s="28">
        <f>IF($A65="","",IF(OR($C65="",$D65="",$E65="",$F65="",$G65=""),"",IFERROR(IF(OR(I$3&lt;$D65,I$3&gt;$D65+$G65-1,AND(Equipment!$K65&lt;&gt;"",I$3&gt;YEAR(Equipment!$K65))),"",IF($C65="Straight-Line",MAX(0,($E65-$F65)/$G65),IF($C65="Declining Balance",MAX(0,MIN($E65*(1-Assumptions!$B$6/$G65)^(I$3-$D65)*Assumptions!$B$6/$G65,$E65*(1-Assumptions!$B$6/$G65)^(I$3-$D65)-$F65)),""))),"")))</f>
        <v/>
      </c>
      <c r="J65" s="28">
        <f>IF($A65="","",IF(OR($C65="",$D65="",$E65="",$F65="",$G65=""),"",IFERROR(IF(OR(J$3&lt;$D65,J$3&gt;$D65+$G65-1,AND(Equipment!$K65&lt;&gt;"",J$3&gt;YEAR(Equipment!$K65))),"",IF($C65="Straight-Line",MAX(0,($E65-$F65)/$G65),IF($C65="Declining Balance",MAX(0,MIN($E65*(1-Assumptions!$B$6/$G65)^(J$3-$D65)*Assumptions!$B$6/$G65,$E65*(1-Assumptions!$B$6/$G65)^(J$3-$D65)-$F65)),""))),"")))</f>
        <v/>
      </c>
      <c r="K65" s="28">
        <f>IF($A65="","",IF(OR($C65="",$D65="",$E65="",$F65="",$G65=""),"",IFERROR(IF(OR(K$3&lt;$D65,K$3&gt;$D65+$G65-1,AND(Equipment!$K65&lt;&gt;"",K$3&gt;YEAR(Equipment!$K65))),"",IF($C65="Straight-Line",MAX(0,($E65-$F65)/$G65),IF($C65="Declining Balance",MAX(0,MIN($E65*(1-Assumptions!$B$6/$G65)^(K$3-$D65)*Assumptions!$B$6/$G65,$E65*(1-Assumptions!$B$6/$G65)^(K$3-$D65)-$F65)),""))),"")))</f>
        <v/>
      </c>
      <c r="L65" s="28">
        <f>IF($A65="","",IF(OR($C65="",$D65="",$E65="",$F65="",$G65=""),"",IFERROR(IF(OR(L$3&lt;$D65,L$3&gt;$D65+$G65-1,AND(Equipment!$K65&lt;&gt;"",L$3&gt;YEAR(Equipment!$K65))),"",IF($C65="Straight-Line",MAX(0,($E65-$F65)/$G65),IF($C65="Declining Balance",MAX(0,MIN($E65*(1-Assumptions!$B$6/$G65)^(L$3-$D65)*Assumptions!$B$6/$G65,$E65*(1-Assumptions!$B$6/$G65)^(L$3-$D65)-$F65)),""))),"")))</f>
        <v/>
      </c>
      <c r="M65" s="28">
        <f>IF($A65="","",IF(OR($C65="",$D65="",$E65="",$F65="",$G65=""),"",IFERROR(IF(OR(M$3&lt;$D65,M$3&gt;$D65+$G65-1,AND(Equipment!$K65&lt;&gt;"",M$3&gt;YEAR(Equipment!$K65))),"",IF($C65="Straight-Line",MAX(0,($E65-$F65)/$G65),IF($C65="Declining Balance",MAX(0,MIN($E65*(1-Assumptions!$B$6/$G65)^(M$3-$D65)*Assumptions!$B$6/$G65,$E65*(1-Assumptions!$B$6/$G65)^(M$3-$D65)-$F65)),""))),"")))</f>
        <v/>
      </c>
      <c r="N65" s="28">
        <f>IF($A65="","",IF(OR($C65="",$D65="",$E65="",$F65="",$G65=""),"",IFERROR(IF(OR(N$3&lt;$D65,N$3&gt;$D65+$G65-1,AND(Equipment!$K65&lt;&gt;"",N$3&gt;YEAR(Equipment!$K65))),"",IF($C65="Straight-Line",MAX(0,($E65-$F65)/$G65),IF($C65="Declining Balance",MAX(0,MIN($E65*(1-Assumptions!$B$6/$G65)^(N$3-$D65)*Assumptions!$B$6/$G65,$E65*(1-Assumptions!$B$6/$G65)^(N$3-$D65)-$F65)),""))),"")))</f>
        <v/>
      </c>
      <c r="O65" s="28">
        <f>IF($A65="","",IF(OR($C65="",$D65="",$E65="",$F65="",$G65=""),"",IFERROR(IF(OR(O$3&lt;$D65,O$3&gt;$D65+$G65-1,AND(Equipment!$K65&lt;&gt;"",O$3&gt;YEAR(Equipment!$K65))),"",IF($C65="Straight-Line",MAX(0,($E65-$F65)/$G65),IF($C65="Declining Balance",MAX(0,MIN($E65*(1-Assumptions!$B$6/$G65)^(O$3-$D65)*Assumptions!$B$6/$G65,$E65*(1-Assumptions!$B$6/$G65)^(O$3-$D65)-$F65)),""))),"")))</f>
        <v/>
      </c>
      <c r="P65" s="28">
        <f>IF($A65="","",IF(OR($C65="",$D65="",$E65="",$F65="",$G65=""),"",IFERROR(IF(OR(P$3&lt;$D65,P$3&gt;$D65+$G65-1,AND(Equipment!$K65&lt;&gt;"",P$3&gt;YEAR(Equipment!$K65))),"",IF($C65="Straight-Line",MAX(0,($E65-$F65)/$G65),IF($C65="Declining Balance",MAX(0,MIN($E65*(1-Assumptions!$B$6/$G65)^(P$3-$D65)*Assumptions!$B$6/$G65,$E65*(1-Assumptions!$B$6/$G65)^(P$3-$D65)-$F65)),""))),"")))</f>
        <v/>
      </c>
      <c r="Q65" s="28">
        <f>IF($A65="","",IF(OR($C65="",$D65="",$E65="",$F65="",$G65=""),"",IFERROR(IF(OR(Q$3&lt;$D65,Q$3&gt;$D65+$G65-1,AND(Equipment!$K65&lt;&gt;"",Q$3&gt;YEAR(Equipment!$K65))),"",IF($C65="Straight-Line",MAX(0,($E65-$F65)/$G65),IF($C65="Declining Balance",MAX(0,MIN($E65*(1-Assumptions!$B$6/$G65)^(Q$3-$D65)*Assumptions!$B$6/$G65,$E65*(1-Assumptions!$B$6/$G65)^(Q$3-$D65)-$F65)),""))),"")))</f>
        <v/>
      </c>
      <c r="R65" s="28">
        <f>IF($A65="","",IF(OR($C65="",$D65="",$E65="",$F65="",$G65=""),"",IFERROR(IF(OR(R$3&lt;$D65,R$3&gt;$D65+$G65-1,AND(Equipment!$K65&lt;&gt;"",R$3&gt;YEAR(Equipment!$K65))),"",IF($C65="Straight-Line",MAX(0,($E65-$F65)/$G65),IF($C65="Declining Balance",MAX(0,MIN($E65*(1-Assumptions!$B$6/$G65)^(R$3-$D65)*Assumptions!$B$6/$G65,$E65*(1-Assumptions!$B$6/$G65)^(R$3-$D65)-$F65)),""))),"")))</f>
        <v/>
      </c>
    </row>
    <row r="66">
      <c r="A66" s="25">
        <f>IF(Equipment!$A66="","",Equipment!$A66)</f>
        <v/>
      </c>
      <c r="B66" s="25">
        <f>IF(Equipment!$A66="","",Equipment!$B66)</f>
        <v/>
      </c>
      <c r="C66" s="25">
        <f>IF(Equipment!$A66="","",Equipment!$I66)</f>
        <v/>
      </c>
      <c r="D66" s="20">
        <f>IF(OR(Equipment!$A66="",Equipment!$E66=""),"",IFERROR(YEAR(Equipment!$E66),""))</f>
        <v/>
      </c>
      <c r="E66" s="19">
        <f>IF(Equipment!$A66="","",Equipment!$F66)</f>
        <v/>
      </c>
      <c r="F66" s="19">
        <f>IF(Equipment!$A66="","",Equipment!$G66)</f>
        <v/>
      </c>
      <c r="G66" s="20">
        <f>IF(Equipment!$A66="","",Equipment!$H66)</f>
        <v/>
      </c>
      <c r="H66" s="25">
        <f>IF(Equipment!$A66="","",Equipment!$D66)</f>
        <v/>
      </c>
      <c r="I66" s="26">
        <f>IF($A66="","",IF(OR($C66="",$D66="",$E66="",$F66="",$G66=""),"",IFERROR(IF(OR(I$3&lt;$D66,I$3&gt;$D66+$G66-1,AND(Equipment!$K66&lt;&gt;"",I$3&gt;YEAR(Equipment!$K66))),"",IF($C66="Straight-Line",MAX(0,($E66-$F66)/$G66),IF($C66="Declining Balance",MAX(0,MIN($E66*(1-Assumptions!$B$6/$G66)^(I$3-$D66)*Assumptions!$B$6/$G66,$E66*(1-Assumptions!$B$6/$G66)^(I$3-$D66)-$F66)),""))),"")))</f>
        <v/>
      </c>
      <c r="J66" s="26">
        <f>IF($A66="","",IF(OR($C66="",$D66="",$E66="",$F66="",$G66=""),"",IFERROR(IF(OR(J$3&lt;$D66,J$3&gt;$D66+$G66-1,AND(Equipment!$K66&lt;&gt;"",J$3&gt;YEAR(Equipment!$K66))),"",IF($C66="Straight-Line",MAX(0,($E66-$F66)/$G66),IF($C66="Declining Balance",MAX(0,MIN($E66*(1-Assumptions!$B$6/$G66)^(J$3-$D66)*Assumptions!$B$6/$G66,$E66*(1-Assumptions!$B$6/$G66)^(J$3-$D66)-$F66)),""))),"")))</f>
        <v/>
      </c>
      <c r="K66" s="26">
        <f>IF($A66="","",IF(OR($C66="",$D66="",$E66="",$F66="",$G66=""),"",IFERROR(IF(OR(K$3&lt;$D66,K$3&gt;$D66+$G66-1,AND(Equipment!$K66&lt;&gt;"",K$3&gt;YEAR(Equipment!$K66))),"",IF($C66="Straight-Line",MAX(0,($E66-$F66)/$G66),IF($C66="Declining Balance",MAX(0,MIN($E66*(1-Assumptions!$B$6/$G66)^(K$3-$D66)*Assumptions!$B$6/$G66,$E66*(1-Assumptions!$B$6/$G66)^(K$3-$D66)-$F66)),""))),"")))</f>
        <v/>
      </c>
      <c r="L66" s="26">
        <f>IF($A66="","",IF(OR($C66="",$D66="",$E66="",$F66="",$G66=""),"",IFERROR(IF(OR(L$3&lt;$D66,L$3&gt;$D66+$G66-1,AND(Equipment!$K66&lt;&gt;"",L$3&gt;YEAR(Equipment!$K66))),"",IF($C66="Straight-Line",MAX(0,($E66-$F66)/$G66),IF($C66="Declining Balance",MAX(0,MIN($E66*(1-Assumptions!$B$6/$G66)^(L$3-$D66)*Assumptions!$B$6/$G66,$E66*(1-Assumptions!$B$6/$G66)^(L$3-$D66)-$F66)),""))),"")))</f>
        <v/>
      </c>
      <c r="M66" s="26">
        <f>IF($A66="","",IF(OR($C66="",$D66="",$E66="",$F66="",$G66=""),"",IFERROR(IF(OR(M$3&lt;$D66,M$3&gt;$D66+$G66-1,AND(Equipment!$K66&lt;&gt;"",M$3&gt;YEAR(Equipment!$K66))),"",IF($C66="Straight-Line",MAX(0,($E66-$F66)/$G66),IF($C66="Declining Balance",MAX(0,MIN($E66*(1-Assumptions!$B$6/$G66)^(M$3-$D66)*Assumptions!$B$6/$G66,$E66*(1-Assumptions!$B$6/$G66)^(M$3-$D66)-$F66)),""))),"")))</f>
        <v/>
      </c>
      <c r="N66" s="26">
        <f>IF($A66="","",IF(OR($C66="",$D66="",$E66="",$F66="",$G66=""),"",IFERROR(IF(OR(N$3&lt;$D66,N$3&gt;$D66+$G66-1,AND(Equipment!$K66&lt;&gt;"",N$3&gt;YEAR(Equipment!$K66))),"",IF($C66="Straight-Line",MAX(0,($E66-$F66)/$G66),IF($C66="Declining Balance",MAX(0,MIN($E66*(1-Assumptions!$B$6/$G66)^(N$3-$D66)*Assumptions!$B$6/$G66,$E66*(1-Assumptions!$B$6/$G66)^(N$3-$D66)-$F66)),""))),"")))</f>
        <v/>
      </c>
      <c r="O66" s="26">
        <f>IF($A66="","",IF(OR($C66="",$D66="",$E66="",$F66="",$G66=""),"",IFERROR(IF(OR(O$3&lt;$D66,O$3&gt;$D66+$G66-1,AND(Equipment!$K66&lt;&gt;"",O$3&gt;YEAR(Equipment!$K66))),"",IF($C66="Straight-Line",MAX(0,($E66-$F66)/$G66),IF($C66="Declining Balance",MAX(0,MIN($E66*(1-Assumptions!$B$6/$G66)^(O$3-$D66)*Assumptions!$B$6/$G66,$E66*(1-Assumptions!$B$6/$G66)^(O$3-$D66)-$F66)),""))),"")))</f>
        <v/>
      </c>
      <c r="P66" s="26">
        <f>IF($A66="","",IF(OR($C66="",$D66="",$E66="",$F66="",$G66=""),"",IFERROR(IF(OR(P$3&lt;$D66,P$3&gt;$D66+$G66-1,AND(Equipment!$K66&lt;&gt;"",P$3&gt;YEAR(Equipment!$K66))),"",IF($C66="Straight-Line",MAX(0,($E66-$F66)/$G66),IF($C66="Declining Balance",MAX(0,MIN($E66*(1-Assumptions!$B$6/$G66)^(P$3-$D66)*Assumptions!$B$6/$G66,$E66*(1-Assumptions!$B$6/$G66)^(P$3-$D66)-$F66)),""))),"")))</f>
        <v/>
      </c>
      <c r="Q66" s="26">
        <f>IF($A66="","",IF(OR($C66="",$D66="",$E66="",$F66="",$G66=""),"",IFERROR(IF(OR(Q$3&lt;$D66,Q$3&gt;$D66+$G66-1,AND(Equipment!$K66&lt;&gt;"",Q$3&gt;YEAR(Equipment!$K66))),"",IF($C66="Straight-Line",MAX(0,($E66-$F66)/$G66),IF($C66="Declining Balance",MAX(0,MIN($E66*(1-Assumptions!$B$6/$G66)^(Q$3-$D66)*Assumptions!$B$6/$G66,$E66*(1-Assumptions!$B$6/$G66)^(Q$3-$D66)-$F66)),""))),"")))</f>
        <v/>
      </c>
      <c r="R66" s="26">
        <f>IF($A66="","",IF(OR($C66="",$D66="",$E66="",$F66="",$G66=""),"",IFERROR(IF(OR(R$3&lt;$D66,R$3&gt;$D66+$G66-1,AND(Equipment!$K66&lt;&gt;"",R$3&gt;YEAR(Equipment!$K66))),"",IF($C66="Straight-Line",MAX(0,($E66-$F66)/$G66),IF($C66="Declining Balance",MAX(0,MIN($E66*(1-Assumptions!$B$6/$G66)^(R$3-$D66)*Assumptions!$B$6/$G66,$E66*(1-Assumptions!$B$6/$G66)^(R$3-$D66)-$F66)),""))),"")))</f>
        <v/>
      </c>
    </row>
    <row r="67">
      <c r="A67" s="27">
        <f>IF(Equipment!$A67="","",Equipment!$A67)</f>
        <v/>
      </c>
      <c r="B67" s="27">
        <f>IF(Equipment!$A67="","",Equipment!$B67)</f>
        <v/>
      </c>
      <c r="C67" s="27">
        <f>IF(Equipment!$A67="","",Equipment!$I67)</f>
        <v/>
      </c>
      <c r="D67" s="22">
        <f>IF(OR(Equipment!$A67="",Equipment!$E67=""),"",IFERROR(YEAR(Equipment!$E67),""))</f>
        <v/>
      </c>
      <c r="E67" s="21">
        <f>IF(Equipment!$A67="","",Equipment!$F67)</f>
        <v/>
      </c>
      <c r="F67" s="21">
        <f>IF(Equipment!$A67="","",Equipment!$G67)</f>
        <v/>
      </c>
      <c r="G67" s="22">
        <f>IF(Equipment!$A67="","",Equipment!$H67)</f>
        <v/>
      </c>
      <c r="H67" s="27">
        <f>IF(Equipment!$A67="","",Equipment!$D67)</f>
        <v/>
      </c>
      <c r="I67" s="28">
        <f>IF($A67="","",IF(OR($C67="",$D67="",$E67="",$F67="",$G67=""),"",IFERROR(IF(OR(I$3&lt;$D67,I$3&gt;$D67+$G67-1,AND(Equipment!$K67&lt;&gt;"",I$3&gt;YEAR(Equipment!$K67))),"",IF($C67="Straight-Line",MAX(0,($E67-$F67)/$G67),IF($C67="Declining Balance",MAX(0,MIN($E67*(1-Assumptions!$B$6/$G67)^(I$3-$D67)*Assumptions!$B$6/$G67,$E67*(1-Assumptions!$B$6/$G67)^(I$3-$D67)-$F67)),""))),"")))</f>
        <v/>
      </c>
      <c r="J67" s="28">
        <f>IF($A67="","",IF(OR($C67="",$D67="",$E67="",$F67="",$G67=""),"",IFERROR(IF(OR(J$3&lt;$D67,J$3&gt;$D67+$G67-1,AND(Equipment!$K67&lt;&gt;"",J$3&gt;YEAR(Equipment!$K67))),"",IF($C67="Straight-Line",MAX(0,($E67-$F67)/$G67),IF($C67="Declining Balance",MAX(0,MIN($E67*(1-Assumptions!$B$6/$G67)^(J$3-$D67)*Assumptions!$B$6/$G67,$E67*(1-Assumptions!$B$6/$G67)^(J$3-$D67)-$F67)),""))),"")))</f>
        <v/>
      </c>
      <c r="K67" s="28">
        <f>IF($A67="","",IF(OR($C67="",$D67="",$E67="",$F67="",$G67=""),"",IFERROR(IF(OR(K$3&lt;$D67,K$3&gt;$D67+$G67-1,AND(Equipment!$K67&lt;&gt;"",K$3&gt;YEAR(Equipment!$K67))),"",IF($C67="Straight-Line",MAX(0,($E67-$F67)/$G67),IF($C67="Declining Balance",MAX(0,MIN($E67*(1-Assumptions!$B$6/$G67)^(K$3-$D67)*Assumptions!$B$6/$G67,$E67*(1-Assumptions!$B$6/$G67)^(K$3-$D67)-$F67)),""))),"")))</f>
        <v/>
      </c>
      <c r="L67" s="28">
        <f>IF($A67="","",IF(OR($C67="",$D67="",$E67="",$F67="",$G67=""),"",IFERROR(IF(OR(L$3&lt;$D67,L$3&gt;$D67+$G67-1,AND(Equipment!$K67&lt;&gt;"",L$3&gt;YEAR(Equipment!$K67))),"",IF($C67="Straight-Line",MAX(0,($E67-$F67)/$G67),IF($C67="Declining Balance",MAX(0,MIN($E67*(1-Assumptions!$B$6/$G67)^(L$3-$D67)*Assumptions!$B$6/$G67,$E67*(1-Assumptions!$B$6/$G67)^(L$3-$D67)-$F67)),""))),"")))</f>
        <v/>
      </c>
      <c r="M67" s="28">
        <f>IF($A67="","",IF(OR($C67="",$D67="",$E67="",$F67="",$G67=""),"",IFERROR(IF(OR(M$3&lt;$D67,M$3&gt;$D67+$G67-1,AND(Equipment!$K67&lt;&gt;"",M$3&gt;YEAR(Equipment!$K67))),"",IF($C67="Straight-Line",MAX(0,($E67-$F67)/$G67),IF($C67="Declining Balance",MAX(0,MIN($E67*(1-Assumptions!$B$6/$G67)^(M$3-$D67)*Assumptions!$B$6/$G67,$E67*(1-Assumptions!$B$6/$G67)^(M$3-$D67)-$F67)),""))),"")))</f>
        <v/>
      </c>
      <c r="N67" s="28">
        <f>IF($A67="","",IF(OR($C67="",$D67="",$E67="",$F67="",$G67=""),"",IFERROR(IF(OR(N$3&lt;$D67,N$3&gt;$D67+$G67-1,AND(Equipment!$K67&lt;&gt;"",N$3&gt;YEAR(Equipment!$K67))),"",IF($C67="Straight-Line",MAX(0,($E67-$F67)/$G67),IF($C67="Declining Balance",MAX(0,MIN($E67*(1-Assumptions!$B$6/$G67)^(N$3-$D67)*Assumptions!$B$6/$G67,$E67*(1-Assumptions!$B$6/$G67)^(N$3-$D67)-$F67)),""))),"")))</f>
        <v/>
      </c>
      <c r="O67" s="28">
        <f>IF($A67="","",IF(OR($C67="",$D67="",$E67="",$F67="",$G67=""),"",IFERROR(IF(OR(O$3&lt;$D67,O$3&gt;$D67+$G67-1,AND(Equipment!$K67&lt;&gt;"",O$3&gt;YEAR(Equipment!$K67))),"",IF($C67="Straight-Line",MAX(0,($E67-$F67)/$G67),IF($C67="Declining Balance",MAX(0,MIN($E67*(1-Assumptions!$B$6/$G67)^(O$3-$D67)*Assumptions!$B$6/$G67,$E67*(1-Assumptions!$B$6/$G67)^(O$3-$D67)-$F67)),""))),"")))</f>
        <v/>
      </c>
      <c r="P67" s="28">
        <f>IF($A67="","",IF(OR($C67="",$D67="",$E67="",$F67="",$G67=""),"",IFERROR(IF(OR(P$3&lt;$D67,P$3&gt;$D67+$G67-1,AND(Equipment!$K67&lt;&gt;"",P$3&gt;YEAR(Equipment!$K67))),"",IF($C67="Straight-Line",MAX(0,($E67-$F67)/$G67),IF($C67="Declining Balance",MAX(0,MIN($E67*(1-Assumptions!$B$6/$G67)^(P$3-$D67)*Assumptions!$B$6/$G67,$E67*(1-Assumptions!$B$6/$G67)^(P$3-$D67)-$F67)),""))),"")))</f>
        <v/>
      </c>
      <c r="Q67" s="28">
        <f>IF($A67="","",IF(OR($C67="",$D67="",$E67="",$F67="",$G67=""),"",IFERROR(IF(OR(Q$3&lt;$D67,Q$3&gt;$D67+$G67-1,AND(Equipment!$K67&lt;&gt;"",Q$3&gt;YEAR(Equipment!$K67))),"",IF($C67="Straight-Line",MAX(0,($E67-$F67)/$G67),IF($C67="Declining Balance",MAX(0,MIN($E67*(1-Assumptions!$B$6/$G67)^(Q$3-$D67)*Assumptions!$B$6/$G67,$E67*(1-Assumptions!$B$6/$G67)^(Q$3-$D67)-$F67)),""))),"")))</f>
        <v/>
      </c>
      <c r="R67" s="28">
        <f>IF($A67="","",IF(OR($C67="",$D67="",$E67="",$F67="",$G67=""),"",IFERROR(IF(OR(R$3&lt;$D67,R$3&gt;$D67+$G67-1,AND(Equipment!$K67&lt;&gt;"",R$3&gt;YEAR(Equipment!$K67))),"",IF($C67="Straight-Line",MAX(0,($E67-$F67)/$G67),IF($C67="Declining Balance",MAX(0,MIN($E67*(1-Assumptions!$B$6/$G67)^(R$3-$D67)*Assumptions!$B$6/$G67,$E67*(1-Assumptions!$B$6/$G67)^(R$3-$D67)-$F67)),""))),"")))</f>
        <v/>
      </c>
    </row>
    <row r="68">
      <c r="A68" s="25">
        <f>IF(Equipment!$A68="","",Equipment!$A68)</f>
        <v/>
      </c>
      <c r="B68" s="25">
        <f>IF(Equipment!$A68="","",Equipment!$B68)</f>
        <v/>
      </c>
      <c r="C68" s="25">
        <f>IF(Equipment!$A68="","",Equipment!$I68)</f>
        <v/>
      </c>
      <c r="D68" s="20">
        <f>IF(OR(Equipment!$A68="",Equipment!$E68=""),"",IFERROR(YEAR(Equipment!$E68),""))</f>
        <v/>
      </c>
      <c r="E68" s="19">
        <f>IF(Equipment!$A68="","",Equipment!$F68)</f>
        <v/>
      </c>
      <c r="F68" s="19">
        <f>IF(Equipment!$A68="","",Equipment!$G68)</f>
        <v/>
      </c>
      <c r="G68" s="20">
        <f>IF(Equipment!$A68="","",Equipment!$H68)</f>
        <v/>
      </c>
      <c r="H68" s="25">
        <f>IF(Equipment!$A68="","",Equipment!$D68)</f>
        <v/>
      </c>
      <c r="I68" s="26">
        <f>IF($A68="","",IF(OR($C68="",$D68="",$E68="",$F68="",$G68=""),"",IFERROR(IF(OR(I$3&lt;$D68,I$3&gt;$D68+$G68-1,AND(Equipment!$K68&lt;&gt;"",I$3&gt;YEAR(Equipment!$K68))),"",IF($C68="Straight-Line",MAX(0,($E68-$F68)/$G68),IF($C68="Declining Balance",MAX(0,MIN($E68*(1-Assumptions!$B$6/$G68)^(I$3-$D68)*Assumptions!$B$6/$G68,$E68*(1-Assumptions!$B$6/$G68)^(I$3-$D68)-$F68)),""))),"")))</f>
        <v/>
      </c>
      <c r="J68" s="26">
        <f>IF($A68="","",IF(OR($C68="",$D68="",$E68="",$F68="",$G68=""),"",IFERROR(IF(OR(J$3&lt;$D68,J$3&gt;$D68+$G68-1,AND(Equipment!$K68&lt;&gt;"",J$3&gt;YEAR(Equipment!$K68))),"",IF($C68="Straight-Line",MAX(0,($E68-$F68)/$G68),IF($C68="Declining Balance",MAX(0,MIN($E68*(1-Assumptions!$B$6/$G68)^(J$3-$D68)*Assumptions!$B$6/$G68,$E68*(1-Assumptions!$B$6/$G68)^(J$3-$D68)-$F68)),""))),"")))</f>
        <v/>
      </c>
      <c r="K68" s="26">
        <f>IF($A68="","",IF(OR($C68="",$D68="",$E68="",$F68="",$G68=""),"",IFERROR(IF(OR(K$3&lt;$D68,K$3&gt;$D68+$G68-1,AND(Equipment!$K68&lt;&gt;"",K$3&gt;YEAR(Equipment!$K68))),"",IF($C68="Straight-Line",MAX(0,($E68-$F68)/$G68),IF($C68="Declining Balance",MAX(0,MIN($E68*(1-Assumptions!$B$6/$G68)^(K$3-$D68)*Assumptions!$B$6/$G68,$E68*(1-Assumptions!$B$6/$G68)^(K$3-$D68)-$F68)),""))),"")))</f>
        <v/>
      </c>
      <c r="L68" s="26">
        <f>IF($A68="","",IF(OR($C68="",$D68="",$E68="",$F68="",$G68=""),"",IFERROR(IF(OR(L$3&lt;$D68,L$3&gt;$D68+$G68-1,AND(Equipment!$K68&lt;&gt;"",L$3&gt;YEAR(Equipment!$K68))),"",IF($C68="Straight-Line",MAX(0,($E68-$F68)/$G68),IF($C68="Declining Balance",MAX(0,MIN($E68*(1-Assumptions!$B$6/$G68)^(L$3-$D68)*Assumptions!$B$6/$G68,$E68*(1-Assumptions!$B$6/$G68)^(L$3-$D68)-$F68)),""))),"")))</f>
        <v/>
      </c>
      <c r="M68" s="26">
        <f>IF($A68="","",IF(OR($C68="",$D68="",$E68="",$F68="",$G68=""),"",IFERROR(IF(OR(M$3&lt;$D68,M$3&gt;$D68+$G68-1,AND(Equipment!$K68&lt;&gt;"",M$3&gt;YEAR(Equipment!$K68))),"",IF($C68="Straight-Line",MAX(0,($E68-$F68)/$G68),IF($C68="Declining Balance",MAX(0,MIN($E68*(1-Assumptions!$B$6/$G68)^(M$3-$D68)*Assumptions!$B$6/$G68,$E68*(1-Assumptions!$B$6/$G68)^(M$3-$D68)-$F68)),""))),"")))</f>
        <v/>
      </c>
      <c r="N68" s="26">
        <f>IF($A68="","",IF(OR($C68="",$D68="",$E68="",$F68="",$G68=""),"",IFERROR(IF(OR(N$3&lt;$D68,N$3&gt;$D68+$G68-1,AND(Equipment!$K68&lt;&gt;"",N$3&gt;YEAR(Equipment!$K68))),"",IF($C68="Straight-Line",MAX(0,($E68-$F68)/$G68),IF($C68="Declining Balance",MAX(0,MIN($E68*(1-Assumptions!$B$6/$G68)^(N$3-$D68)*Assumptions!$B$6/$G68,$E68*(1-Assumptions!$B$6/$G68)^(N$3-$D68)-$F68)),""))),"")))</f>
        <v/>
      </c>
      <c r="O68" s="26">
        <f>IF($A68="","",IF(OR($C68="",$D68="",$E68="",$F68="",$G68=""),"",IFERROR(IF(OR(O$3&lt;$D68,O$3&gt;$D68+$G68-1,AND(Equipment!$K68&lt;&gt;"",O$3&gt;YEAR(Equipment!$K68))),"",IF($C68="Straight-Line",MAX(0,($E68-$F68)/$G68),IF($C68="Declining Balance",MAX(0,MIN($E68*(1-Assumptions!$B$6/$G68)^(O$3-$D68)*Assumptions!$B$6/$G68,$E68*(1-Assumptions!$B$6/$G68)^(O$3-$D68)-$F68)),""))),"")))</f>
        <v/>
      </c>
      <c r="P68" s="26">
        <f>IF($A68="","",IF(OR($C68="",$D68="",$E68="",$F68="",$G68=""),"",IFERROR(IF(OR(P$3&lt;$D68,P$3&gt;$D68+$G68-1,AND(Equipment!$K68&lt;&gt;"",P$3&gt;YEAR(Equipment!$K68))),"",IF($C68="Straight-Line",MAX(0,($E68-$F68)/$G68),IF($C68="Declining Balance",MAX(0,MIN($E68*(1-Assumptions!$B$6/$G68)^(P$3-$D68)*Assumptions!$B$6/$G68,$E68*(1-Assumptions!$B$6/$G68)^(P$3-$D68)-$F68)),""))),"")))</f>
        <v/>
      </c>
      <c r="Q68" s="26">
        <f>IF($A68="","",IF(OR($C68="",$D68="",$E68="",$F68="",$G68=""),"",IFERROR(IF(OR(Q$3&lt;$D68,Q$3&gt;$D68+$G68-1,AND(Equipment!$K68&lt;&gt;"",Q$3&gt;YEAR(Equipment!$K68))),"",IF($C68="Straight-Line",MAX(0,($E68-$F68)/$G68),IF($C68="Declining Balance",MAX(0,MIN($E68*(1-Assumptions!$B$6/$G68)^(Q$3-$D68)*Assumptions!$B$6/$G68,$E68*(1-Assumptions!$B$6/$G68)^(Q$3-$D68)-$F68)),""))),"")))</f>
        <v/>
      </c>
      <c r="R68" s="26">
        <f>IF($A68="","",IF(OR($C68="",$D68="",$E68="",$F68="",$G68=""),"",IFERROR(IF(OR(R$3&lt;$D68,R$3&gt;$D68+$G68-1,AND(Equipment!$K68&lt;&gt;"",R$3&gt;YEAR(Equipment!$K68))),"",IF($C68="Straight-Line",MAX(0,($E68-$F68)/$G68),IF($C68="Declining Balance",MAX(0,MIN($E68*(1-Assumptions!$B$6/$G68)^(R$3-$D68)*Assumptions!$B$6/$G68,$E68*(1-Assumptions!$B$6/$G68)^(R$3-$D68)-$F68)),""))),"")))</f>
        <v/>
      </c>
    </row>
    <row r="69">
      <c r="A69" s="27">
        <f>IF(Equipment!$A69="","",Equipment!$A69)</f>
        <v/>
      </c>
      <c r="B69" s="27">
        <f>IF(Equipment!$A69="","",Equipment!$B69)</f>
        <v/>
      </c>
      <c r="C69" s="27">
        <f>IF(Equipment!$A69="","",Equipment!$I69)</f>
        <v/>
      </c>
      <c r="D69" s="22">
        <f>IF(OR(Equipment!$A69="",Equipment!$E69=""),"",IFERROR(YEAR(Equipment!$E69),""))</f>
        <v/>
      </c>
      <c r="E69" s="21">
        <f>IF(Equipment!$A69="","",Equipment!$F69)</f>
        <v/>
      </c>
      <c r="F69" s="21">
        <f>IF(Equipment!$A69="","",Equipment!$G69)</f>
        <v/>
      </c>
      <c r="G69" s="22">
        <f>IF(Equipment!$A69="","",Equipment!$H69)</f>
        <v/>
      </c>
      <c r="H69" s="27">
        <f>IF(Equipment!$A69="","",Equipment!$D69)</f>
        <v/>
      </c>
      <c r="I69" s="28">
        <f>IF($A69="","",IF(OR($C69="",$D69="",$E69="",$F69="",$G69=""),"",IFERROR(IF(OR(I$3&lt;$D69,I$3&gt;$D69+$G69-1,AND(Equipment!$K69&lt;&gt;"",I$3&gt;YEAR(Equipment!$K69))),"",IF($C69="Straight-Line",MAX(0,($E69-$F69)/$G69),IF($C69="Declining Balance",MAX(0,MIN($E69*(1-Assumptions!$B$6/$G69)^(I$3-$D69)*Assumptions!$B$6/$G69,$E69*(1-Assumptions!$B$6/$G69)^(I$3-$D69)-$F69)),""))),"")))</f>
        <v/>
      </c>
      <c r="J69" s="28">
        <f>IF($A69="","",IF(OR($C69="",$D69="",$E69="",$F69="",$G69=""),"",IFERROR(IF(OR(J$3&lt;$D69,J$3&gt;$D69+$G69-1,AND(Equipment!$K69&lt;&gt;"",J$3&gt;YEAR(Equipment!$K69))),"",IF($C69="Straight-Line",MAX(0,($E69-$F69)/$G69),IF($C69="Declining Balance",MAX(0,MIN($E69*(1-Assumptions!$B$6/$G69)^(J$3-$D69)*Assumptions!$B$6/$G69,$E69*(1-Assumptions!$B$6/$G69)^(J$3-$D69)-$F69)),""))),"")))</f>
        <v/>
      </c>
      <c r="K69" s="28">
        <f>IF($A69="","",IF(OR($C69="",$D69="",$E69="",$F69="",$G69=""),"",IFERROR(IF(OR(K$3&lt;$D69,K$3&gt;$D69+$G69-1,AND(Equipment!$K69&lt;&gt;"",K$3&gt;YEAR(Equipment!$K69))),"",IF($C69="Straight-Line",MAX(0,($E69-$F69)/$G69),IF($C69="Declining Balance",MAX(0,MIN($E69*(1-Assumptions!$B$6/$G69)^(K$3-$D69)*Assumptions!$B$6/$G69,$E69*(1-Assumptions!$B$6/$G69)^(K$3-$D69)-$F69)),""))),"")))</f>
        <v/>
      </c>
      <c r="L69" s="28">
        <f>IF($A69="","",IF(OR($C69="",$D69="",$E69="",$F69="",$G69=""),"",IFERROR(IF(OR(L$3&lt;$D69,L$3&gt;$D69+$G69-1,AND(Equipment!$K69&lt;&gt;"",L$3&gt;YEAR(Equipment!$K69))),"",IF($C69="Straight-Line",MAX(0,($E69-$F69)/$G69),IF($C69="Declining Balance",MAX(0,MIN($E69*(1-Assumptions!$B$6/$G69)^(L$3-$D69)*Assumptions!$B$6/$G69,$E69*(1-Assumptions!$B$6/$G69)^(L$3-$D69)-$F69)),""))),"")))</f>
        <v/>
      </c>
      <c r="M69" s="28">
        <f>IF($A69="","",IF(OR($C69="",$D69="",$E69="",$F69="",$G69=""),"",IFERROR(IF(OR(M$3&lt;$D69,M$3&gt;$D69+$G69-1,AND(Equipment!$K69&lt;&gt;"",M$3&gt;YEAR(Equipment!$K69))),"",IF($C69="Straight-Line",MAX(0,($E69-$F69)/$G69),IF($C69="Declining Balance",MAX(0,MIN($E69*(1-Assumptions!$B$6/$G69)^(M$3-$D69)*Assumptions!$B$6/$G69,$E69*(1-Assumptions!$B$6/$G69)^(M$3-$D69)-$F69)),""))),"")))</f>
        <v/>
      </c>
      <c r="N69" s="28">
        <f>IF($A69="","",IF(OR($C69="",$D69="",$E69="",$F69="",$G69=""),"",IFERROR(IF(OR(N$3&lt;$D69,N$3&gt;$D69+$G69-1,AND(Equipment!$K69&lt;&gt;"",N$3&gt;YEAR(Equipment!$K69))),"",IF($C69="Straight-Line",MAX(0,($E69-$F69)/$G69),IF($C69="Declining Balance",MAX(0,MIN($E69*(1-Assumptions!$B$6/$G69)^(N$3-$D69)*Assumptions!$B$6/$G69,$E69*(1-Assumptions!$B$6/$G69)^(N$3-$D69)-$F69)),""))),"")))</f>
        <v/>
      </c>
      <c r="O69" s="28">
        <f>IF($A69="","",IF(OR($C69="",$D69="",$E69="",$F69="",$G69=""),"",IFERROR(IF(OR(O$3&lt;$D69,O$3&gt;$D69+$G69-1,AND(Equipment!$K69&lt;&gt;"",O$3&gt;YEAR(Equipment!$K69))),"",IF($C69="Straight-Line",MAX(0,($E69-$F69)/$G69),IF($C69="Declining Balance",MAX(0,MIN($E69*(1-Assumptions!$B$6/$G69)^(O$3-$D69)*Assumptions!$B$6/$G69,$E69*(1-Assumptions!$B$6/$G69)^(O$3-$D69)-$F69)),""))),"")))</f>
        <v/>
      </c>
      <c r="P69" s="28">
        <f>IF($A69="","",IF(OR($C69="",$D69="",$E69="",$F69="",$G69=""),"",IFERROR(IF(OR(P$3&lt;$D69,P$3&gt;$D69+$G69-1,AND(Equipment!$K69&lt;&gt;"",P$3&gt;YEAR(Equipment!$K69))),"",IF($C69="Straight-Line",MAX(0,($E69-$F69)/$G69),IF($C69="Declining Balance",MAX(0,MIN($E69*(1-Assumptions!$B$6/$G69)^(P$3-$D69)*Assumptions!$B$6/$G69,$E69*(1-Assumptions!$B$6/$G69)^(P$3-$D69)-$F69)),""))),"")))</f>
        <v/>
      </c>
      <c r="Q69" s="28">
        <f>IF($A69="","",IF(OR($C69="",$D69="",$E69="",$F69="",$G69=""),"",IFERROR(IF(OR(Q$3&lt;$D69,Q$3&gt;$D69+$G69-1,AND(Equipment!$K69&lt;&gt;"",Q$3&gt;YEAR(Equipment!$K69))),"",IF($C69="Straight-Line",MAX(0,($E69-$F69)/$G69),IF($C69="Declining Balance",MAX(0,MIN($E69*(1-Assumptions!$B$6/$G69)^(Q$3-$D69)*Assumptions!$B$6/$G69,$E69*(1-Assumptions!$B$6/$G69)^(Q$3-$D69)-$F69)),""))),"")))</f>
        <v/>
      </c>
      <c r="R69" s="28">
        <f>IF($A69="","",IF(OR($C69="",$D69="",$E69="",$F69="",$G69=""),"",IFERROR(IF(OR(R$3&lt;$D69,R$3&gt;$D69+$G69-1,AND(Equipment!$K69&lt;&gt;"",R$3&gt;YEAR(Equipment!$K69))),"",IF($C69="Straight-Line",MAX(0,($E69-$F69)/$G69),IF($C69="Declining Balance",MAX(0,MIN($E69*(1-Assumptions!$B$6/$G69)^(R$3-$D69)*Assumptions!$B$6/$G69,$E69*(1-Assumptions!$B$6/$G69)^(R$3-$D69)-$F69)),""))),"")))</f>
        <v/>
      </c>
    </row>
    <row r="70">
      <c r="A70" s="25">
        <f>IF(Equipment!$A70="","",Equipment!$A70)</f>
        <v/>
      </c>
      <c r="B70" s="25">
        <f>IF(Equipment!$A70="","",Equipment!$B70)</f>
        <v/>
      </c>
      <c r="C70" s="25">
        <f>IF(Equipment!$A70="","",Equipment!$I70)</f>
        <v/>
      </c>
      <c r="D70" s="20">
        <f>IF(OR(Equipment!$A70="",Equipment!$E70=""),"",IFERROR(YEAR(Equipment!$E70),""))</f>
        <v/>
      </c>
      <c r="E70" s="19">
        <f>IF(Equipment!$A70="","",Equipment!$F70)</f>
        <v/>
      </c>
      <c r="F70" s="19">
        <f>IF(Equipment!$A70="","",Equipment!$G70)</f>
        <v/>
      </c>
      <c r="G70" s="20">
        <f>IF(Equipment!$A70="","",Equipment!$H70)</f>
        <v/>
      </c>
      <c r="H70" s="25">
        <f>IF(Equipment!$A70="","",Equipment!$D70)</f>
        <v/>
      </c>
      <c r="I70" s="26">
        <f>IF($A70="","",IF(OR($C70="",$D70="",$E70="",$F70="",$G70=""),"",IFERROR(IF(OR(I$3&lt;$D70,I$3&gt;$D70+$G70-1,AND(Equipment!$K70&lt;&gt;"",I$3&gt;YEAR(Equipment!$K70))),"",IF($C70="Straight-Line",MAX(0,($E70-$F70)/$G70),IF($C70="Declining Balance",MAX(0,MIN($E70*(1-Assumptions!$B$6/$G70)^(I$3-$D70)*Assumptions!$B$6/$G70,$E70*(1-Assumptions!$B$6/$G70)^(I$3-$D70)-$F70)),""))),"")))</f>
        <v/>
      </c>
      <c r="J70" s="26">
        <f>IF($A70="","",IF(OR($C70="",$D70="",$E70="",$F70="",$G70=""),"",IFERROR(IF(OR(J$3&lt;$D70,J$3&gt;$D70+$G70-1,AND(Equipment!$K70&lt;&gt;"",J$3&gt;YEAR(Equipment!$K70))),"",IF($C70="Straight-Line",MAX(0,($E70-$F70)/$G70),IF($C70="Declining Balance",MAX(0,MIN($E70*(1-Assumptions!$B$6/$G70)^(J$3-$D70)*Assumptions!$B$6/$G70,$E70*(1-Assumptions!$B$6/$G70)^(J$3-$D70)-$F70)),""))),"")))</f>
        <v/>
      </c>
      <c r="K70" s="26">
        <f>IF($A70="","",IF(OR($C70="",$D70="",$E70="",$F70="",$G70=""),"",IFERROR(IF(OR(K$3&lt;$D70,K$3&gt;$D70+$G70-1,AND(Equipment!$K70&lt;&gt;"",K$3&gt;YEAR(Equipment!$K70))),"",IF($C70="Straight-Line",MAX(0,($E70-$F70)/$G70),IF($C70="Declining Balance",MAX(0,MIN($E70*(1-Assumptions!$B$6/$G70)^(K$3-$D70)*Assumptions!$B$6/$G70,$E70*(1-Assumptions!$B$6/$G70)^(K$3-$D70)-$F70)),""))),"")))</f>
        <v/>
      </c>
      <c r="L70" s="26">
        <f>IF($A70="","",IF(OR($C70="",$D70="",$E70="",$F70="",$G70=""),"",IFERROR(IF(OR(L$3&lt;$D70,L$3&gt;$D70+$G70-1,AND(Equipment!$K70&lt;&gt;"",L$3&gt;YEAR(Equipment!$K70))),"",IF($C70="Straight-Line",MAX(0,($E70-$F70)/$G70),IF($C70="Declining Balance",MAX(0,MIN($E70*(1-Assumptions!$B$6/$G70)^(L$3-$D70)*Assumptions!$B$6/$G70,$E70*(1-Assumptions!$B$6/$G70)^(L$3-$D70)-$F70)),""))),"")))</f>
        <v/>
      </c>
      <c r="M70" s="26">
        <f>IF($A70="","",IF(OR($C70="",$D70="",$E70="",$F70="",$G70=""),"",IFERROR(IF(OR(M$3&lt;$D70,M$3&gt;$D70+$G70-1,AND(Equipment!$K70&lt;&gt;"",M$3&gt;YEAR(Equipment!$K70))),"",IF($C70="Straight-Line",MAX(0,($E70-$F70)/$G70),IF($C70="Declining Balance",MAX(0,MIN($E70*(1-Assumptions!$B$6/$G70)^(M$3-$D70)*Assumptions!$B$6/$G70,$E70*(1-Assumptions!$B$6/$G70)^(M$3-$D70)-$F70)),""))),"")))</f>
        <v/>
      </c>
      <c r="N70" s="26">
        <f>IF($A70="","",IF(OR($C70="",$D70="",$E70="",$F70="",$G70=""),"",IFERROR(IF(OR(N$3&lt;$D70,N$3&gt;$D70+$G70-1,AND(Equipment!$K70&lt;&gt;"",N$3&gt;YEAR(Equipment!$K70))),"",IF($C70="Straight-Line",MAX(0,($E70-$F70)/$G70),IF($C70="Declining Balance",MAX(0,MIN($E70*(1-Assumptions!$B$6/$G70)^(N$3-$D70)*Assumptions!$B$6/$G70,$E70*(1-Assumptions!$B$6/$G70)^(N$3-$D70)-$F70)),""))),"")))</f>
        <v/>
      </c>
      <c r="O70" s="26">
        <f>IF($A70="","",IF(OR($C70="",$D70="",$E70="",$F70="",$G70=""),"",IFERROR(IF(OR(O$3&lt;$D70,O$3&gt;$D70+$G70-1,AND(Equipment!$K70&lt;&gt;"",O$3&gt;YEAR(Equipment!$K70))),"",IF($C70="Straight-Line",MAX(0,($E70-$F70)/$G70),IF($C70="Declining Balance",MAX(0,MIN($E70*(1-Assumptions!$B$6/$G70)^(O$3-$D70)*Assumptions!$B$6/$G70,$E70*(1-Assumptions!$B$6/$G70)^(O$3-$D70)-$F70)),""))),"")))</f>
        <v/>
      </c>
      <c r="P70" s="26">
        <f>IF($A70="","",IF(OR($C70="",$D70="",$E70="",$F70="",$G70=""),"",IFERROR(IF(OR(P$3&lt;$D70,P$3&gt;$D70+$G70-1,AND(Equipment!$K70&lt;&gt;"",P$3&gt;YEAR(Equipment!$K70))),"",IF($C70="Straight-Line",MAX(0,($E70-$F70)/$G70),IF($C70="Declining Balance",MAX(0,MIN($E70*(1-Assumptions!$B$6/$G70)^(P$3-$D70)*Assumptions!$B$6/$G70,$E70*(1-Assumptions!$B$6/$G70)^(P$3-$D70)-$F70)),""))),"")))</f>
        <v/>
      </c>
      <c r="Q70" s="26">
        <f>IF($A70="","",IF(OR($C70="",$D70="",$E70="",$F70="",$G70=""),"",IFERROR(IF(OR(Q$3&lt;$D70,Q$3&gt;$D70+$G70-1,AND(Equipment!$K70&lt;&gt;"",Q$3&gt;YEAR(Equipment!$K70))),"",IF($C70="Straight-Line",MAX(0,($E70-$F70)/$G70),IF($C70="Declining Balance",MAX(0,MIN($E70*(1-Assumptions!$B$6/$G70)^(Q$3-$D70)*Assumptions!$B$6/$G70,$E70*(1-Assumptions!$B$6/$G70)^(Q$3-$D70)-$F70)),""))),"")))</f>
        <v/>
      </c>
      <c r="R70" s="26">
        <f>IF($A70="","",IF(OR($C70="",$D70="",$E70="",$F70="",$G70=""),"",IFERROR(IF(OR(R$3&lt;$D70,R$3&gt;$D70+$G70-1,AND(Equipment!$K70&lt;&gt;"",R$3&gt;YEAR(Equipment!$K70))),"",IF($C70="Straight-Line",MAX(0,($E70-$F70)/$G70),IF($C70="Declining Balance",MAX(0,MIN($E70*(1-Assumptions!$B$6/$G70)^(R$3-$D70)*Assumptions!$B$6/$G70,$E70*(1-Assumptions!$B$6/$G70)^(R$3-$D70)-$F70)),""))),"")))</f>
        <v/>
      </c>
    </row>
    <row r="71">
      <c r="A71" s="27">
        <f>IF(Equipment!$A71="","",Equipment!$A71)</f>
        <v/>
      </c>
      <c r="B71" s="27">
        <f>IF(Equipment!$A71="","",Equipment!$B71)</f>
        <v/>
      </c>
      <c r="C71" s="27">
        <f>IF(Equipment!$A71="","",Equipment!$I71)</f>
        <v/>
      </c>
      <c r="D71" s="22">
        <f>IF(OR(Equipment!$A71="",Equipment!$E71=""),"",IFERROR(YEAR(Equipment!$E71),""))</f>
        <v/>
      </c>
      <c r="E71" s="21">
        <f>IF(Equipment!$A71="","",Equipment!$F71)</f>
        <v/>
      </c>
      <c r="F71" s="21">
        <f>IF(Equipment!$A71="","",Equipment!$G71)</f>
        <v/>
      </c>
      <c r="G71" s="22">
        <f>IF(Equipment!$A71="","",Equipment!$H71)</f>
        <v/>
      </c>
      <c r="H71" s="27">
        <f>IF(Equipment!$A71="","",Equipment!$D71)</f>
        <v/>
      </c>
      <c r="I71" s="28">
        <f>IF($A71="","",IF(OR($C71="",$D71="",$E71="",$F71="",$G71=""),"",IFERROR(IF(OR(I$3&lt;$D71,I$3&gt;$D71+$G71-1,AND(Equipment!$K71&lt;&gt;"",I$3&gt;YEAR(Equipment!$K71))),"",IF($C71="Straight-Line",MAX(0,($E71-$F71)/$G71),IF($C71="Declining Balance",MAX(0,MIN($E71*(1-Assumptions!$B$6/$G71)^(I$3-$D71)*Assumptions!$B$6/$G71,$E71*(1-Assumptions!$B$6/$G71)^(I$3-$D71)-$F71)),""))),"")))</f>
        <v/>
      </c>
      <c r="J71" s="28">
        <f>IF($A71="","",IF(OR($C71="",$D71="",$E71="",$F71="",$G71=""),"",IFERROR(IF(OR(J$3&lt;$D71,J$3&gt;$D71+$G71-1,AND(Equipment!$K71&lt;&gt;"",J$3&gt;YEAR(Equipment!$K71))),"",IF($C71="Straight-Line",MAX(0,($E71-$F71)/$G71),IF($C71="Declining Balance",MAX(0,MIN($E71*(1-Assumptions!$B$6/$G71)^(J$3-$D71)*Assumptions!$B$6/$G71,$E71*(1-Assumptions!$B$6/$G71)^(J$3-$D71)-$F71)),""))),"")))</f>
        <v/>
      </c>
      <c r="K71" s="28">
        <f>IF($A71="","",IF(OR($C71="",$D71="",$E71="",$F71="",$G71=""),"",IFERROR(IF(OR(K$3&lt;$D71,K$3&gt;$D71+$G71-1,AND(Equipment!$K71&lt;&gt;"",K$3&gt;YEAR(Equipment!$K71))),"",IF($C71="Straight-Line",MAX(0,($E71-$F71)/$G71),IF($C71="Declining Balance",MAX(0,MIN($E71*(1-Assumptions!$B$6/$G71)^(K$3-$D71)*Assumptions!$B$6/$G71,$E71*(1-Assumptions!$B$6/$G71)^(K$3-$D71)-$F71)),""))),"")))</f>
        <v/>
      </c>
      <c r="L71" s="28">
        <f>IF($A71="","",IF(OR($C71="",$D71="",$E71="",$F71="",$G71=""),"",IFERROR(IF(OR(L$3&lt;$D71,L$3&gt;$D71+$G71-1,AND(Equipment!$K71&lt;&gt;"",L$3&gt;YEAR(Equipment!$K71))),"",IF($C71="Straight-Line",MAX(0,($E71-$F71)/$G71),IF($C71="Declining Balance",MAX(0,MIN($E71*(1-Assumptions!$B$6/$G71)^(L$3-$D71)*Assumptions!$B$6/$G71,$E71*(1-Assumptions!$B$6/$G71)^(L$3-$D71)-$F71)),""))),"")))</f>
        <v/>
      </c>
      <c r="M71" s="28">
        <f>IF($A71="","",IF(OR($C71="",$D71="",$E71="",$F71="",$G71=""),"",IFERROR(IF(OR(M$3&lt;$D71,M$3&gt;$D71+$G71-1,AND(Equipment!$K71&lt;&gt;"",M$3&gt;YEAR(Equipment!$K71))),"",IF($C71="Straight-Line",MAX(0,($E71-$F71)/$G71),IF($C71="Declining Balance",MAX(0,MIN($E71*(1-Assumptions!$B$6/$G71)^(M$3-$D71)*Assumptions!$B$6/$G71,$E71*(1-Assumptions!$B$6/$G71)^(M$3-$D71)-$F71)),""))),"")))</f>
        <v/>
      </c>
      <c r="N71" s="28">
        <f>IF($A71="","",IF(OR($C71="",$D71="",$E71="",$F71="",$G71=""),"",IFERROR(IF(OR(N$3&lt;$D71,N$3&gt;$D71+$G71-1,AND(Equipment!$K71&lt;&gt;"",N$3&gt;YEAR(Equipment!$K71))),"",IF($C71="Straight-Line",MAX(0,($E71-$F71)/$G71),IF($C71="Declining Balance",MAX(0,MIN($E71*(1-Assumptions!$B$6/$G71)^(N$3-$D71)*Assumptions!$B$6/$G71,$E71*(1-Assumptions!$B$6/$G71)^(N$3-$D71)-$F71)),""))),"")))</f>
        <v/>
      </c>
      <c r="O71" s="28">
        <f>IF($A71="","",IF(OR($C71="",$D71="",$E71="",$F71="",$G71=""),"",IFERROR(IF(OR(O$3&lt;$D71,O$3&gt;$D71+$G71-1,AND(Equipment!$K71&lt;&gt;"",O$3&gt;YEAR(Equipment!$K71))),"",IF($C71="Straight-Line",MAX(0,($E71-$F71)/$G71),IF($C71="Declining Balance",MAX(0,MIN($E71*(1-Assumptions!$B$6/$G71)^(O$3-$D71)*Assumptions!$B$6/$G71,$E71*(1-Assumptions!$B$6/$G71)^(O$3-$D71)-$F71)),""))),"")))</f>
        <v/>
      </c>
      <c r="P71" s="28">
        <f>IF($A71="","",IF(OR($C71="",$D71="",$E71="",$F71="",$G71=""),"",IFERROR(IF(OR(P$3&lt;$D71,P$3&gt;$D71+$G71-1,AND(Equipment!$K71&lt;&gt;"",P$3&gt;YEAR(Equipment!$K71))),"",IF($C71="Straight-Line",MAX(0,($E71-$F71)/$G71),IF($C71="Declining Balance",MAX(0,MIN($E71*(1-Assumptions!$B$6/$G71)^(P$3-$D71)*Assumptions!$B$6/$G71,$E71*(1-Assumptions!$B$6/$G71)^(P$3-$D71)-$F71)),""))),"")))</f>
        <v/>
      </c>
      <c r="Q71" s="28">
        <f>IF($A71="","",IF(OR($C71="",$D71="",$E71="",$F71="",$G71=""),"",IFERROR(IF(OR(Q$3&lt;$D71,Q$3&gt;$D71+$G71-1,AND(Equipment!$K71&lt;&gt;"",Q$3&gt;YEAR(Equipment!$K71))),"",IF($C71="Straight-Line",MAX(0,($E71-$F71)/$G71),IF($C71="Declining Balance",MAX(0,MIN($E71*(1-Assumptions!$B$6/$G71)^(Q$3-$D71)*Assumptions!$B$6/$G71,$E71*(1-Assumptions!$B$6/$G71)^(Q$3-$D71)-$F71)),""))),"")))</f>
        <v/>
      </c>
      <c r="R71" s="28">
        <f>IF($A71="","",IF(OR($C71="",$D71="",$E71="",$F71="",$G71=""),"",IFERROR(IF(OR(R$3&lt;$D71,R$3&gt;$D71+$G71-1,AND(Equipment!$K71&lt;&gt;"",R$3&gt;YEAR(Equipment!$K71))),"",IF($C71="Straight-Line",MAX(0,($E71-$F71)/$G71),IF($C71="Declining Balance",MAX(0,MIN($E71*(1-Assumptions!$B$6/$G71)^(R$3-$D71)*Assumptions!$B$6/$G71,$E71*(1-Assumptions!$B$6/$G71)^(R$3-$D71)-$F71)),""))),"")))</f>
        <v/>
      </c>
    </row>
    <row r="72">
      <c r="A72" s="25">
        <f>IF(Equipment!$A72="","",Equipment!$A72)</f>
        <v/>
      </c>
      <c r="B72" s="25">
        <f>IF(Equipment!$A72="","",Equipment!$B72)</f>
        <v/>
      </c>
      <c r="C72" s="25">
        <f>IF(Equipment!$A72="","",Equipment!$I72)</f>
        <v/>
      </c>
      <c r="D72" s="20">
        <f>IF(OR(Equipment!$A72="",Equipment!$E72=""),"",IFERROR(YEAR(Equipment!$E72),""))</f>
        <v/>
      </c>
      <c r="E72" s="19">
        <f>IF(Equipment!$A72="","",Equipment!$F72)</f>
        <v/>
      </c>
      <c r="F72" s="19">
        <f>IF(Equipment!$A72="","",Equipment!$G72)</f>
        <v/>
      </c>
      <c r="G72" s="20">
        <f>IF(Equipment!$A72="","",Equipment!$H72)</f>
        <v/>
      </c>
      <c r="H72" s="25">
        <f>IF(Equipment!$A72="","",Equipment!$D72)</f>
        <v/>
      </c>
      <c r="I72" s="26">
        <f>IF($A72="","",IF(OR($C72="",$D72="",$E72="",$F72="",$G72=""),"",IFERROR(IF(OR(I$3&lt;$D72,I$3&gt;$D72+$G72-1,AND(Equipment!$K72&lt;&gt;"",I$3&gt;YEAR(Equipment!$K72))),"",IF($C72="Straight-Line",MAX(0,($E72-$F72)/$G72),IF($C72="Declining Balance",MAX(0,MIN($E72*(1-Assumptions!$B$6/$G72)^(I$3-$D72)*Assumptions!$B$6/$G72,$E72*(1-Assumptions!$B$6/$G72)^(I$3-$D72)-$F72)),""))),"")))</f>
        <v/>
      </c>
      <c r="J72" s="26">
        <f>IF($A72="","",IF(OR($C72="",$D72="",$E72="",$F72="",$G72=""),"",IFERROR(IF(OR(J$3&lt;$D72,J$3&gt;$D72+$G72-1,AND(Equipment!$K72&lt;&gt;"",J$3&gt;YEAR(Equipment!$K72))),"",IF($C72="Straight-Line",MAX(0,($E72-$F72)/$G72),IF($C72="Declining Balance",MAX(0,MIN($E72*(1-Assumptions!$B$6/$G72)^(J$3-$D72)*Assumptions!$B$6/$G72,$E72*(1-Assumptions!$B$6/$G72)^(J$3-$D72)-$F72)),""))),"")))</f>
        <v/>
      </c>
      <c r="K72" s="26">
        <f>IF($A72="","",IF(OR($C72="",$D72="",$E72="",$F72="",$G72=""),"",IFERROR(IF(OR(K$3&lt;$D72,K$3&gt;$D72+$G72-1,AND(Equipment!$K72&lt;&gt;"",K$3&gt;YEAR(Equipment!$K72))),"",IF($C72="Straight-Line",MAX(0,($E72-$F72)/$G72),IF($C72="Declining Balance",MAX(0,MIN($E72*(1-Assumptions!$B$6/$G72)^(K$3-$D72)*Assumptions!$B$6/$G72,$E72*(1-Assumptions!$B$6/$G72)^(K$3-$D72)-$F72)),""))),"")))</f>
        <v/>
      </c>
      <c r="L72" s="26">
        <f>IF($A72="","",IF(OR($C72="",$D72="",$E72="",$F72="",$G72=""),"",IFERROR(IF(OR(L$3&lt;$D72,L$3&gt;$D72+$G72-1,AND(Equipment!$K72&lt;&gt;"",L$3&gt;YEAR(Equipment!$K72))),"",IF($C72="Straight-Line",MAX(0,($E72-$F72)/$G72),IF($C72="Declining Balance",MAX(0,MIN($E72*(1-Assumptions!$B$6/$G72)^(L$3-$D72)*Assumptions!$B$6/$G72,$E72*(1-Assumptions!$B$6/$G72)^(L$3-$D72)-$F72)),""))),"")))</f>
        <v/>
      </c>
      <c r="M72" s="26">
        <f>IF($A72="","",IF(OR($C72="",$D72="",$E72="",$F72="",$G72=""),"",IFERROR(IF(OR(M$3&lt;$D72,M$3&gt;$D72+$G72-1,AND(Equipment!$K72&lt;&gt;"",M$3&gt;YEAR(Equipment!$K72))),"",IF($C72="Straight-Line",MAX(0,($E72-$F72)/$G72),IF($C72="Declining Balance",MAX(0,MIN($E72*(1-Assumptions!$B$6/$G72)^(M$3-$D72)*Assumptions!$B$6/$G72,$E72*(1-Assumptions!$B$6/$G72)^(M$3-$D72)-$F72)),""))),"")))</f>
        <v/>
      </c>
      <c r="N72" s="26">
        <f>IF($A72="","",IF(OR($C72="",$D72="",$E72="",$F72="",$G72=""),"",IFERROR(IF(OR(N$3&lt;$D72,N$3&gt;$D72+$G72-1,AND(Equipment!$K72&lt;&gt;"",N$3&gt;YEAR(Equipment!$K72))),"",IF($C72="Straight-Line",MAX(0,($E72-$F72)/$G72),IF($C72="Declining Balance",MAX(0,MIN($E72*(1-Assumptions!$B$6/$G72)^(N$3-$D72)*Assumptions!$B$6/$G72,$E72*(1-Assumptions!$B$6/$G72)^(N$3-$D72)-$F72)),""))),"")))</f>
        <v/>
      </c>
      <c r="O72" s="26">
        <f>IF($A72="","",IF(OR($C72="",$D72="",$E72="",$F72="",$G72=""),"",IFERROR(IF(OR(O$3&lt;$D72,O$3&gt;$D72+$G72-1,AND(Equipment!$K72&lt;&gt;"",O$3&gt;YEAR(Equipment!$K72))),"",IF($C72="Straight-Line",MAX(0,($E72-$F72)/$G72),IF($C72="Declining Balance",MAX(0,MIN($E72*(1-Assumptions!$B$6/$G72)^(O$3-$D72)*Assumptions!$B$6/$G72,$E72*(1-Assumptions!$B$6/$G72)^(O$3-$D72)-$F72)),""))),"")))</f>
        <v/>
      </c>
      <c r="P72" s="26">
        <f>IF($A72="","",IF(OR($C72="",$D72="",$E72="",$F72="",$G72=""),"",IFERROR(IF(OR(P$3&lt;$D72,P$3&gt;$D72+$G72-1,AND(Equipment!$K72&lt;&gt;"",P$3&gt;YEAR(Equipment!$K72))),"",IF($C72="Straight-Line",MAX(0,($E72-$F72)/$G72),IF($C72="Declining Balance",MAX(0,MIN($E72*(1-Assumptions!$B$6/$G72)^(P$3-$D72)*Assumptions!$B$6/$G72,$E72*(1-Assumptions!$B$6/$G72)^(P$3-$D72)-$F72)),""))),"")))</f>
        <v/>
      </c>
      <c r="Q72" s="26">
        <f>IF($A72="","",IF(OR($C72="",$D72="",$E72="",$F72="",$G72=""),"",IFERROR(IF(OR(Q$3&lt;$D72,Q$3&gt;$D72+$G72-1,AND(Equipment!$K72&lt;&gt;"",Q$3&gt;YEAR(Equipment!$K72))),"",IF($C72="Straight-Line",MAX(0,($E72-$F72)/$G72),IF($C72="Declining Balance",MAX(0,MIN($E72*(1-Assumptions!$B$6/$G72)^(Q$3-$D72)*Assumptions!$B$6/$G72,$E72*(1-Assumptions!$B$6/$G72)^(Q$3-$D72)-$F72)),""))),"")))</f>
        <v/>
      </c>
      <c r="R72" s="26">
        <f>IF($A72="","",IF(OR($C72="",$D72="",$E72="",$F72="",$G72=""),"",IFERROR(IF(OR(R$3&lt;$D72,R$3&gt;$D72+$G72-1,AND(Equipment!$K72&lt;&gt;"",R$3&gt;YEAR(Equipment!$K72))),"",IF($C72="Straight-Line",MAX(0,($E72-$F72)/$G72),IF($C72="Declining Balance",MAX(0,MIN($E72*(1-Assumptions!$B$6/$G72)^(R$3-$D72)*Assumptions!$B$6/$G72,$E72*(1-Assumptions!$B$6/$G72)^(R$3-$D72)-$F72)),""))),"")))</f>
        <v/>
      </c>
    </row>
    <row r="73">
      <c r="A73" s="27">
        <f>IF(Equipment!$A73="","",Equipment!$A73)</f>
        <v/>
      </c>
      <c r="B73" s="27">
        <f>IF(Equipment!$A73="","",Equipment!$B73)</f>
        <v/>
      </c>
      <c r="C73" s="27">
        <f>IF(Equipment!$A73="","",Equipment!$I73)</f>
        <v/>
      </c>
      <c r="D73" s="22">
        <f>IF(OR(Equipment!$A73="",Equipment!$E73=""),"",IFERROR(YEAR(Equipment!$E73),""))</f>
        <v/>
      </c>
      <c r="E73" s="21">
        <f>IF(Equipment!$A73="","",Equipment!$F73)</f>
        <v/>
      </c>
      <c r="F73" s="21">
        <f>IF(Equipment!$A73="","",Equipment!$G73)</f>
        <v/>
      </c>
      <c r="G73" s="22">
        <f>IF(Equipment!$A73="","",Equipment!$H73)</f>
        <v/>
      </c>
      <c r="H73" s="27">
        <f>IF(Equipment!$A73="","",Equipment!$D73)</f>
        <v/>
      </c>
      <c r="I73" s="28">
        <f>IF($A73="","",IF(OR($C73="",$D73="",$E73="",$F73="",$G73=""),"",IFERROR(IF(OR(I$3&lt;$D73,I$3&gt;$D73+$G73-1,AND(Equipment!$K73&lt;&gt;"",I$3&gt;YEAR(Equipment!$K73))),"",IF($C73="Straight-Line",MAX(0,($E73-$F73)/$G73),IF($C73="Declining Balance",MAX(0,MIN($E73*(1-Assumptions!$B$6/$G73)^(I$3-$D73)*Assumptions!$B$6/$G73,$E73*(1-Assumptions!$B$6/$G73)^(I$3-$D73)-$F73)),""))),"")))</f>
        <v/>
      </c>
      <c r="J73" s="28">
        <f>IF($A73="","",IF(OR($C73="",$D73="",$E73="",$F73="",$G73=""),"",IFERROR(IF(OR(J$3&lt;$D73,J$3&gt;$D73+$G73-1,AND(Equipment!$K73&lt;&gt;"",J$3&gt;YEAR(Equipment!$K73))),"",IF($C73="Straight-Line",MAX(0,($E73-$F73)/$G73),IF($C73="Declining Balance",MAX(0,MIN($E73*(1-Assumptions!$B$6/$G73)^(J$3-$D73)*Assumptions!$B$6/$G73,$E73*(1-Assumptions!$B$6/$G73)^(J$3-$D73)-$F73)),""))),"")))</f>
        <v/>
      </c>
      <c r="K73" s="28">
        <f>IF($A73="","",IF(OR($C73="",$D73="",$E73="",$F73="",$G73=""),"",IFERROR(IF(OR(K$3&lt;$D73,K$3&gt;$D73+$G73-1,AND(Equipment!$K73&lt;&gt;"",K$3&gt;YEAR(Equipment!$K73))),"",IF($C73="Straight-Line",MAX(0,($E73-$F73)/$G73),IF($C73="Declining Balance",MAX(0,MIN($E73*(1-Assumptions!$B$6/$G73)^(K$3-$D73)*Assumptions!$B$6/$G73,$E73*(1-Assumptions!$B$6/$G73)^(K$3-$D73)-$F73)),""))),"")))</f>
        <v/>
      </c>
      <c r="L73" s="28">
        <f>IF($A73="","",IF(OR($C73="",$D73="",$E73="",$F73="",$G73=""),"",IFERROR(IF(OR(L$3&lt;$D73,L$3&gt;$D73+$G73-1,AND(Equipment!$K73&lt;&gt;"",L$3&gt;YEAR(Equipment!$K73))),"",IF($C73="Straight-Line",MAX(0,($E73-$F73)/$G73),IF($C73="Declining Balance",MAX(0,MIN($E73*(1-Assumptions!$B$6/$G73)^(L$3-$D73)*Assumptions!$B$6/$G73,$E73*(1-Assumptions!$B$6/$G73)^(L$3-$D73)-$F73)),""))),"")))</f>
        <v/>
      </c>
      <c r="M73" s="28">
        <f>IF($A73="","",IF(OR($C73="",$D73="",$E73="",$F73="",$G73=""),"",IFERROR(IF(OR(M$3&lt;$D73,M$3&gt;$D73+$G73-1,AND(Equipment!$K73&lt;&gt;"",M$3&gt;YEAR(Equipment!$K73))),"",IF($C73="Straight-Line",MAX(0,($E73-$F73)/$G73),IF($C73="Declining Balance",MAX(0,MIN($E73*(1-Assumptions!$B$6/$G73)^(M$3-$D73)*Assumptions!$B$6/$G73,$E73*(1-Assumptions!$B$6/$G73)^(M$3-$D73)-$F73)),""))),"")))</f>
        <v/>
      </c>
      <c r="N73" s="28">
        <f>IF($A73="","",IF(OR($C73="",$D73="",$E73="",$F73="",$G73=""),"",IFERROR(IF(OR(N$3&lt;$D73,N$3&gt;$D73+$G73-1,AND(Equipment!$K73&lt;&gt;"",N$3&gt;YEAR(Equipment!$K73))),"",IF($C73="Straight-Line",MAX(0,($E73-$F73)/$G73),IF($C73="Declining Balance",MAX(0,MIN($E73*(1-Assumptions!$B$6/$G73)^(N$3-$D73)*Assumptions!$B$6/$G73,$E73*(1-Assumptions!$B$6/$G73)^(N$3-$D73)-$F73)),""))),"")))</f>
        <v/>
      </c>
      <c r="O73" s="28">
        <f>IF($A73="","",IF(OR($C73="",$D73="",$E73="",$F73="",$G73=""),"",IFERROR(IF(OR(O$3&lt;$D73,O$3&gt;$D73+$G73-1,AND(Equipment!$K73&lt;&gt;"",O$3&gt;YEAR(Equipment!$K73))),"",IF($C73="Straight-Line",MAX(0,($E73-$F73)/$G73),IF($C73="Declining Balance",MAX(0,MIN($E73*(1-Assumptions!$B$6/$G73)^(O$3-$D73)*Assumptions!$B$6/$G73,$E73*(1-Assumptions!$B$6/$G73)^(O$3-$D73)-$F73)),""))),"")))</f>
        <v/>
      </c>
      <c r="P73" s="28">
        <f>IF($A73="","",IF(OR($C73="",$D73="",$E73="",$F73="",$G73=""),"",IFERROR(IF(OR(P$3&lt;$D73,P$3&gt;$D73+$G73-1,AND(Equipment!$K73&lt;&gt;"",P$3&gt;YEAR(Equipment!$K73))),"",IF($C73="Straight-Line",MAX(0,($E73-$F73)/$G73),IF($C73="Declining Balance",MAX(0,MIN($E73*(1-Assumptions!$B$6/$G73)^(P$3-$D73)*Assumptions!$B$6/$G73,$E73*(1-Assumptions!$B$6/$G73)^(P$3-$D73)-$F73)),""))),"")))</f>
        <v/>
      </c>
      <c r="Q73" s="28">
        <f>IF($A73="","",IF(OR($C73="",$D73="",$E73="",$F73="",$G73=""),"",IFERROR(IF(OR(Q$3&lt;$D73,Q$3&gt;$D73+$G73-1,AND(Equipment!$K73&lt;&gt;"",Q$3&gt;YEAR(Equipment!$K73))),"",IF($C73="Straight-Line",MAX(0,($E73-$F73)/$G73),IF($C73="Declining Balance",MAX(0,MIN($E73*(1-Assumptions!$B$6/$G73)^(Q$3-$D73)*Assumptions!$B$6/$G73,$E73*(1-Assumptions!$B$6/$G73)^(Q$3-$D73)-$F73)),""))),"")))</f>
        <v/>
      </c>
      <c r="R73" s="28">
        <f>IF($A73="","",IF(OR($C73="",$D73="",$E73="",$F73="",$G73=""),"",IFERROR(IF(OR(R$3&lt;$D73,R$3&gt;$D73+$G73-1,AND(Equipment!$K73&lt;&gt;"",R$3&gt;YEAR(Equipment!$K73))),"",IF($C73="Straight-Line",MAX(0,($E73-$F73)/$G73),IF($C73="Declining Balance",MAX(0,MIN($E73*(1-Assumptions!$B$6/$G73)^(R$3-$D73)*Assumptions!$B$6/$G73,$E73*(1-Assumptions!$B$6/$G73)^(R$3-$D73)-$F73)),""))),"")))</f>
        <v/>
      </c>
    </row>
    <row r="74">
      <c r="A74" s="25">
        <f>IF(Equipment!$A74="","",Equipment!$A74)</f>
        <v/>
      </c>
      <c r="B74" s="25">
        <f>IF(Equipment!$A74="","",Equipment!$B74)</f>
        <v/>
      </c>
      <c r="C74" s="25">
        <f>IF(Equipment!$A74="","",Equipment!$I74)</f>
        <v/>
      </c>
      <c r="D74" s="20">
        <f>IF(OR(Equipment!$A74="",Equipment!$E74=""),"",IFERROR(YEAR(Equipment!$E74),""))</f>
        <v/>
      </c>
      <c r="E74" s="19">
        <f>IF(Equipment!$A74="","",Equipment!$F74)</f>
        <v/>
      </c>
      <c r="F74" s="19">
        <f>IF(Equipment!$A74="","",Equipment!$G74)</f>
        <v/>
      </c>
      <c r="G74" s="20">
        <f>IF(Equipment!$A74="","",Equipment!$H74)</f>
        <v/>
      </c>
      <c r="H74" s="25">
        <f>IF(Equipment!$A74="","",Equipment!$D74)</f>
        <v/>
      </c>
      <c r="I74" s="26">
        <f>IF($A74="","",IF(OR($C74="",$D74="",$E74="",$F74="",$G74=""),"",IFERROR(IF(OR(I$3&lt;$D74,I$3&gt;$D74+$G74-1,AND(Equipment!$K74&lt;&gt;"",I$3&gt;YEAR(Equipment!$K74))),"",IF($C74="Straight-Line",MAX(0,($E74-$F74)/$G74),IF($C74="Declining Balance",MAX(0,MIN($E74*(1-Assumptions!$B$6/$G74)^(I$3-$D74)*Assumptions!$B$6/$G74,$E74*(1-Assumptions!$B$6/$G74)^(I$3-$D74)-$F74)),""))),"")))</f>
        <v/>
      </c>
      <c r="J74" s="26">
        <f>IF($A74="","",IF(OR($C74="",$D74="",$E74="",$F74="",$G74=""),"",IFERROR(IF(OR(J$3&lt;$D74,J$3&gt;$D74+$G74-1,AND(Equipment!$K74&lt;&gt;"",J$3&gt;YEAR(Equipment!$K74))),"",IF($C74="Straight-Line",MAX(0,($E74-$F74)/$G74),IF($C74="Declining Balance",MAX(0,MIN($E74*(1-Assumptions!$B$6/$G74)^(J$3-$D74)*Assumptions!$B$6/$G74,$E74*(1-Assumptions!$B$6/$G74)^(J$3-$D74)-$F74)),""))),"")))</f>
        <v/>
      </c>
      <c r="K74" s="26">
        <f>IF($A74="","",IF(OR($C74="",$D74="",$E74="",$F74="",$G74=""),"",IFERROR(IF(OR(K$3&lt;$D74,K$3&gt;$D74+$G74-1,AND(Equipment!$K74&lt;&gt;"",K$3&gt;YEAR(Equipment!$K74))),"",IF($C74="Straight-Line",MAX(0,($E74-$F74)/$G74),IF($C74="Declining Balance",MAX(0,MIN($E74*(1-Assumptions!$B$6/$G74)^(K$3-$D74)*Assumptions!$B$6/$G74,$E74*(1-Assumptions!$B$6/$G74)^(K$3-$D74)-$F74)),""))),"")))</f>
        <v/>
      </c>
      <c r="L74" s="26">
        <f>IF($A74="","",IF(OR($C74="",$D74="",$E74="",$F74="",$G74=""),"",IFERROR(IF(OR(L$3&lt;$D74,L$3&gt;$D74+$G74-1,AND(Equipment!$K74&lt;&gt;"",L$3&gt;YEAR(Equipment!$K74))),"",IF($C74="Straight-Line",MAX(0,($E74-$F74)/$G74),IF($C74="Declining Balance",MAX(0,MIN($E74*(1-Assumptions!$B$6/$G74)^(L$3-$D74)*Assumptions!$B$6/$G74,$E74*(1-Assumptions!$B$6/$G74)^(L$3-$D74)-$F74)),""))),"")))</f>
        <v/>
      </c>
      <c r="M74" s="26">
        <f>IF($A74="","",IF(OR($C74="",$D74="",$E74="",$F74="",$G74=""),"",IFERROR(IF(OR(M$3&lt;$D74,M$3&gt;$D74+$G74-1,AND(Equipment!$K74&lt;&gt;"",M$3&gt;YEAR(Equipment!$K74))),"",IF($C74="Straight-Line",MAX(0,($E74-$F74)/$G74),IF($C74="Declining Balance",MAX(0,MIN($E74*(1-Assumptions!$B$6/$G74)^(M$3-$D74)*Assumptions!$B$6/$G74,$E74*(1-Assumptions!$B$6/$G74)^(M$3-$D74)-$F74)),""))),"")))</f>
        <v/>
      </c>
      <c r="N74" s="26">
        <f>IF($A74="","",IF(OR($C74="",$D74="",$E74="",$F74="",$G74=""),"",IFERROR(IF(OR(N$3&lt;$D74,N$3&gt;$D74+$G74-1,AND(Equipment!$K74&lt;&gt;"",N$3&gt;YEAR(Equipment!$K74))),"",IF($C74="Straight-Line",MAX(0,($E74-$F74)/$G74),IF($C74="Declining Balance",MAX(0,MIN($E74*(1-Assumptions!$B$6/$G74)^(N$3-$D74)*Assumptions!$B$6/$G74,$E74*(1-Assumptions!$B$6/$G74)^(N$3-$D74)-$F74)),""))),"")))</f>
        <v/>
      </c>
      <c r="O74" s="26">
        <f>IF($A74="","",IF(OR($C74="",$D74="",$E74="",$F74="",$G74=""),"",IFERROR(IF(OR(O$3&lt;$D74,O$3&gt;$D74+$G74-1,AND(Equipment!$K74&lt;&gt;"",O$3&gt;YEAR(Equipment!$K74))),"",IF($C74="Straight-Line",MAX(0,($E74-$F74)/$G74),IF($C74="Declining Balance",MAX(0,MIN($E74*(1-Assumptions!$B$6/$G74)^(O$3-$D74)*Assumptions!$B$6/$G74,$E74*(1-Assumptions!$B$6/$G74)^(O$3-$D74)-$F74)),""))),"")))</f>
        <v/>
      </c>
      <c r="P74" s="26">
        <f>IF($A74="","",IF(OR($C74="",$D74="",$E74="",$F74="",$G74=""),"",IFERROR(IF(OR(P$3&lt;$D74,P$3&gt;$D74+$G74-1,AND(Equipment!$K74&lt;&gt;"",P$3&gt;YEAR(Equipment!$K74))),"",IF($C74="Straight-Line",MAX(0,($E74-$F74)/$G74),IF($C74="Declining Balance",MAX(0,MIN($E74*(1-Assumptions!$B$6/$G74)^(P$3-$D74)*Assumptions!$B$6/$G74,$E74*(1-Assumptions!$B$6/$G74)^(P$3-$D74)-$F74)),""))),"")))</f>
        <v/>
      </c>
      <c r="Q74" s="26">
        <f>IF($A74="","",IF(OR($C74="",$D74="",$E74="",$F74="",$G74=""),"",IFERROR(IF(OR(Q$3&lt;$D74,Q$3&gt;$D74+$G74-1,AND(Equipment!$K74&lt;&gt;"",Q$3&gt;YEAR(Equipment!$K74))),"",IF($C74="Straight-Line",MAX(0,($E74-$F74)/$G74),IF($C74="Declining Balance",MAX(0,MIN($E74*(1-Assumptions!$B$6/$G74)^(Q$3-$D74)*Assumptions!$B$6/$G74,$E74*(1-Assumptions!$B$6/$G74)^(Q$3-$D74)-$F74)),""))),"")))</f>
        <v/>
      </c>
      <c r="R74" s="26">
        <f>IF($A74="","",IF(OR($C74="",$D74="",$E74="",$F74="",$G74=""),"",IFERROR(IF(OR(R$3&lt;$D74,R$3&gt;$D74+$G74-1,AND(Equipment!$K74&lt;&gt;"",R$3&gt;YEAR(Equipment!$K74))),"",IF($C74="Straight-Line",MAX(0,($E74-$F74)/$G74),IF($C74="Declining Balance",MAX(0,MIN($E74*(1-Assumptions!$B$6/$G74)^(R$3-$D74)*Assumptions!$B$6/$G74,$E74*(1-Assumptions!$B$6/$G74)^(R$3-$D74)-$F74)),""))),"")))</f>
        <v/>
      </c>
    </row>
    <row r="75">
      <c r="A75" s="27">
        <f>IF(Equipment!$A75="","",Equipment!$A75)</f>
        <v/>
      </c>
      <c r="B75" s="27">
        <f>IF(Equipment!$A75="","",Equipment!$B75)</f>
        <v/>
      </c>
      <c r="C75" s="27">
        <f>IF(Equipment!$A75="","",Equipment!$I75)</f>
        <v/>
      </c>
      <c r="D75" s="22">
        <f>IF(OR(Equipment!$A75="",Equipment!$E75=""),"",IFERROR(YEAR(Equipment!$E75),""))</f>
        <v/>
      </c>
      <c r="E75" s="21">
        <f>IF(Equipment!$A75="","",Equipment!$F75)</f>
        <v/>
      </c>
      <c r="F75" s="21">
        <f>IF(Equipment!$A75="","",Equipment!$G75)</f>
        <v/>
      </c>
      <c r="G75" s="22">
        <f>IF(Equipment!$A75="","",Equipment!$H75)</f>
        <v/>
      </c>
      <c r="H75" s="27">
        <f>IF(Equipment!$A75="","",Equipment!$D75)</f>
        <v/>
      </c>
      <c r="I75" s="28">
        <f>IF($A75="","",IF(OR($C75="",$D75="",$E75="",$F75="",$G75=""),"",IFERROR(IF(OR(I$3&lt;$D75,I$3&gt;$D75+$G75-1,AND(Equipment!$K75&lt;&gt;"",I$3&gt;YEAR(Equipment!$K75))),"",IF($C75="Straight-Line",MAX(0,($E75-$F75)/$G75),IF($C75="Declining Balance",MAX(0,MIN($E75*(1-Assumptions!$B$6/$G75)^(I$3-$D75)*Assumptions!$B$6/$G75,$E75*(1-Assumptions!$B$6/$G75)^(I$3-$D75)-$F75)),""))),"")))</f>
        <v/>
      </c>
      <c r="J75" s="28">
        <f>IF($A75="","",IF(OR($C75="",$D75="",$E75="",$F75="",$G75=""),"",IFERROR(IF(OR(J$3&lt;$D75,J$3&gt;$D75+$G75-1,AND(Equipment!$K75&lt;&gt;"",J$3&gt;YEAR(Equipment!$K75))),"",IF($C75="Straight-Line",MAX(0,($E75-$F75)/$G75),IF($C75="Declining Balance",MAX(0,MIN($E75*(1-Assumptions!$B$6/$G75)^(J$3-$D75)*Assumptions!$B$6/$G75,$E75*(1-Assumptions!$B$6/$G75)^(J$3-$D75)-$F75)),""))),"")))</f>
        <v/>
      </c>
      <c r="K75" s="28">
        <f>IF($A75="","",IF(OR($C75="",$D75="",$E75="",$F75="",$G75=""),"",IFERROR(IF(OR(K$3&lt;$D75,K$3&gt;$D75+$G75-1,AND(Equipment!$K75&lt;&gt;"",K$3&gt;YEAR(Equipment!$K75))),"",IF($C75="Straight-Line",MAX(0,($E75-$F75)/$G75),IF($C75="Declining Balance",MAX(0,MIN($E75*(1-Assumptions!$B$6/$G75)^(K$3-$D75)*Assumptions!$B$6/$G75,$E75*(1-Assumptions!$B$6/$G75)^(K$3-$D75)-$F75)),""))),"")))</f>
        <v/>
      </c>
      <c r="L75" s="28">
        <f>IF($A75="","",IF(OR($C75="",$D75="",$E75="",$F75="",$G75=""),"",IFERROR(IF(OR(L$3&lt;$D75,L$3&gt;$D75+$G75-1,AND(Equipment!$K75&lt;&gt;"",L$3&gt;YEAR(Equipment!$K75))),"",IF($C75="Straight-Line",MAX(0,($E75-$F75)/$G75),IF($C75="Declining Balance",MAX(0,MIN($E75*(1-Assumptions!$B$6/$G75)^(L$3-$D75)*Assumptions!$B$6/$G75,$E75*(1-Assumptions!$B$6/$G75)^(L$3-$D75)-$F75)),""))),"")))</f>
        <v/>
      </c>
      <c r="M75" s="28">
        <f>IF($A75="","",IF(OR($C75="",$D75="",$E75="",$F75="",$G75=""),"",IFERROR(IF(OR(M$3&lt;$D75,M$3&gt;$D75+$G75-1,AND(Equipment!$K75&lt;&gt;"",M$3&gt;YEAR(Equipment!$K75))),"",IF($C75="Straight-Line",MAX(0,($E75-$F75)/$G75),IF($C75="Declining Balance",MAX(0,MIN($E75*(1-Assumptions!$B$6/$G75)^(M$3-$D75)*Assumptions!$B$6/$G75,$E75*(1-Assumptions!$B$6/$G75)^(M$3-$D75)-$F75)),""))),"")))</f>
        <v/>
      </c>
      <c r="N75" s="28">
        <f>IF($A75="","",IF(OR($C75="",$D75="",$E75="",$F75="",$G75=""),"",IFERROR(IF(OR(N$3&lt;$D75,N$3&gt;$D75+$G75-1,AND(Equipment!$K75&lt;&gt;"",N$3&gt;YEAR(Equipment!$K75))),"",IF($C75="Straight-Line",MAX(0,($E75-$F75)/$G75),IF($C75="Declining Balance",MAX(0,MIN($E75*(1-Assumptions!$B$6/$G75)^(N$3-$D75)*Assumptions!$B$6/$G75,$E75*(1-Assumptions!$B$6/$G75)^(N$3-$D75)-$F75)),""))),"")))</f>
        <v/>
      </c>
      <c r="O75" s="28">
        <f>IF($A75="","",IF(OR($C75="",$D75="",$E75="",$F75="",$G75=""),"",IFERROR(IF(OR(O$3&lt;$D75,O$3&gt;$D75+$G75-1,AND(Equipment!$K75&lt;&gt;"",O$3&gt;YEAR(Equipment!$K75))),"",IF($C75="Straight-Line",MAX(0,($E75-$F75)/$G75),IF($C75="Declining Balance",MAX(0,MIN($E75*(1-Assumptions!$B$6/$G75)^(O$3-$D75)*Assumptions!$B$6/$G75,$E75*(1-Assumptions!$B$6/$G75)^(O$3-$D75)-$F75)),""))),"")))</f>
        <v/>
      </c>
      <c r="P75" s="28">
        <f>IF($A75="","",IF(OR($C75="",$D75="",$E75="",$F75="",$G75=""),"",IFERROR(IF(OR(P$3&lt;$D75,P$3&gt;$D75+$G75-1,AND(Equipment!$K75&lt;&gt;"",P$3&gt;YEAR(Equipment!$K75))),"",IF($C75="Straight-Line",MAX(0,($E75-$F75)/$G75),IF($C75="Declining Balance",MAX(0,MIN($E75*(1-Assumptions!$B$6/$G75)^(P$3-$D75)*Assumptions!$B$6/$G75,$E75*(1-Assumptions!$B$6/$G75)^(P$3-$D75)-$F75)),""))),"")))</f>
        <v/>
      </c>
      <c r="Q75" s="28">
        <f>IF($A75="","",IF(OR($C75="",$D75="",$E75="",$F75="",$G75=""),"",IFERROR(IF(OR(Q$3&lt;$D75,Q$3&gt;$D75+$G75-1,AND(Equipment!$K75&lt;&gt;"",Q$3&gt;YEAR(Equipment!$K75))),"",IF($C75="Straight-Line",MAX(0,($E75-$F75)/$G75),IF($C75="Declining Balance",MAX(0,MIN($E75*(1-Assumptions!$B$6/$G75)^(Q$3-$D75)*Assumptions!$B$6/$G75,$E75*(1-Assumptions!$B$6/$G75)^(Q$3-$D75)-$F75)),""))),"")))</f>
        <v/>
      </c>
      <c r="R75" s="28">
        <f>IF($A75="","",IF(OR($C75="",$D75="",$E75="",$F75="",$G75=""),"",IFERROR(IF(OR(R$3&lt;$D75,R$3&gt;$D75+$G75-1,AND(Equipment!$K75&lt;&gt;"",R$3&gt;YEAR(Equipment!$K75))),"",IF($C75="Straight-Line",MAX(0,($E75-$F75)/$G75),IF($C75="Declining Balance",MAX(0,MIN($E75*(1-Assumptions!$B$6/$G75)^(R$3-$D75)*Assumptions!$B$6/$G75,$E75*(1-Assumptions!$B$6/$G75)^(R$3-$D75)-$F75)),""))),"")))</f>
        <v/>
      </c>
    </row>
    <row r="76">
      <c r="A76" s="25">
        <f>IF(Equipment!$A76="","",Equipment!$A76)</f>
        <v/>
      </c>
      <c r="B76" s="25">
        <f>IF(Equipment!$A76="","",Equipment!$B76)</f>
        <v/>
      </c>
      <c r="C76" s="25">
        <f>IF(Equipment!$A76="","",Equipment!$I76)</f>
        <v/>
      </c>
      <c r="D76" s="20">
        <f>IF(OR(Equipment!$A76="",Equipment!$E76=""),"",IFERROR(YEAR(Equipment!$E76),""))</f>
        <v/>
      </c>
      <c r="E76" s="19">
        <f>IF(Equipment!$A76="","",Equipment!$F76)</f>
        <v/>
      </c>
      <c r="F76" s="19">
        <f>IF(Equipment!$A76="","",Equipment!$G76)</f>
        <v/>
      </c>
      <c r="G76" s="20">
        <f>IF(Equipment!$A76="","",Equipment!$H76)</f>
        <v/>
      </c>
      <c r="H76" s="25">
        <f>IF(Equipment!$A76="","",Equipment!$D76)</f>
        <v/>
      </c>
      <c r="I76" s="26">
        <f>IF($A76="","",IF(OR($C76="",$D76="",$E76="",$F76="",$G76=""),"",IFERROR(IF(OR(I$3&lt;$D76,I$3&gt;$D76+$G76-1,AND(Equipment!$K76&lt;&gt;"",I$3&gt;YEAR(Equipment!$K76))),"",IF($C76="Straight-Line",MAX(0,($E76-$F76)/$G76),IF($C76="Declining Balance",MAX(0,MIN($E76*(1-Assumptions!$B$6/$G76)^(I$3-$D76)*Assumptions!$B$6/$G76,$E76*(1-Assumptions!$B$6/$G76)^(I$3-$D76)-$F76)),""))),"")))</f>
        <v/>
      </c>
      <c r="J76" s="26">
        <f>IF($A76="","",IF(OR($C76="",$D76="",$E76="",$F76="",$G76=""),"",IFERROR(IF(OR(J$3&lt;$D76,J$3&gt;$D76+$G76-1,AND(Equipment!$K76&lt;&gt;"",J$3&gt;YEAR(Equipment!$K76))),"",IF($C76="Straight-Line",MAX(0,($E76-$F76)/$G76),IF($C76="Declining Balance",MAX(0,MIN($E76*(1-Assumptions!$B$6/$G76)^(J$3-$D76)*Assumptions!$B$6/$G76,$E76*(1-Assumptions!$B$6/$G76)^(J$3-$D76)-$F76)),""))),"")))</f>
        <v/>
      </c>
      <c r="K76" s="26">
        <f>IF($A76="","",IF(OR($C76="",$D76="",$E76="",$F76="",$G76=""),"",IFERROR(IF(OR(K$3&lt;$D76,K$3&gt;$D76+$G76-1,AND(Equipment!$K76&lt;&gt;"",K$3&gt;YEAR(Equipment!$K76))),"",IF($C76="Straight-Line",MAX(0,($E76-$F76)/$G76),IF($C76="Declining Balance",MAX(0,MIN($E76*(1-Assumptions!$B$6/$G76)^(K$3-$D76)*Assumptions!$B$6/$G76,$E76*(1-Assumptions!$B$6/$G76)^(K$3-$D76)-$F76)),""))),"")))</f>
        <v/>
      </c>
      <c r="L76" s="26">
        <f>IF($A76="","",IF(OR($C76="",$D76="",$E76="",$F76="",$G76=""),"",IFERROR(IF(OR(L$3&lt;$D76,L$3&gt;$D76+$G76-1,AND(Equipment!$K76&lt;&gt;"",L$3&gt;YEAR(Equipment!$K76))),"",IF($C76="Straight-Line",MAX(0,($E76-$F76)/$G76),IF($C76="Declining Balance",MAX(0,MIN($E76*(1-Assumptions!$B$6/$G76)^(L$3-$D76)*Assumptions!$B$6/$G76,$E76*(1-Assumptions!$B$6/$G76)^(L$3-$D76)-$F76)),""))),"")))</f>
        <v/>
      </c>
      <c r="M76" s="26">
        <f>IF($A76="","",IF(OR($C76="",$D76="",$E76="",$F76="",$G76=""),"",IFERROR(IF(OR(M$3&lt;$D76,M$3&gt;$D76+$G76-1,AND(Equipment!$K76&lt;&gt;"",M$3&gt;YEAR(Equipment!$K76))),"",IF($C76="Straight-Line",MAX(0,($E76-$F76)/$G76),IF($C76="Declining Balance",MAX(0,MIN($E76*(1-Assumptions!$B$6/$G76)^(M$3-$D76)*Assumptions!$B$6/$G76,$E76*(1-Assumptions!$B$6/$G76)^(M$3-$D76)-$F76)),""))),"")))</f>
        <v/>
      </c>
      <c r="N76" s="26">
        <f>IF($A76="","",IF(OR($C76="",$D76="",$E76="",$F76="",$G76=""),"",IFERROR(IF(OR(N$3&lt;$D76,N$3&gt;$D76+$G76-1,AND(Equipment!$K76&lt;&gt;"",N$3&gt;YEAR(Equipment!$K76))),"",IF($C76="Straight-Line",MAX(0,($E76-$F76)/$G76),IF($C76="Declining Balance",MAX(0,MIN($E76*(1-Assumptions!$B$6/$G76)^(N$3-$D76)*Assumptions!$B$6/$G76,$E76*(1-Assumptions!$B$6/$G76)^(N$3-$D76)-$F76)),""))),"")))</f>
        <v/>
      </c>
      <c r="O76" s="26">
        <f>IF($A76="","",IF(OR($C76="",$D76="",$E76="",$F76="",$G76=""),"",IFERROR(IF(OR(O$3&lt;$D76,O$3&gt;$D76+$G76-1,AND(Equipment!$K76&lt;&gt;"",O$3&gt;YEAR(Equipment!$K76))),"",IF($C76="Straight-Line",MAX(0,($E76-$F76)/$G76),IF($C76="Declining Balance",MAX(0,MIN($E76*(1-Assumptions!$B$6/$G76)^(O$3-$D76)*Assumptions!$B$6/$G76,$E76*(1-Assumptions!$B$6/$G76)^(O$3-$D76)-$F76)),""))),"")))</f>
        <v/>
      </c>
      <c r="P76" s="26">
        <f>IF($A76="","",IF(OR($C76="",$D76="",$E76="",$F76="",$G76=""),"",IFERROR(IF(OR(P$3&lt;$D76,P$3&gt;$D76+$G76-1,AND(Equipment!$K76&lt;&gt;"",P$3&gt;YEAR(Equipment!$K76))),"",IF($C76="Straight-Line",MAX(0,($E76-$F76)/$G76),IF($C76="Declining Balance",MAX(0,MIN($E76*(1-Assumptions!$B$6/$G76)^(P$3-$D76)*Assumptions!$B$6/$G76,$E76*(1-Assumptions!$B$6/$G76)^(P$3-$D76)-$F76)),""))),"")))</f>
        <v/>
      </c>
      <c r="Q76" s="26">
        <f>IF($A76="","",IF(OR($C76="",$D76="",$E76="",$F76="",$G76=""),"",IFERROR(IF(OR(Q$3&lt;$D76,Q$3&gt;$D76+$G76-1,AND(Equipment!$K76&lt;&gt;"",Q$3&gt;YEAR(Equipment!$K76))),"",IF($C76="Straight-Line",MAX(0,($E76-$F76)/$G76),IF($C76="Declining Balance",MAX(0,MIN($E76*(1-Assumptions!$B$6/$G76)^(Q$3-$D76)*Assumptions!$B$6/$G76,$E76*(1-Assumptions!$B$6/$G76)^(Q$3-$D76)-$F76)),""))),"")))</f>
        <v/>
      </c>
      <c r="R76" s="26">
        <f>IF($A76="","",IF(OR($C76="",$D76="",$E76="",$F76="",$G76=""),"",IFERROR(IF(OR(R$3&lt;$D76,R$3&gt;$D76+$G76-1,AND(Equipment!$K76&lt;&gt;"",R$3&gt;YEAR(Equipment!$K76))),"",IF($C76="Straight-Line",MAX(0,($E76-$F76)/$G76),IF($C76="Declining Balance",MAX(0,MIN($E76*(1-Assumptions!$B$6/$G76)^(R$3-$D76)*Assumptions!$B$6/$G76,$E76*(1-Assumptions!$B$6/$G76)^(R$3-$D76)-$F76)),""))),"")))</f>
        <v/>
      </c>
    </row>
    <row r="77">
      <c r="A77" s="27">
        <f>IF(Equipment!$A77="","",Equipment!$A77)</f>
        <v/>
      </c>
      <c r="B77" s="27">
        <f>IF(Equipment!$A77="","",Equipment!$B77)</f>
        <v/>
      </c>
      <c r="C77" s="27">
        <f>IF(Equipment!$A77="","",Equipment!$I77)</f>
        <v/>
      </c>
      <c r="D77" s="22">
        <f>IF(OR(Equipment!$A77="",Equipment!$E77=""),"",IFERROR(YEAR(Equipment!$E77),""))</f>
        <v/>
      </c>
      <c r="E77" s="21">
        <f>IF(Equipment!$A77="","",Equipment!$F77)</f>
        <v/>
      </c>
      <c r="F77" s="21">
        <f>IF(Equipment!$A77="","",Equipment!$G77)</f>
        <v/>
      </c>
      <c r="G77" s="22">
        <f>IF(Equipment!$A77="","",Equipment!$H77)</f>
        <v/>
      </c>
      <c r="H77" s="27">
        <f>IF(Equipment!$A77="","",Equipment!$D77)</f>
        <v/>
      </c>
      <c r="I77" s="28">
        <f>IF($A77="","",IF(OR($C77="",$D77="",$E77="",$F77="",$G77=""),"",IFERROR(IF(OR(I$3&lt;$D77,I$3&gt;$D77+$G77-1,AND(Equipment!$K77&lt;&gt;"",I$3&gt;YEAR(Equipment!$K77))),"",IF($C77="Straight-Line",MAX(0,($E77-$F77)/$G77),IF($C77="Declining Balance",MAX(0,MIN($E77*(1-Assumptions!$B$6/$G77)^(I$3-$D77)*Assumptions!$B$6/$G77,$E77*(1-Assumptions!$B$6/$G77)^(I$3-$D77)-$F77)),""))),"")))</f>
        <v/>
      </c>
      <c r="J77" s="28">
        <f>IF($A77="","",IF(OR($C77="",$D77="",$E77="",$F77="",$G77=""),"",IFERROR(IF(OR(J$3&lt;$D77,J$3&gt;$D77+$G77-1,AND(Equipment!$K77&lt;&gt;"",J$3&gt;YEAR(Equipment!$K77))),"",IF($C77="Straight-Line",MAX(0,($E77-$F77)/$G77),IF($C77="Declining Balance",MAX(0,MIN($E77*(1-Assumptions!$B$6/$G77)^(J$3-$D77)*Assumptions!$B$6/$G77,$E77*(1-Assumptions!$B$6/$G77)^(J$3-$D77)-$F77)),""))),"")))</f>
        <v/>
      </c>
      <c r="K77" s="28">
        <f>IF($A77="","",IF(OR($C77="",$D77="",$E77="",$F77="",$G77=""),"",IFERROR(IF(OR(K$3&lt;$D77,K$3&gt;$D77+$G77-1,AND(Equipment!$K77&lt;&gt;"",K$3&gt;YEAR(Equipment!$K77))),"",IF($C77="Straight-Line",MAX(0,($E77-$F77)/$G77),IF($C77="Declining Balance",MAX(0,MIN($E77*(1-Assumptions!$B$6/$G77)^(K$3-$D77)*Assumptions!$B$6/$G77,$E77*(1-Assumptions!$B$6/$G77)^(K$3-$D77)-$F77)),""))),"")))</f>
        <v/>
      </c>
      <c r="L77" s="28">
        <f>IF($A77="","",IF(OR($C77="",$D77="",$E77="",$F77="",$G77=""),"",IFERROR(IF(OR(L$3&lt;$D77,L$3&gt;$D77+$G77-1,AND(Equipment!$K77&lt;&gt;"",L$3&gt;YEAR(Equipment!$K77))),"",IF($C77="Straight-Line",MAX(0,($E77-$F77)/$G77),IF($C77="Declining Balance",MAX(0,MIN($E77*(1-Assumptions!$B$6/$G77)^(L$3-$D77)*Assumptions!$B$6/$G77,$E77*(1-Assumptions!$B$6/$G77)^(L$3-$D77)-$F77)),""))),"")))</f>
        <v/>
      </c>
      <c r="M77" s="28">
        <f>IF($A77="","",IF(OR($C77="",$D77="",$E77="",$F77="",$G77=""),"",IFERROR(IF(OR(M$3&lt;$D77,M$3&gt;$D77+$G77-1,AND(Equipment!$K77&lt;&gt;"",M$3&gt;YEAR(Equipment!$K77))),"",IF($C77="Straight-Line",MAX(0,($E77-$F77)/$G77),IF($C77="Declining Balance",MAX(0,MIN($E77*(1-Assumptions!$B$6/$G77)^(M$3-$D77)*Assumptions!$B$6/$G77,$E77*(1-Assumptions!$B$6/$G77)^(M$3-$D77)-$F77)),""))),"")))</f>
        <v/>
      </c>
      <c r="N77" s="28">
        <f>IF($A77="","",IF(OR($C77="",$D77="",$E77="",$F77="",$G77=""),"",IFERROR(IF(OR(N$3&lt;$D77,N$3&gt;$D77+$G77-1,AND(Equipment!$K77&lt;&gt;"",N$3&gt;YEAR(Equipment!$K77))),"",IF($C77="Straight-Line",MAX(0,($E77-$F77)/$G77),IF($C77="Declining Balance",MAX(0,MIN($E77*(1-Assumptions!$B$6/$G77)^(N$3-$D77)*Assumptions!$B$6/$G77,$E77*(1-Assumptions!$B$6/$G77)^(N$3-$D77)-$F77)),""))),"")))</f>
        <v/>
      </c>
      <c r="O77" s="28">
        <f>IF($A77="","",IF(OR($C77="",$D77="",$E77="",$F77="",$G77=""),"",IFERROR(IF(OR(O$3&lt;$D77,O$3&gt;$D77+$G77-1,AND(Equipment!$K77&lt;&gt;"",O$3&gt;YEAR(Equipment!$K77))),"",IF($C77="Straight-Line",MAX(0,($E77-$F77)/$G77),IF($C77="Declining Balance",MAX(0,MIN($E77*(1-Assumptions!$B$6/$G77)^(O$3-$D77)*Assumptions!$B$6/$G77,$E77*(1-Assumptions!$B$6/$G77)^(O$3-$D77)-$F77)),""))),"")))</f>
        <v/>
      </c>
      <c r="P77" s="28">
        <f>IF($A77="","",IF(OR($C77="",$D77="",$E77="",$F77="",$G77=""),"",IFERROR(IF(OR(P$3&lt;$D77,P$3&gt;$D77+$G77-1,AND(Equipment!$K77&lt;&gt;"",P$3&gt;YEAR(Equipment!$K77))),"",IF($C77="Straight-Line",MAX(0,($E77-$F77)/$G77),IF($C77="Declining Balance",MAX(0,MIN($E77*(1-Assumptions!$B$6/$G77)^(P$3-$D77)*Assumptions!$B$6/$G77,$E77*(1-Assumptions!$B$6/$G77)^(P$3-$D77)-$F77)),""))),"")))</f>
        <v/>
      </c>
      <c r="Q77" s="28">
        <f>IF($A77="","",IF(OR($C77="",$D77="",$E77="",$F77="",$G77=""),"",IFERROR(IF(OR(Q$3&lt;$D77,Q$3&gt;$D77+$G77-1,AND(Equipment!$K77&lt;&gt;"",Q$3&gt;YEAR(Equipment!$K77))),"",IF($C77="Straight-Line",MAX(0,($E77-$F77)/$G77),IF($C77="Declining Balance",MAX(0,MIN($E77*(1-Assumptions!$B$6/$G77)^(Q$3-$D77)*Assumptions!$B$6/$G77,$E77*(1-Assumptions!$B$6/$G77)^(Q$3-$D77)-$F77)),""))),"")))</f>
        <v/>
      </c>
      <c r="R77" s="28">
        <f>IF($A77="","",IF(OR($C77="",$D77="",$E77="",$F77="",$G77=""),"",IFERROR(IF(OR(R$3&lt;$D77,R$3&gt;$D77+$G77-1,AND(Equipment!$K77&lt;&gt;"",R$3&gt;YEAR(Equipment!$K77))),"",IF($C77="Straight-Line",MAX(0,($E77-$F77)/$G77),IF($C77="Declining Balance",MAX(0,MIN($E77*(1-Assumptions!$B$6/$G77)^(R$3-$D77)*Assumptions!$B$6/$G77,$E77*(1-Assumptions!$B$6/$G77)^(R$3-$D77)-$F77)),""))),"")))</f>
        <v/>
      </c>
    </row>
    <row r="78">
      <c r="A78" s="25">
        <f>IF(Equipment!$A78="","",Equipment!$A78)</f>
        <v/>
      </c>
      <c r="B78" s="25">
        <f>IF(Equipment!$A78="","",Equipment!$B78)</f>
        <v/>
      </c>
      <c r="C78" s="25">
        <f>IF(Equipment!$A78="","",Equipment!$I78)</f>
        <v/>
      </c>
      <c r="D78" s="20">
        <f>IF(OR(Equipment!$A78="",Equipment!$E78=""),"",IFERROR(YEAR(Equipment!$E78),""))</f>
        <v/>
      </c>
      <c r="E78" s="19">
        <f>IF(Equipment!$A78="","",Equipment!$F78)</f>
        <v/>
      </c>
      <c r="F78" s="19">
        <f>IF(Equipment!$A78="","",Equipment!$G78)</f>
        <v/>
      </c>
      <c r="G78" s="20">
        <f>IF(Equipment!$A78="","",Equipment!$H78)</f>
        <v/>
      </c>
      <c r="H78" s="25">
        <f>IF(Equipment!$A78="","",Equipment!$D78)</f>
        <v/>
      </c>
      <c r="I78" s="26">
        <f>IF($A78="","",IF(OR($C78="",$D78="",$E78="",$F78="",$G78=""),"",IFERROR(IF(OR(I$3&lt;$D78,I$3&gt;$D78+$G78-1,AND(Equipment!$K78&lt;&gt;"",I$3&gt;YEAR(Equipment!$K78))),"",IF($C78="Straight-Line",MAX(0,($E78-$F78)/$G78),IF($C78="Declining Balance",MAX(0,MIN($E78*(1-Assumptions!$B$6/$G78)^(I$3-$D78)*Assumptions!$B$6/$G78,$E78*(1-Assumptions!$B$6/$G78)^(I$3-$D78)-$F78)),""))),"")))</f>
        <v/>
      </c>
      <c r="J78" s="26">
        <f>IF($A78="","",IF(OR($C78="",$D78="",$E78="",$F78="",$G78=""),"",IFERROR(IF(OR(J$3&lt;$D78,J$3&gt;$D78+$G78-1,AND(Equipment!$K78&lt;&gt;"",J$3&gt;YEAR(Equipment!$K78))),"",IF($C78="Straight-Line",MAX(0,($E78-$F78)/$G78),IF($C78="Declining Balance",MAX(0,MIN($E78*(1-Assumptions!$B$6/$G78)^(J$3-$D78)*Assumptions!$B$6/$G78,$E78*(1-Assumptions!$B$6/$G78)^(J$3-$D78)-$F78)),""))),"")))</f>
        <v/>
      </c>
      <c r="K78" s="26">
        <f>IF($A78="","",IF(OR($C78="",$D78="",$E78="",$F78="",$G78=""),"",IFERROR(IF(OR(K$3&lt;$D78,K$3&gt;$D78+$G78-1,AND(Equipment!$K78&lt;&gt;"",K$3&gt;YEAR(Equipment!$K78))),"",IF($C78="Straight-Line",MAX(0,($E78-$F78)/$G78),IF($C78="Declining Balance",MAX(0,MIN($E78*(1-Assumptions!$B$6/$G78)^(K$3-$D78)*Assumptions!$B$6/$G78,$E78*(1-Assumptions!$B$6/$G78)^(K$3-$D78)-$F78)),""))),"")))</f>
        <v/>
      </c>
      <c r="L78" s="26">
        <f>IF($A78="","",IF(OR($C78="",$D78="",$E78="",$F78="",$G78=""),"",IFERROR(IF(OR(L$3&lt;$D78,L$3&gt;$D78+$G78-1,AND(Equipment!$K78&lt;&gt;"",L$3&gt;YEAR(Equipment!$K78))),"",IF($C78="Straight-Line",MAX(0,($E78-$F78)/$G78),IF($C78="Declining Balance",MAX(0,MIN($E78*(1-Assumptions!$B$6/$G78)^(L$3-$D78)*Assumptions!$B$6/$G78,$E78*(1-Assumptions!$B$6/$G78)^(L$3-$D78)-$F78)),""))),"")))</f>
        <v/>
      </c>
      <c r="M78" s="26">
        <f>IF($A78="","",IF(OR($C78="",$D78="",$E78="",$F78="",$G78=""),"",IFERROR(IF(OR(M$3&lt;$D78,M$3&gt;$D78+$G78-1,AND(Equipment!$K78&lt;&gt;"",M$3&gt;YEAR(Equipment!$K78))),"",IF($C78="Straight-Line",MAX(0,($E78-$F78)/$G78),IF($C78="Declining Balance",MAX(0,MIN($E78*(1-Assumptions!$B$6/$G78)^(M$3-$D78)*Assumptions!$B$6/$G78,$E78*(1-Assumptions!$B$6/$G78)^(M$3-$D78)-$F78)),""))),"")))</f>
        <v/>
      </c>
      <c r="N78" s="26">
        <f>IF($A78="","",IF(OR($C78="",$D78="",$E78="",$F78="",$G78=""),"",IFERROR(IF(OR(N$3&lt;$D78,N$3&gt;$D78+$G78-1,AND(Equipment!$K78&lt;&gt;"",N$3&gt;YEAR(Equipment!$K78))),"",IF($C78="Straight-Line",MAX(0,($E78-$F78)/$G78),IF($C78="Declining Balance",MAX(0,MIN($E78*(1-Assumptions!$B$6/$G78)^(N$3-$D78)*Assumptions!$B$6/$G78,$E78*(1-Assumptions!$B$6/$G78)^(N$3-$D78)-$F78)),""))),"")))</f>
        <v/>
      </c>
      <c r="O78" s="26">
        <f>IF($A78="","",IF(OR($C78="",$D78="",$E78="",$F78="",$G78=""),"",IFERROR(IF(OR(O$3&lt;$D78,O$3&gt;$D78+$G78-1,AND(Equipment!$K78&lt;&gt;"",O$3&gt;YEAR(Equipment!$K78))),"",IF($C78="Straight-Line",MAX(0,($E78-$F78)/$G78),IF($C78="Declining Balance",MAX(0,MIN($E78*(1-Assumptions!$B$6/$G78)^(O$3-$D78)*Assumptions!$B$6/$G78,$E78*(1-Assumptions!$B$6/$G78)^(O$3-$D78)-$F78)),""))),"")))</f>
        <v/>
      </c>
      <c r="P78" s="26">
        <f>IF($A78="","",IF(OR($C78="",$D78="",$E78="",$F78="",$G78=""),"",IFERROR(IF(OR(P$3&lt;$D78,P$3&gt;$D78+$G78-1,AND(Equipment!$K78&lt;&gt;"",P$3&gt;YEAR(Equipment!$K78))),"",IF($C78="Straight-Line",MAX(0,($E78-$F78)/$G78),IF($C78="Declining Balance",MAX(0,MIN($E78*(1-Assumptions!$B$6/$G78)^(P$3-$D78)*Assumptions!$B$6/$G78,$E78*(1-Assumptions!$B$6/$G78)^(P$3-$D78)-$F78)),""))),"")))</f>
        <v/>
      </c>
      <c r="Q78" s="26">
        <f>IF($A78="","",IF(OR($C78="",$D78="",$E78="",$F78="",$G78=""),"",IFERROR(IF(OR(Q$3&lt;$D78,Q$3&gt;$D78+$G78-1,AND(Equipment!$K78&lt;&gt;"",Q$3&gt;YEAR(Equipment!$K78))),"",IF($C78="Straight-Line",MAX(0,($E78-$F78)/$G78),IF($C78="Declining Balance",MAX(0,MIN($E78*(1-Assumptions!$B$6/$G78)^(Q$3-$D78)*Assumptions!$B$6/$G78,$E78*(1-Assumptions!$B$6/$G78)^(Q$3-$D78)-$F78)),""))),"")))</f>
        <v/>
      </c>
      <c r="R78" s="26">
        <f>IF($A78="","",IF(OR($C78="",$D78="",$E78="",$F78="",$G78=""),"",IFERROR(IF(OR(R$3&lt;$D78,R$3&gt;$D78+$G78-1,AND(Equipment!$K78&lt;&gt;"",R$3&gt;YEAR(Equipment!$K78))),"",IF($C78="Straight-Line",MAX(0,($E78-$F78)/$G78),IF($C78="Declining Balance",MAX(0,MIN($E78*(1-Assumptions!$B$6/$G78)^(R$3-$D78)*Assumptions!$B$6/$G78,$E78*(1-Assumptions!$B$6/$G78)^(R$3-$D78)-$F78)),""))),"")))</f>
        <v/>
      </c>
    </row>
    <row r="79">
      <c r="A79" s="27">
        <f>IF(Equipment!$A79="","",Equipment!$A79)</f>
        <v/>
      </c>
      <c r="B79" s="27">
        <f>IF(Equipment!$A79="","",Equipment!$B79)</f>
        <v/>
      </c>
      <c r="C79" s="27">
        <f>IF(Equipment!$A79="","",Equipment!$I79)</f>
        <v/>
      </c>
      <c r="D79" s="22">
        <f>IF(OR(Equipment!$A79="",Equipment!$E79=""),"",IFERROR(YEAR(Equipment!$E79),""))</f>
        <v/>
      </c>
      <c r="E79" s="21">
        <f>IF(Equipment!$A79="","",Equipment!$F79)</f>
        <v/>
      </c>
      <c r="F79" s="21">
        <f>IF(Equipment!$A79="","",Equipment!$G79)</f>
        <v/>
      </c>
      <c r="G79" s="22">
        <f>IF(Equipment!$A79="","",Equipment!$H79)</f>
        <v/>
      </c>
      <c r="H79" s="27">
        <f>IF(Equipment!$A79="","",Equipment!$D79)</f>
        <v/>
      </c>
      <c r="I79" s="28">
        <f>IF($A79="","",IF(OR($C79="",$D79="",$E79="",$F79="",$G79=""),"",IFERROR(IF(OR(I$3&lt;$D79,I$3&gt;$D79+$G79-1,AND(Equipment!$K79&lt;&gt;"",I$3&gt;YEAR(Equipment!$K79))),"",IF($C79="Straight-Line",MAX(0,($E79-$F79)/$G79),IF($C79="Declining Balance",MAX(0,MIN($E79*(1-Assumptions!$B$6/$G79)^(I$3-$D79)*Assumptions!$B$6/$G79,$E79*(1-Assumptions!$B$6/$G79)^(I$3-$D79)-$F79)),""))),"")))</f>
        <v/>
      </c>
      <c r="J79" s="28">
        <f>IF($A79="","",IF(OR($C79="",$D79="",$E79="",$F79="",$G79=""),"",IFERROR(IF(OR(J$3&lt;$D79,J$3&gt;$D79+$G79-1,AND(Equipment!$K79&lt;&gt;"",J$3&gt;YEAR(Equipment!$K79))),"",IF($C79="Straight-Line",MAX(0,($E79-$F79)/$G79),IF($C79="Declining Balance",MAX(0,MIN($E79*(1-Assumptions!$B$6/$G79)^(J$3-$D79)*Assumptions!$B$6/$G79,$E79*(1-Assumptions!$B$6/$G79)^(J$3-$D79)-$F79)),""))),"")))</f>
        <v/>
      </c>
      <c r="K79" s="28">
        <f>IF($A79="","",IF(OR($C79="",$D79="",$E79="",$F79="",$G79=""),"",IFERROR(IF(OR(K$3&lt;$D79,K$3&gt;$D79+$G79-1,AND(Equipment!$K79&lt;&gt;"",K$3&gt;YEAR(Equipment!$K79))),"",IF($C79="Straight-Line",MAX(0,($E79-$F79)/$G79),IF($C79="Declining Balance",MAX(0,MIN($E79*(1-Assumptions!$B$6/$G79)^(K$3-$D79)*Assumptions!$B$6/$G79,$E79*(1-Assumptions!$B$6/$G79)^(K$3-$D79)-$F79)),""))),"")))</f>
        <v/>
      </c>
      <c r="L79" s="28">
        <f>IF($A79="","",IF(OR($C79="",$D79="",$E79="",$F79="",$G79=""),"",IFERROR(IF(OR(L$3&lt;$D79,L$3&gt;$D79+$G79-1,AND(Equipment!$K79&lt;&gt;"",L$3&gt;YEAR(Equipment!$K79))),"",IF($C79="Straight-Line",MAX(0,($E79-$F79)/$G79),IF($C79="Declining Balance",MAX(0,MIN($E79*(1-Assumptions!$B$6/$G79)^(L$3-$D79)*Assumptions!$B$6/$G79,$E79*(1-Assumptions!$B$6/$G79)^(L$3-$D79)-$F79)),""))),"")))</f>
        <v/>
      </c>
      <c r="M79" s="28">
        <f>IF($A79="","",IF(OR($C79="",$D79="",$E79="",$F79="",$G79=""),"",IFERROR(IF(OR(M$3&lt;$D79,M$3&gt;$D79+$G79-1,AND(Equipment!$K79&lt;&gt;"",M$3&gt;YEAR(Equipment!$K79))),"",IF($C79="Straight-Line",MAX(0,($E79-$F79)/$G79),IF($C79="Declining Balance",MAX(0,MIN($E79*(1-Assumptions!$B$6/$G79)^(M$3-$D79)*Assumptions!$B$6/$G79,$E79*(1-Assumptions!$B$6/$G79)^(M$3-$D79)-$F79)),""))),"")))</f>
        <v/>
      </c>
      <c r="N79" s="28">
        <f>IF($A79="","",IF(OR($C79="",$D79="",$E79="",$F79="",$G79=""),"",IFERROR(IF(OR(N$3&lt;$D79,N$3&gt;$D79+$G79-1,AND(Equipment!$K79&lt;&gt;"",N$3&gt;YEAR(Equipment!$K79))),"",IF($C79="Straight-Line",MAX(0,($E79-$F79)/$G79),IF($C79="Declining Balance",MAX(0,MIN($E79*(1-Assumptions!$B$6/$G79)^(N$3-$D79)*Assumptions!$B$6/$G79,$E79*(1-Assumptions!$B$6/$G79)^(N$3-$D79)-$F79)),""))),"")))</f>
        <v/>
      </c>
      <c r="O79" s="28">
        <f>IF($A79="","",IF(OR($C79="",$D79="",$E79="",$F79="",$G79=""),"",IFERROR(IF(OR(O$3&lt;$D79,O$3&gt;$D79+$G79-1,AND(Equipment!$K79&lt;&gt;"",O$3&gt;YEAR(Equipment!$K79))),"",IF($C79="Straight-Line",MAX(0,($E79-$F79)/$G79),IF($C79="Declining Balance",MAX(0,MIN($E79*(1-Assumptions!$B$6/$G79)^(O$3-$D79)*Assumptions!$B$6/$G79,$E79*(1-Assumptions!$B$6/$G79)^(O$3-$D79)-$F79)),""))),"")))</f>
        <v/>
      </c>
      <c r="P79" s="28">
        <f>IF($A79="","",IF(OR($C79="",$D79="",$E79="",$F79="",$G79=""),"",IFERROR(IF(OR(P$3&lt;$D79,P$3&gt;$D79+$G79-1,AND(Equipment!$K79&lt;&gt;"",P$3&gt;YEAR(Equipment!$K79))),"",IF($C79="Straight-Line",MAX(0,($E79-$F79)/$G79),IF($C79="Declining Balance",MAX(0,MIN($E79*(1-Assumptions!$B$6/$G79)^(P$3-$D79)*Assumptions!$B$6/$G79,$E79*(1-Assumptions!$B$6/$G79)^(P$3-$D79)-$F79)),""))),"")))</f>
        <v/>
      </c>
      <c r="Q79" s="28">
        <f>IF($A79="","",IF(OR($C79="",$D79="",$E79="",$F79="",$G79=""),"",IFERROR(IF(OR(Q$3&lt;$D79,Q$3&gt;$D79+$G79-1,AND(Equipment!$K79&lt;&gt;"",Q$3&gt;YEAR(Equipment!$K79))),"",IF($C79="Straight-Line",MAX(0,($E79-$F79)/$G79),IF($C79="Declining Balance",MAX(0,MIN($E79*(1-Assumptions!$B$6/$G79)^(Q$3-$D79)*Assumptions!$B$6/$G79,$E79*(1-Assumptions!$B$6/$G79)^(Q$3-$D79)-$F79)),""))),"")))</f>
        <v/>
      </c>
      <c r="R79" s="28">
        <f>IF($A79="","",IF(OR($C79="",$D79="",$E79="",$F79="",$G79=""),"",IFERROR(IF(OR(R$3&lt;$D79,R$3&gt;$D79+$G79-1,AND(Equipment!$K79&lt;&gt;"",R$3&gt;YEAR(Equipment!$K79))),"",IF($C79="Straight-Line",MAX(0,($E79-$F79)/$G79),IF($C79="Declining Balance",MAX(0,MIN($E79*(1-Assumptions!$B$6/$G79)^(R$3-$D79)*Assumptions!$B$6/$G79,$E79*(1-Assumptions!$B$6/$G79)^(R$3-$D79)-$F79)),""))),"")))</f>
        <v/>
      </c>
    </row>
    <row r="80">
      <c r="A80" s="25">
        <f>IF(Equipment!$A80="","",Equipment!$A80)</f>
        <v/>
      </c>
      <c r="B80" s="25">
        <f>IF(Equipment!$A80="","",Equipment!$B80)</f>
        <v/>
      </c>
      <c r="C80" s="25">
        <f>IF(Equipment!$A80="","",Equipment!$I80)</f>
        <v/>
      </c>
      <c r="D80" s="20">
        <f>IF(OR(Equipment!$A80="",Equipment!$E80=""),"",IFERROR(YEAR(Equipment!$E80),""))</f>
        <v/>
      </c>
      <c r="E80" s="19">
        <f>IF(Equipment!$A80="","",Equipment!$F80)</f>
        <v/>
      </c>
      <c r="F80" s="19">
        <f>IF(Equipment!$A80="","",Equipment!$G80)</f>
        <v/>
      </c>
      <c r="G80" s="20">
        <f>IF(Equipment!$A80="","",Equipment!$H80)</f>
        <v/>
      </c>
      <c r="H80" s="25">
        <f>IF(Equipment!$A80="","",Equipment!$D80)</f>
        <v/>
      </c>
      <c r="I80" s="26">
        <f>IF($A80="","",IF(OR($C80="",$D80="",$E80="",$F80="",$G80=""),"",IFERROR(IF(OR(I$3&lt;$D80,I$3&gt;$D80+$G80-1,AND(Equipment!$K80&lt;&gt;"",I$3&gt;YEAR(Equipment!$K80))),"",IF($C80="Straight-Line",MAX(0,($E80-$F80)/$G80),IF($C80="Declining Balance",MAX(0,MIN($E80*(1-Assumptions!$B$6/$G80)^(I$3-$D80)*Assumptions!$B$6/$G80,$E80*(1-Assumptions!$B$6/$G80)^(I$3-$D80)-$F80)),""))),"")))</f>
        <v/>
      </c>
      <c r="J80" s="26">
        <f>IF($A80="","",IF(OR($C80="",$D80="",$E80="",$F80="",$G80=""),"",IFERROR(IF(OR(J$3&lt;$D80,J$3&gt;$D80+$G80-1,AND(Equipment!$K80&lt;&gt;"",J$3&gt;YEAR(Equipment!$K80))),"",IF($C80="Straight-Line",MAX(0,($E80-$F80)/$G80),IF($C80="Declining Balance",MAX(0,MIN($E80*(1-Assumptions!$B$6/$G80)^(J$3-$D80)*Assumptions!$B$6/$G80,$E80*(1-Assumptions!$B$6/$G80)^(J$3-$D80)-$F80)),""))),"")))</f>
        <v/>
      </c>
      <c r="K80" s="26">
        <f>IF($A80="","",IF(OR($C80="",$D80="",$E80="",$F80="",$G80=""),"",IFERROR(IF(OR(K$3&lt;$D80,K$3&gt;$D80+$G80-1,AND(Equipment!$K80&lt;&gt;"",K$3&gt;YEAR(Equipment!$K80))),"",IF($C80="Straight-Line",MAX(0,($E80-$F80)/$G80),IF($C80="Declining Balance",MAX(0,MIN($E80*(1-Assumptions!$B$6/$G80)^(K$3-$D80)*Assumptions!$B$6/$G80,$E80*(1-Assumptions!$B$6/$G80)^(K$3-$D80)-$F80)),""))),"")))</f>
        <v/>
      </c>
      <c r="L80" s="26">
        <f>IF($A80="","",IF(OR($C80="",$D80="",$E80="",$F80="",$G80=""),"",IFERROR(IF(OR(L$3&lt;$D80,L$3&gt;$D80+$G80-1,AND(Equipment!$K80&lt;&gt;"",L$3&gt;YEAR(Equipment!$K80))),"",IF($C80="Straight-Line",MAX(0,($E80-$F80)/$G80),IF($C80="Declining Balance",MAX(0,MIN($E80*(1-Assumptions!$B$6/$G80)^(L$3-$D80)*Assumptions!$B$6/$G80,$E80*(1-Assumptions!$B$6/$G80)^(L$3-$D80)-$F80)),""))),"")))</f>
        <v/>
      </c>
      <c r="M80" s="26">
        <f>IF($A80="","",IF(OR($C80="",$D80="",$E80="",$F80="",$G80=""),"",IFERROR(IF(OR(M$3&lt;$D80,M$3&gt;$D80+$G80-1,AND(Equipment!$K80&lt;&gt;"",M$3&gt;YEAR(Equipment!$K80))),"",IF($C80="Straight-Line",MAX(0,($E80-$F80)/$G80),IF($C80="Declining Balance",MAX(0,MIN($E80*(1-Assumptions!$B$6/$G80)^(M$3-$D80)*Assumptions!$B$6/$G80,$E80*(1-Assumptions!$B$6/$G80)^(M$3-$D80)-$F80)),""))),"")))</f>
        <v/>
      </c>
      <c r="N80" s="26">
        <f>IF($A80="","",IF(OR($C80="",$D80="",$E80="",$F80="",$G80=""),"",IFERROR(IF(OR(N$3&lt;$D80,N$3&gt;$D80+$G80-1,AND(Equipment!$K80&lt;&gt;"",N$3&gt;YEAR(Equipment!$K80))),"",IF($C80="Straight-Line",MAX(0,($E80-$F80)/$G80),IF($C80="Declining Balance",MAX(0,MIN($E80*(1-Assumptions!$B$6/$G80)^(N$3-$D80)*Assumptions!$B$6/$G80,$E80*(1-Assumptions!$B$6/$G80)^(N$3-$D80)-$F80)),""))),"")))</f>
        <v/>
      </c>
      <c r="O80" s="26">
        <f>IF($A80="","",IF(OR($C80="",$D80="",$E80="",$F80="",$G80=""),"",IFERROR(IF(OR(O$3&lt;$D80,O$3&gt;$D80+$G80-1,AND(Equipment!$K80&lt;&gt;"",O$3&gt;YEAR(Equipment!$K80))),"",IF($C80="Straight-Line",MAX(0,($E80-$F80)/$G80),IF($C80="Declining Balance",MAX(0,MIN($E80*(1-Assumptions!$B$6/$G80)^(O$3-$D80)*Assumptions!$B$6/$G80,$E80*(1-Assumptions!$B$6/$G80)^(O$3-$D80)-$F80)),""))),"")))</f>
        <v/>
      </c>
      <c r="P80" s="26">
        <f>IF($A80="","",IF(OR($C80="",$D80="",$E80="",$F80="",$G80=""),"",IFERROR(IF(OR(P$3&lt;$D80,P$3&gt;$D80+$G80-1,AND(Equipment!$K80&lt;&gt;"",P$3&gt;YEAR(Equipment!$K80))),"",IF($C80="Straight-Line",MAX(0,($E80-$F80)/$G80),IF($C80="Declining Balance",MAX(0,MIN($E80*(1-Assumptions!$B$6/$G80)^(P$3-$D80)*Assumptions!$B$6/$G80,$E80*(1-Assumptions!$B$6/$G80)^(P$3-$D80)-$F80)),""))),"")))</f>
        <v/>
      </c>
      <c r="Q80" s="26">
        <f>IF($A80="","",IF(OR($C80="",$D80="",$E80="",$F80="",$G80=""),"",IFERROR(IF(OR(Q$3&lt;$D80,Q$3&gt;$D80+$G80-1,AND(Equipment!$K80&lt;&gt;"",Q$3&gt;YEAR(Equipment!$K80))),"",IF($C80="Straight-Line",MAX(0,($E80-$F80)/$G80),IF($C80="Declining Balance",MAX(0,MIN($E80*(1-Assumptions!$B$6/$G80)^(Q$3-$D80)*Assumptions!$B$6/$G80,$E80*(1-Assumptions!$B$6/$G80)^(Q$3-$D80)-$F80)),""))),"")))</f>
        <v/>
      </c>
      <c r="R80" s="26">
        <f>IF($A80="","",IF(OR($C80="",$D80="",$E80="",$F80="",$G80=""),"",IFERROR(IF(OR(R$3&lt;$D80,R$3&gt;$D80+$G80-1,AND(Equipment!$K80&lt;&gt;"",R$3&gt;YEAR(Equipment!$K80))),"",IF($C80="Straight-Line",MAX(0,($E80-$F80)/$G80),IF($C80="Declining Balance",MAX(0,MIN($E80*(1-Assumptions!$B$6/$G80)^(R$3-$D80)*Assumptions!$B$6/$G80,$E80*(1-Assumptions!$B$6/$G80)^(R$3-$D80)-$F80)),""))),"")))</f>
        <v/>
      </c>
    </row>
    <row r="81">
      <c r="A81" s="27">
        <f>IF(Equipment!$A81="","",Equipment!$A81)</f>
        <v/>
      </c>
      <c r="B81" s="27">
        <f>IF(Equipment!$A81="","",Equipment!$B81)</f>
        <v/>
      </c>
      <c r="C81" s="27">
        <f>IF(Equipment!$A81="","",Equipment!$I81)</f>
        <v/>
      </c>
      <c r="D81" s="22">
        <f>IF(OR(Equipment!$A81="",Equipment!$E81=""),"",IFERROR(YEAR(Equipment!$E81),""))</f>
        <v/>
      </c>
      <c r="E81" s="21">
        <f>IF(Equipment!$A81="","",Equipment!$F81)</f>
        <v/>
      </c>
      <c r="F81" s="21">
        <f>IF(Equipment!$A81="","",Equipment!$G81)</f>
        <v/>
      </c>
      <c r="G81" s="22">
        <f>IF(Equipment!$A81="","",Equipment!$H81)</f>
        <v/>
      </c>
      <c r="H81" s="27">
        <f>IF(Equipment!$A81="","",Equipment!$D81)</f>
        <v/>
      </c>
      <c r="I81" s="28">
        <f>IF($A81="","",IF(OR($C81="",$D81="",$E81="",$F81="",$G81=""),"",IFERROR(IF(OR(I$3&lt;$D81,I$3&gt;$D81+$G81-1,AND(Equipment!$K81&lt;&gt;"",I$3&gt;YEAR(Equipment!$K81))),"",IF($C81="Straight-Line",MAX(0,($E81-$F81)/$G81),IF($C81="Declining Balance",MAX(0,MIN($E81*(1-Assumptions!$B$6/$G81)^(I$3-$D81)*Assumptions!$B$6/$G81,$E81*(1-Assumptions!$B$6/$G81)^(I$3-$D81)-$F81)),""))),"")))</f>
        <v/>
      </c>
      <c r="J81" s="28">
        <f>IF($A81="","",IF(OR($C81="",$D81="",$E81="",$F81="",$G81=""),"",IFERROR(IF(OR(J$3&lt;$D81,J$3&gt;$D81+$G81-1,AND(Equipment!$K81&lt;&gt;"",J$3&gt;YEAR(Equipment!$K81))),"",IF($C81="Straight-Line",MAX(0,($E81-$F81)/$G81),IF($C81="Declining Balance",MAX(0,MIN($E81*(1-Assumptions!$B$6/$G81)^(J$3-$D81)*Assumptions!$B$6/$G81,$E81*(1-Assumptions!$B$6/$G81)^(J$3-$D81)-$F81)),""))),"")))</f>
        <v/>
      </c>
      <c r="K81" s="28">
        <f>IF($A81="","",IF(OR($C81="",$D81="",$E81="",$F81="",$G81=""),"",IFERROR(IF(OR(K$3&lt;$D81,K$3&gt;$D81+$G81-1,AND(Equipment!$K81&lt;&gt;"",K$3&gt;YEAR(Equipment!$K81))),"",IF($C81="Straight-Line",MAX(0,($E81-$F81)/$G81),IF($C81="Declining Balance",MAX(0,MIN($E81*(1-Assumptions!$B$6/$G81)^(K$3-$D81)*Assumptions!$B$6/$G81,$E81*(1-Assumptions!$B$6/$G81)^(K$3-$D81)-$F81)),""))),"")))</f>
        <v/>
      </c>
      <c r="L81" s="28">
        <f>IF($A81="","",IF(OR($C81="",$D81="",$E81="",$F81="",$G81=""),"",IFERROR(IF(OR(L$3&lt;$D81,L$3&gt;$D81+$G81-1,AND(Equipment!$K81&lt;&gt;"",L$3&gt;YEAR(Equipment!$K81))),"",IF($C81="Straight-Line",MAX(0,($E81-$F81)/$G81),IF($C81="Declining Balance",MAX(0,MIN($E81*(1-Assumptions!$B$6/$G81)^(L$3-$D81)*Assumptions!$B$6/$G81,$E81*(1-Assumptions!$B$6/$G81)^(L$3-$D81)-$F81)),""))),"")))</f>
        <v/>
      </c>
      <c r="M81" s="28">
        <f>IF($A81="","",IF(OR($C81="",$D81="",$E81="",$F81="",$G81=""),"",IFERROR(IF(OR(M$3&lt;$D81,M$3&gt;$D81+$G81-1,AND(Equipment!$K81&lt;&gt;"",M$3&gt;YEAR(Equipment!$K81))),"",IF($C81="Straight-Line",MAX(0,($E81-$F81)/$G81),IF($C81="Declining Balance",MAX(0,MIN($E81*(1-Assumptions!$B$6/$G81)^(M$3-$D81)*Assumptions!$B$6/$G81,$E81*(1-Assumptions!$B$6/$G81)^(M$3-$D81)-$F81)),""))),"")))</f>
        <v/>
      </c>
      <c r="N81" s="28">
        <f>IF($A81="","",IF(OR($C81="",$D81="",$E81="",$F81="",$G81=""),"",IFERROR(IF(OR(N$3&lt;$D81,N$3&gt;$D81+$G81-1,AND(Equipment!$K81&lt;&gt;"",N$3&gt;YEAR(Equipment!$K81))),"",IF($C81="Straight-Line",MAX(0,($E81-$F81)/$G81),IF($C81="Declining Balance",MAX(0,MIN($E81*(1-Assumptions!$B$6/$G81)^(N$3-$D81)*Assumptions!$B$6/$G81,$E81*(1-Assumptions!$B$6/$G81)^(N$3-$D81)-$F81)),""))),"")))</f>
        <v/>
      </c>
      <c r="O81" s="28">
        <f>IF($A81="","",IF(OR($C81="",$D81="",$E81="",$F81="",$G81=""),"",IFERROR(IF(OR(O$3&lt;$D81,O$3&gt;$D81+$G81-1,AND(Equipment!$K81&lt;&gt;"",O$3&gt;YEAR(Equipment!$K81))),"",IF($C81="Straight-Line",MAX(0,($E81-$F81)/$G81),IF($C81="Declining Balance",MAX(0,MIN($E81*(1-Assumptions!$B$6/$G81)^(O$3-$D81)*Assumptions!$B$6/$G81,$E81*(1-Assumptions!$B$6/$G81)^(O$3-$D81)-$F81)),""))),"")))</f>
        <v/>
      </c>
      <c r="P81" s="28">
        <f>IF($A81="","",IF(OR($C81="",$D81="",$E81="",$F81="",$G81=""),"",IFERROR(IF(OR(P$3&lt;$D81,P$3&gt;$D81+$G81-1,AND(Equipment!$K81&lt;&gt;"",P$3&gt;YEAR(Equipment!$K81))),"",IF($C81="Straight-Line",MAX(0,($E81-$F81)/$G81),IF($C81="Declining Balance",MAX(0,MIN($E81*(1-Assumptions!$B$6/$G81)^(P$3-$D81)*Assumptions!$B$6/$G81,$E81*(1-Assumptions!$B$6/$G81)^(P$3-$D81)-$F81)),""))),"")))</f>
        <v/>
      </c>
      <c r="Q81" s="28">
        <f>IF($A81="","",IF(OR($C81="",$D81="",$E81="",$F81="",$G81=""),"",IFERROR(IF(OR(Q$3&lt;$D81,Q$3&gt;$D81+$G81-1,AND(Equipment!$K81&lt;&gt;"",Q$3&gt;YEAR(Equipment!$K81))),"",IF($C81="Straight-Line",MAX(0,($E81-$F81)/$G81),IF($C81="Declining Balance",MAX(0,MIN($E81*(1-Assumptions!$B$6/$G81)^(Q$3-$D81)*Assumptions!$B$6/$G81,$E81*(1-Assumptions!$B$6/$G81)^(Q$3-$D81)-$F81)),""))),"")))</f>
        <v/>
      </c>
      <c r="R81" s="28">
        <f>IF($A81="","",IF(OR($C81="",$D81="",$E81="",$F81="",$G81=""),"",IFERROR(IF(OR(R$3&lt;$D81,R$3&gt;$D81+$G81-1,AND(Equipment!$K81&lt;&gt;"",R$3&gt;YEAR(Equipment!$K81))),"",IF($C81="Straight-Line",MAX(0,($E81-$F81)/$G81),IF($C81="Declining Balance",MAX(0,MIN($E81*(1-Assumptions!$B$6/$G81)^(R$3-$D81)*Assumptions!$B$6/$G81,$E81*(1-Assumptions!$B$6/$G81)^(R$3-$D81)-$F81)),""))),"")))</f>
        <v/>
      </c>
    </row>
    <row r="82">
      <c r="A82" s="25">
        <f>IF(Equipment!$A82="","",Equipment!$A82)</f>
        <v/>
      </c>
      <c r="B82" s="25">
        <f>IF(Equipment!$A82="","",Equipment!$B82)</f>
        <v/>
      </c>
      <c r="C82" s="25">
        <f>IF(Equipment!$A82="","",Equipment!$I82)</f>
        <v/>
      </c>
      <c r="D82" s="20">
        <f>IF(OR(Equipment!$A82="",Equipment!$E82=""),"",IFERROR(YEAR(Equipment!$E82),""))</f>
        <v/>
      </c>
      <c r="E82" s="19">
        <f>IF(Equipment!$A82="","",Equipment!$F82)</f>
        <v/>
      </c>
      <c r="F82" s="19">
        <f>IF(Equipment!$A82="","",Equipment!$G82)</f>
        <v/>
      </c>
      <c r="G82" s="20">
        <f>IF(Equipment!$A82="","",Equipment!$H82)</f>
        <v/>
      </c>
      <c r="H82" s="25">
        <f>IF(Equipment!$A82="","",Equipment!$D82)</f>
        <v/>
      </c>
      <c r="I82" s="26">
        <f>IF($A82="","",IF(OR($C82="",$D82="",$E82="",$F82="",$G82=""),"",IFERROR(IF(OR(I$3&lt;$D82,I$3&gt;$D82+$G82-1,AND(Equipment!$K82&lt;&gt;"",I$3&gt;YEAR(Equipment!$K82))),"",IF($C82="Straight-Line",MAX(0,($E82-$F82)/$G82),IF($C82="Declining Balance",MAX(0,MIN($E82*(1-Assumptions!$B$6/$G82)^(I$3-$D82)*Assumptions!$B$6/$G82,$E82*(1-Assumptions!$B$6/$G82)^(I$3-$D82)-$F82)),""))),"")))</f>
        <v/>
      </c>
      <c r="J82" s="26">
        <f>IF($A82="","",IF(OR($C82="",$D82="",$E82="",$F82="",$G82=""),"",IFERROR(IF(OR(J$3&lt;$D82,J$3&gt;$D82+$G82-1,AND(Equipment!$K82&lt;&gt;"",J$3&gt;YEAR(Equipment!$K82))),"",IF($C82="Straight-Line",MAX(0,($E82-$F82)/$G82),IF($C82="Declining Balance",MAX(0,MIN($E82*(1-Assumptions!$B$6/$G82)^(J$3-$D82)*Assumptions!$B$6/$G82,$E82*(1-Assumptions!$B$6/$G82)^(J$3-$D82)-$F82)),""))),"")))</f>
        <v/>
      </c>
      <c r="K82" s="26">
        <f>IF($A82="","",IF(OR($C82="",$D82="",$E82="",$F82="",$G82=""),"",IFERROR(IF(OR(K$3&lt;$D82,K$3&gt;$D82+$G82-1,AND(Equipment!$K82&lt;&gt;"",K$3&gt;YEAR(Equipment!$K82))),"",IF($C82="Straight-Line",MAX(0,($E82-$F82)/$G82),IF($C82="Declining Balance",MAX(0,MIN($E82*(1-Assumptions!$B$6/$G82)^(K$3-$D82)*Assumptions!$B$6/$G82,$E82*(1-Assumptions!$B$6/$G82)^(K$3-$D82)-$F82)),""))),"")))</f>
        <v/>
      </c>
      <c r="L82" s="26">
        <f>IF($A82="","",IF(OR($C82="",$D82="",$E82="",$F82="",$G82=""),"",IFERROR(IF(OR(L$3&lt;$D82,L$3&gt;$D82+$G82-1,AND(Equipment!$K82&lt;&gt;"",L$3&gt;YEAR(Equipment!$K82))),"",IF($C82="Straight-Line",MAX(0,($E82-$F82)/$G82),IF($C82="Declining Balance",MAX(0,MIN($E82*(1-Assumptions!$B$6/$G82)^(L$3-$D82)*Assumptions!$B$6/$G82,$E82*(1-Assumptions!$B$6/$G82)^(L$3-$D82)-$F82)),""))),"")))</f>
        <v/>
      </c>
      <c r="M82" s="26">
        <f>IF($A82="","",IF(OR($C82="",$D82="",$E82="",$F82="",$G82=""),"",IFERROR(IF(OR(M$3&lt;$D82,M$3&gt;$D82+$G82-1,AND(Equipment!$K82&lt;&gt;"",M$3&gt;YEAR(Equipment!$K82))),"",IF($C82="Straight-Line",MAX(0,($E82-$F82)/$G82),IF($C82="Declining Balance",MAX(0,MIN($E82*(1-Assumptions!$B$6/$G82)^(M$3-$D82)*Assumptions!$B$6/$G82,$E82*(1-Assumptions!$B$6/$G82)^(M$3-$D82)-$F82)),""))),"")))</f>
        <v/>
      </c>
      <c r="N82" s="26">
        <f>IF($A82="","",IF(OR($C82="",$D82="",$E82="",$F82="",$G82=""),"",IFERROR(IF(OR(N$3&lt;$D82,N$3&gt;$D82+$G82-1,AND(Equipment!$K82&lt;&gt;"",N$3&gt;YEAR(Equipment!$K82))),"",IF($C82="Straight-Line",MAX(0,($E82-$F82)/$G82),IF($C82="Declining Balance",MAX(0,MIN($E82*(1-Assumptions!$B$6/$G82)^(N$3-$D82)*Assumptions!$B$6/$G82,$E82*(1-Assumptions!$B$6/$G82)^(N$3-$D82)-$F82)),""))),"")))</f>
        <v/>
      </c>
      <c r="O82" s="26">
        <f>IF($A82="","",IF(OR($C82="",$D82="",$E82="",$F82="",$G82=""),"",IFERROR(IF(OR(O$3&lt;$D82,O$3&gt;$D82+$G82-1,AND(Equipment!$K82&lt;&gt;"",O$3&gt;YEAR(Equipment!$K82))),"",IF($C82="Straight-Line",MAX(0,($E82-$F82)/$G82),IF($C82="Declining Balance",MAX(0,MIN($E82*(1-Assumptions!$B$6/$G82)^(O$3-$D82)*Assumptions!$B$6/$G82,$E82*(1-Assumptions!$B$6/$G82)^(O$3-$D82)-$F82)),""))),"")))</f>
        <v/>
      </c>
      <c r="P82" s="26">
        <f>IF($A82="","",IF(OR($C82="",$D82="",$E82="",$F82="",$G82=""),"",IFERROR(IF(OR(P$3&lt;$D82,P$3&gt;$D82+$G82-1,AND(Equipment!$K82&lt;&gt;"",P$3&gt;YEAR(Equipment!$K82))),"",IF($C82="Straight-Line",MAX(0,($E82-$F82)/$G82),IF($C82="Declining Balance",MAX(0,MIN($E82*(1-Assumptions!$B$6/$G82)^(P$3-$D82)*Assumptions!$B$6/$G82,$E82*(1-Assumptions!$B$6/$G82)^(P$3-$D82)-$F82)),""))),"")))</f>
        <v/>
      </c>
      <c r="Q82" s="26">
        <f>IF($A82="","",IF(OR($C82="",$D82="",$E82="",$F82="",$G82=""),"",IFERROR(IF(OR(Q$3&lt;$D82,Q$3&gt;$D82+$G82-1,AND(Equipment!$K82&lt;&gt;"",Q$3&gt;YEAR(Equipment!$K82))),"",IF($C82="Straight-Line",MAX(0,($E82-$F82)/$G82),IF($C82="Declining Balance",MAX(0,MIN($E82*(1-Assumptions!$B$6/$G82)^(Q$3-$D82)*Assumptions!$B$6/$G82,$E82*(1-Assumptions!$B$6/$G82)^(Q$3-$D82)-$F82)),""))),"")))</f>
        <v/>
      </c>
      <c r="R82" s="26">
        <f>IF($A82="","",IF(OR($C82="",$D82="",$E82="",$F82="",$G82=""),"",IFERROR(IF(OR(R$3&lt;$D82,R$3&gt;$D82+$G82-1,AND(Equipment!$K82&lt;&gt;"",R$3&gt;YEAR(Equipment!$K82))),"",IF($C82="Straight-Line",MAX(0,($E82-$F82)/$G82),IF($C82="Declining Balance",MAX(0,MIN($E82*(1-Assumptions!$B$6/$G82)^(R$3-$D82)*Assumptions!$B$6/$G82,$E82*(1-Assumptions!$B$6/$G82)^(R$3-$D82)-$F82)),""))),"")))</f>
        <v/>
      </c>
    </row>
    <row r="83">
      <c r="A83" s="27">
        <f>IF(Equipment!$A83="","",Equipment!$A83)</f>
        <v/>
      </c>
      <c r="B83" s="27">
        <f>IF(Equipment!$A83="","",Equipment!$B83)</f>
        <v/>
      </c>
      <c r="C83" s="27">
        <f>IF(Equipment!$A83="","",Equipment!$I83)</f>
        <v/>
      </c>
      <c r="D83" s="22">
        <f>IF(OR(Equipment!$A83="",Equipment!$E83=""),"",IFERROR(YEAR(Equipment!$E83),""))</f>
        <v/>
      </c>
      <c r="E83" s="21">
        <f>IF(Equipment!$A83="","",Equipment!$F83)</f>
        <v/>
      </c>
      <c r="F83" s="21">
        <f>IF(Equipment!$A83="","",Equipment!$G83)</f>
        <v/>
      </c>
      <c r="G83" s="22">
        <f>IF(Equipment!$A83="","",Equipment!$H83)</f>
        <v/>
      </c>
      <c r="H83" s="27">
        <f>IF(Equipment!$A83="","",Equipment!$D83)</f>
        <v/>
      </c>
      <c r="I83" s="28">
        <f>IF($A83="","",IF(OR($C83="",$D83="",$E83="",$F83="",$G83=""),"",IFERROR(IF(OR(I$3&lt;$D83,I$3&gt;$D83+$G83-1,AND(Equipment!$K83&lt;&gt;"",I$3&gt;YEAR(Equipment!$K83))),"",IF($C83="Straight-Line",MAX(0,($E83-$F83)/$G83),IF($C83="Declining Balance",MAX(0,MIN($E83*(1-Assumptions!$B$6/$G83)^(I$3-$D83)*Assumptions!$B$6/$G83,$E83*(1-Assumptions!$B$6/$G83)^(I$3-$D83)-$F83)),""))),"")))</f>
        <v/>
      </c>
      <c r="J83" s="28">
        <f>IF($A83="","",IF(OR($C83="",$D83="",$E83="",$F83="",$G83=""),"",IFERROR(IF(OR(J$3&lt;$D83,J$3&gt;$D83+$G83-1,AND(Equipment!$K83&lt;&gt;"",J$3&gt;YEAR(Equipment!$K83))),"",IF($C83="Straight-Line",MAX(0,($E83-$F83)/$G83),IF($C83="Declining Balance",MAX(0,MIN($E83*(1-Assumptions!$B$6/$G83)^(J$3-$D83)*Assumptions!$B$6/$G83,$E83*(1-Assumptions!$B$6/$G83)^(J$3-$D83)-$F83)),""))),"")))</f>
        <v/>
      </c>
      <c r="K83" s="28">
        <f>IF($A83="","",IF(OR($C83="",$D83="",$E83="",$F83="",$G83=""),"",IFERROR(IF(OR(K$3&lt;$D83,K$3&gt;$D83+$G83-1,AND(Equipment!$K83&lt;&gt;"",K$3&gt;YEAR(Equipment!$K83))),"",IF($C83="Straight-Line",MAX(0,($E83-$F83)/$G83),IF($C83="Declining Balance",MAX(0,MIN($E83*(1-Assumptions!$B$6/$G83)^(K$3-$D83)*Assumptions!$B$6/$G83,$E83*(1-Assumptions!$B$6/$G83)^(K$3-$D83)-$F83)),""))),"")))</f>
        <v/>
      </c>
      <c r="L83" s="28">
        <f>IF($A83="","",IF(OR($C83="",$D83="",$E83="",$F83="",$G83=""),"",IFERROR(IF(OR(L$3&lt;$D83,L$3&gt;$D83+$G83-1,AND(Equipment!$K83&lt;&gt;"",L$3&gt;YEAR(Equipment!$K83))),"",IF($C83="Straight-Line",MAX(0,($E83-$F83)/$G83),IF($C83="Declining Balance",MAX(0,MIN($E83*(1-Assumptions!$B$6/$G83)^(L$3-$D83)*Assumptions!$B$6/$G83,$E83*(1-Assumptions!$B$6/$G83)^(L$3-$D83)-$F83)),""))),"")))</f>
        <v/>
      </c>
      <c r="M83" s="28">
        <f>IF($A83="","",IF(OR($C83="",$D83="",$E83="",$F83="",$G83=""),"",IFERROR(IF(OR(M$3&lt;$D83,M$3&gt;$D83+$G83-1,AND(Equipment!$K83&lt;&gt;"",M$3&gt;YEAR(Equipment!$K83))),"",IF($C83="Straight-Line",MAX(0,($E83-$F83)/$G83),IF($C83="Declining Balance",MAX(0,MIN($E83*(1-Assumptions!$B$6/$G83)^(M$3-$D83)*Assumptions!$B$6/$G83,$E83*(1-Assumptions!$B$6/$G83)^(M$3-$D83)-$F83)),""))),"")))</f>
        <v/>
      </c>
      <c r="N83" s="28">
        <f>IF($A83="","",IF(OR($C83="",$D83="",$E83="",$F83="",$G83=""),"",IFERROR(IF(OR(N$3&lt;$D83,N$3&gt;$D83+$G83-1,AND(Equipment!$K83&lt;&gt;"",N$3&gt;YEAR(Equipment!$K83))),"",IF($C83="Straight-Line",MAX(0,($E83-$F83)/$G83),IF($C83="Declining Balance",MAX(0,MIN($E83*(1-Assumptions!$B$6/$G83)^(N$3-$D83)*Assumptions!$B$6/$G83,$E83*(1-Assumptions!$B$6/$G83)^(N$3-$D83)-$F83)),""))),"")))</f>
        <v/>
      </c>
      <c r="O83" s="28">
        <f>IF($A83="","",IF(OR($C83="",$D83="",$E83="",$F83="",$G83=""),"",IFERROR(IF(OR(O$3&lt;$D83,O$3&gt;$D83+$G83-1,AND(Equipment!$K83&lt;&gt;"",O$3&gt;YEAR(Equipment!$K83))),"",IF($C83="Straight-Line",MAX(0,($E83-$F83)/$G83),IF($C83="Declining Balance",MAX(0,MIN($E83*(1-Assumptions!$B$6/$G83)^(O$3-$D83)*Assumptions!$B$6/$G83,$E83*(1-Assumptions!$B$6/$G83)^(O$3-$D83)-$F83)),""))),"")))</f>
        <v/>
      </c>
      <c r="P83" s="28">
        <f>IF($A83="","",IF(OR($C83="",$D83="",$E83="",$F83="",$G83=""),"",IFERROR(IF(OR(P$3&lt;$D83,P$3&gt;$D83+$G83-1,AND(Equipment!$K83&lt;&gt;"",P$3&gt;YEAR(Equipment!$K83))),"",IF($C83="Straight-Line",MAX(0,($E83-$F83)/$G83),IF($C83="Declining Balance",MAX(0,MIN($E83*(1-Assumptions!$B$6/$G83)^(P$3-$D83)*Assumptions!$B$6/$G83,$E83*(1-Assumptions!$B$6/$G83)^(P$3-$D83)-$F83)),""))),"")))</f>
        <v/>
      </c>
      <c r="Q83" s="28">
        <f>IF($A83="","",IF(OR($C83="",$D83="",$E83="",$F83="",$G83=""),"",IFERROR(IF(OR(Q$3&lt;$D83,Q$3&gt;$D83+$G83-1,AND(Equipment!$K83&lt;&gt;"",Q$3&gt;YEAR(Equipment!$K83))),"",IF($C83="Straight-Line",MAX(0,($E83-$F83)/$G83),IF($C83="Declining Balance",MAX(0,MIN($E83*(1-Assumptions!$B$6/$G83)^(Q$3-$D83)*Assumptions!$B$6/$G83,$E83*(1-Assumptions!$B$6/$G83)^(Q$3-$D83)-$F83)),""))),"")))</f>
        <v/>
      </c>
      <c r="R83" s="28">
        <f>IF($A83="","",IF(OR($C83="",$D83="",$E83="",$F83="",$G83=""),"",IFERROR(IF(OR(R$3&lt;$D83,R$3&gt;$D83+$G83-1,AND(Equipment!$K83&lt;&gt;"",R$3&gt;YEAR(Equipment!$K83))),"",IF($C83="Straight-Line",MAX(0,($E83-$F83)/$G83),IF($C83="Declining Balance",MAX(0,MIN($E83*(1-Assumptions!$B$6/$G83)^(R$3-$D83)*Assumptions!$B$6/$G83,$E83*(1-Assumptions!$B$6/$G83)^(R$3-$D83)-$F83)),""))),"")))</f>
        <v/>
      </c>
    </row>
    <row r="84">
      <c r="A84" s="25">
        <f>IF(Equipment!$A84="","",Equipment!$A84)</f>
        <v/>
      </c>
      <c r="B84" s="25">
        <f>IF(Equipment!$A84="","",Equipment!$B84)</f>
        <v/>
      </c>
      <c r="C84" s="25">
        <f>IF(Equipment!$A84="","",Equipment!$I84)</f>
        <v/>
      </c>
      <c r="D84" s="20">
        <f>IF(OR(Equipment!$A84="",Equipment!$E84=""),"",IFERROR(YEAR(Equipment!$E84),""))</f>
        <v/>
      </c>
      <c r="E84" s="19">
        <f>IF(Equipment!$A84="","",Equipment!$F84)</f>
        <v/>
      </c>
      <c r="F84" s="19">
        <f>IF(Equipment!$A84="","",Equipment!$G84)</f>
        <v/>
      </c>
      <c r="G84" s="20">
        <f>IF(Equipment!$A84="","",Equipment!$H84)</f>
        <v/>
      </c>
      <c r="H84" s="25">
        <f>IF(Equipment!$A84="","",Equipment!$D84)</f>
        <v/>
      </c>
      <c r="I84" s="26">
        <f>IF($A84="","",IF(OR($C84="",$D84="",$E84="",$F84="",$G84=""),"",IFERROR(IF(OR(I$3&lt;$D84,I$3&gt;$D84+$G84-1,AND(Equipment!$K84&lt;&gt;"",I$3&gt;YEAR(Equipment!$K84))),"",IF($C84="Straight-Line",MAX(0,($E84-$F84)/$G84),IF($C84="Declining Balance",MAX(0,MIN($E84*(1-Assumptions!$B$6/$G84)^(I$3-$D84)*Assumptions!$B$6/$G84,$E84*(1-Assumptions!$B$6/$G84)^(I$3-$D84)-$F84)),""))),"")))</f>
        <v/>
      </c>
      <c r="J84" s="26">
        <f>IF($A84="","",IF(OR($C84="",$D84="",$E84="",$F84="",$G84=""),"",IFERROR(IF(OR(J$3&lt;$D84,J$3&gt;$D84+$G84-1,AND(Equipment!$K84&lt;&gt;"",J$3&gt;YEAR(Equipment!$K84))),"",IF($C84="Straight-Line",MAX(0,($E84-$F84)/$G84),IF($C84="Declining Balance",MAX(0,MIN($E84*(1-Assumptions!$B$6/$G84)^(J$3-$D84)*Assumptions!$B$6/$G84,$E84*(1-Assumptions!$B$6/$G84)^(J$3-$D84)-$F84)),""))),"")))</f>
        <v/>
      </c>
      <c r="K84" s="26">
        <f>IF($A84="","",IF(OR($C84="",$D84="",$E84="",$F84="",$G84=""),"",IFERROR(IF(OR(K$3&lt;$D84,K$3&gt;$D84+$G84-1,AND(Equipment!$K84&lt;&gt;"",K$3&gt;YEAR(Equipment!$K84))),"",IF($C84="Straight-Line",MAX(0,($E84-$F84)/$G84),IF($C84="Declining Balance",MAX(0,MIN($E84*(1-Assumptions!$B$6/$G84)^(K$3-$D84)*Assumptions!$B$6/$G84,$E84*(1-Assumptions!$B$6/$G84)^(K$3-$D84)-$F84)),""))),"")))</f>
        <v/>
      </c>
      <c r="L84" s="26">
        <f>IF($A84="","",IF(OR($C84="",$D84="",$E84="",$F84="",$G84=""),"",IFERROR(IF(OR(L$3&lt;$D84,L$3&gt;$D84+$G84-1,AND(Equipment!$K84&lt;&gt;"",L$3&gt;YEAR(Equipment!$K84))),"",IF($C84="Straight-Line",MAX(0,($E84-$F84)/$G84),IF($C84="Declining Balance",MAX(0,MIN($E84*(1-Assumptions!$B$6/$G84)^(L$3-$D84)*Assumptions!$B$6/$G84,$E84*(1-Assumptions!$B$6/$G84)^(L$3-$D84)-$F84)),""))),"")))</f>
        <v/>
      </c>
      <c r="M84" s="26">
        <f>IF($A84="","",IF(OR($C84="",$D84="",$E84="",$F84="",$G84=""),"",IFERROR(IF(OR(M$3&lt;$D84,M$3&gt;$D84+$G84-1,AND(Equipment!$K84&lt;&gt;"",M$3&gt;YEAR(Equipment!$K84))),"",IF($C84="Straight-Line",MAX(0,($E84-$F84)/$G84),IF($C84="Declining Balance",MAX(0,MIN($E84*(1-Assumptions!$B$6/$G84)^(M$3-$D84)*Assumptions!$B$6/$G84,$E84*(1-Assumptions!$B$6/$G84)^(M$3-$D84)-$F84)),""))),"")))</f>
        <v/>
      </c>
      <c r="N84" s="26">
        <f>IF($A84="","",IF(OR($C84="",$D84="",$E84="",$F84="",$G84=""),"",IFERROR(IF(OR(N$3&lt;$D84,N$3&gt;$D84+$G84-1,AND(Equipment!$K84&lt;&gt;"",N$3&gt;YEAR(Equipment!$K84))),"",IF($C84="Straight-Line",MAX(0,($E84-$F84)/$G84),IF($C84="Declining Balance",MAX(0,MIN($E84*(1-Assumptions!$B$6/$G84)^(N$3-$D84)*Assumptions!$B$6/$G84,$E84*(1-Assumptions!$B$6/$G84)^(N$3-$D84)-$F84)),""))),"")))</f>
        <v/>
      </c>
      <c r="O84" s="26">
        <f>IF($A84="","",IF(OR($C84="",$D84="",$E84="",$F84="",$G84=""),"",IFERROR(IF(OR(O$3&lt;$D84,O$3&gt;$D84+$G84-1,AND(Equipment!$K84&lt;&gt;"",O$3&gt;YEAR(Equipment!$K84))),"",IF($C84="Straight-Line",MAX(0,($E84-$F84)/$G84),IF($C84="Declining Balance",MAX(0,MIN($E84*(1-Assumptions!$B$6/$G84)^(O$3-$D84)*Assumptions!$B$6/$G84,$E84*(1-Assumptions!$B$6/$G84)^(O$3-$D84)-$F84)),""))),"")))</f>
        <v/>
      </c>
      <c r="P84" s="26">
        <f>IF($A84="","",IF(OR($C84="",$D84="",$E84="",$F84="",$G84=""),"",IFERROR(IF(OR(P$3&lt;$D84,P$3&gt;$D84+$G84-1,AND(Equipment!$K84&lt;&gt;"",P$3&gt;YEAR(Equipment!$K84))),"",IF($C84="Straight-Line",MAX(0,($E84-$F84)/$G84),IF($C84="Declining Balance",MAX(0,MIN($E84*(1-Assumptions!$B$6/$G84)^(P$3-$D84)*Assumptions!$B$6/$G84,$E84*(1-Assumptions!$B$6/$G84)^(P$3-$D84)-$F84)),""))),"")))</f>
        <v/>
      </c>
      <c r="Q84" s="26">
        <f>IF($A84="","",IF(OR($C84="",$D84="",$E84="",$F84="",$G84=""),"",IFERROR(IF(OR(Q$3&lt;$D84,Q$3&gt;$D84+$G84-1,AND(Equipment!$K84&lt;&gt;"",Q$3&gt;YEAR(Equipment!$K84))),"",IF($C84="Straight-Line",MAX(0,($E84-$F84)/$G84),IF($C84="Declining Balance",MAX(0,MIN($E84*(1-Assumptions!$B$6/$G84)^(Q$3-$D84)*Assumptions!$B$6/$G84,$E84*(1-Assumptions!$B$6/$G84)^(Q$3-$D84)-$F84)),""))),"")))</f>
        <v/>
      </c>
      <c r="R84" s="26">
        <f>IF($A84="","",IF(OR($C84="",$D84="",$E84="",$F84="",$G84=""),"",IFERROR(IF(OR(R$3&lt;$D84,R$3&gt;$D84+$G84-1,AND(Equipment!$K84&lt;&gt;"",R$3&gt;YEAR(Equipment!$K84))),"",IF($C84="Straight-Line",MAX(0,($E84-$F84)/$G84),IF($C84="Declining Balance",MAX(0,MIN($E84*(1-Assumptions!$B$6/$G84)^(R$3-$D84)*Assumptions!$B$6/$G84,$E84*(1-Assumptions!$B$6/$G84)^(R$3-$D84)-$F84)),""))),"")))</f>
        <v/>
      </c>
    </row>
    <row r="85">
      <c r="A85" s="27">
        <f>IF(Equipment!$A85="","",Equipment!$A85)</f>
        <v/>
      </c>
      <c r="B85" s="27">
        <f>IF(Equipment!$A85="","",Equipment!$B85)</f>
        <v/>
      </c>
      <c r="C85" s="27">
        <f>IF(Equipment!$A85="","",Equipment!$I85)</f>
        <v/>
      </c>
      <c r="D85" s="22">
        <f>IF(OR(Equipment!$A85="",Equipment!$E85=""),"",IFERROR(YEAR(Equipment!$E85),""))</f>
        <v/>
      </c>
      <c r="E85" s="21">
        <f>IF(Equipment!$A85="","",Equipment!$F85)</f>
        <v/>
      </c>
      <c r="F85" s="21">
        <f>IF(Equipment!$A85="","",Equipment!$G85)</f>
        <v/>
      </c>
      <c r="G85" s="22">
        <f>IF(Equipment!$A85="","",Equipment!$H85)</f>
        <v/>
      </c>
      <c r="H85" s="27">
        <f>IF(Equipment!$A85="","",Equipment!$D85)</f>
        <v/>
      </c>
      <c r="I85" s="28">
        <f>IF($A85="","",IF(OR($C85="",$D85="",$E85="",$F85="",$G85=""),"",IFERROR(IF(OR(I$3&lt;$D85,I$3&gt;$D85+$G85-1,AND(Equipment!$K85&lt;&gt;"",I$3&gt;YEAR(Equipment!$K85))),"",IF($C85="Straight-Line",MAX(0,($E85-$F85)/$G85),IF($C85="Declining Balance",MAX(0,MIN($E85*(1-Assumptions!$B$6/$G85)^(I$3-$D85)*Assumptions!$B$6/$G85,$E85*(1-Assumptions!$B$6/$G85)^(I$3-$D85)-$F85)),""))),"")))</f>
        <v/>
      </c>
      <c r="J85" s="28">
        <f>IF($A85="","",IF(OR($C85="",$D85="",$E85="",$F85="",$G85=""),"",IFERROR(IF(OR(J$3&lt;$D85,J$3&gt;$D85+$G85-1,AND(Equipment!$K85&lt;&gt;"",J$3&gt;YEAR(Equipment!$K85))),"",IF($C85="Straight-Line",MAX(0,($E85-$F85)/$G85),IF($C85="Declining Balance",MAX(0,MIN($E85*(1-Assumptions!$B$6/$G85)^(J$3-$D85)*Assumptions!$B$6/$G85,$E85*(1-Assumptions!$B$6/$G85)^(J$3-$D85)-$F85)),""))),"")))</f>
        <v/>
      </c>
      <c r="K85" s="28">
        <f>IF($A85="","",IF(OR($C85="",$D85="",$E85="",$F85="",$G85=""),"",IFERROR(IF(OR(K$3&lt;$D85,K$3&gt;$D85+$G85-1,AND(Equipment!$K85&lt;&gt;"",K$3&gt;YEAR(Equipment!$K85))),"",IF($C85="Straight-Line",MAX(0,($E85-$F85)/$G85),IF($C85="Declining Balance",MAX(0,MIN($E85*(1-Assumptions!$B$6/$G85)^(K$3-$D85)*Assumptions!$B$6/$G85,$E85*(1-Assumptions!$B$6/$G85)^(K$3-$D85)-$F85)),""))),"")))</f>
        <v/>
      </c>
      <c r="L85" s="28">
        <f>IF($A85="","",IF(OR($C85="",$D85="",$E85="",$F85="",$G85=""),"",IFERROR(IF(OR(L$3&lt;$D85,L$3&gt;$D85+$G85-1,AND(Equipment!$K85&lt;&gt;"",L$3&gt;YEAR(Equipment!$K85))),"",IF($C85="Straight-Line",MAX(0,($E85-$F85)/$G85),IF($C85="Declining Balance",MAX(0,MIN($E85*(1-Assumptions!$B$6/$G85)^(L$3-$D85)*Assumptions!$B$6/$G85,$E85*(1-Assumptions!$B$6/$G85)^(L$3-$D85)-$F85)),""))),"")))</f>
        <v/>
      </c>
      <c r="M85" s="28">
        <f>IF($A85="","",IF(OR($C85="",$D85="",$E85="",$F85="",$G85=""),"",IFERROR(IF(OR(M$3&lt;$D85,M$3&gt;$D85+$G85-1,AND(Equipment!$K85&lt;&gt;"",M$3&gt;YEAR(Equipment!$K85))),"",IF($C85="Straight-Line",MAX(0,($E85-$F85)/$G85),IF($C85="Declining Balance",MAX(0,MIN($E85*(1-Assumptions!$B$6/$G85)^(M$3-$D85)*Assumptions!$B$6/$G85,$E85*(1-Assumptions!$B$6/$G85)^(M$3-$D85)-$F85)),""))),"")))</f>
        <v/>
      </c>
      <c r="N85" s="28">
        <f>IF($A85="","",IF(OR($C85="",$D85="",$E85="",$F85="",$G85=""),"",IFERROR(IF(OR(N$3&lt;$D85,N$3&gt;$D85+$G85-1,AND(Equipment!$K85&lt;&gt;"",N$3&gt;YEAR(Equipment!$K85))),"",IF($C85="Straight-Line",MAX(0,($E85-$F85)/$G85),IF($C85="Declining Balance",MAX(0,MIN($E85*(1-Assumptions!$B$6/$G85)^(N$3-$D85)*Assumptions!$B$6/$G85,$E85*(1-Assumptions!$B$6/$G85)^(N$3-$D85)-$F85)),""))),"")))</f>
        <v/>
      </c>
      <c r="O85" s="28">
        <f>IF($A85="","",IF(OR($C85="",$D85="",$E85="",$F85="",$G85=""),"",IFERROR(IF(OR(O$3&lt;$D85,O$3&gt;$D85+$G85-1,AND(Equipment!$K85&lt;&gt;"",O$3&gt;YEAR(Equipment!$K85))),"",IF($C85="Straight-Line",MAX(0,($E85-$F85)/$G85),IF($C85="Declining Balance",MAX(0,MIN($E85*(1-Assumptions!$B$6/$G85)^(O$3-$D85)*Assumptions!$B$6/$G85,$E85*(1-Assumptions!$B$6/$G85)^(O$3-$D85)-$F85)),""))),"")))</f>
        <v/>
      </c>
      <c r="P85" s="28">
        <f>IF($A85="","",IF(OR($C85="",$D85="",$E85="",$F85="",$G85=""),"",IFERROR(IF(OR(P$3&lt;$D85,P$3&gt;$D85+$G85-1,AND(Equipment!$K85&lt;&gt;"",P$3&gt;YEAR(Equipment!$K85))),"",IF($C85="Straight-Line",MAX(0,($E85-$F85)/$G85),IF($C85="Declining Balance",MAX(0,MIN($E85*(1-Assumptions!$B$6/$G85)^(P$3-$D85)*Assumptions!$B$6/$G85,$E85*(1-Assumptions!$B$6/$G85)^(P$3-$D85)-$F85)),""))),"")))</f>
        <v/>
      </c>
      <c r="Q85" s="28">
        <f>IF($A85="","",IF(OR($C85="",$D85="",$E85="",$F85="",$G85=""),"",IFERROR(IF(OR(Q$3&lt;$D85,Q$3&gt;$D85+$G85-1,AND(Equipment!$K85&lt;&gt;"",Q$3&gt;YEAR(Equipment!$K85))),"",IF($C85="Straight-Line",MAX(0,($E85-$F85)/$G85),IF($C85="Declining Balance",MAX(0,MIN($E85*(1-Assumptions!$B$6/$G85)^(Q$3-$D85)*Assumptions!$B$6/$G85,$E85*(1-Assumptions!$B$6/$G85)^(Q$3-$D85)-$F85)),""))),"")))</f>
        <v/>
      </c>
      <c r="R85" s="28">
        <f>IF($A85="","",IF(OR($C85="",$D85="",$E85="",$F85="",$G85=""),"",IFERROR(IF(OR(R$3&lt;$D85,R$3&gt;$D85+$G85-1,AND(Equipment!$K85&lt;&gt;"",R$3&gt;YEAR(Equipment!$K85))),"",IF($C85="Straight-Line",MAX(0,($E85-$F85)/$G85),IF($C85="Declining Balance",MAX(0,MIN($E85*(1-Assumptions!$B$6/$G85)^(R$3-$D85)*Assumptions!$B$6/$G85,$E85*(1-Assumptions!$B$6/$G85)^(R$3-$D85)-$F85)),""))),"")))</f>
        <v/>
      </c>
    </row>
    <row r="86">
      <c r="A86" s="25">
        <f>IF(Equipment!$A86="","",Equipment!$A86)</f>
        <v/>
      </c>
      <c r="B86" s="25">
        <f>IF(Equipment!$A86="","",Equipment!$B86)</f>
        <v/>
      </c>
      <c r="C86" s="25">
        <f>IF(Equipment!$A86="","",Equipment!$I86)</f>
        <v/>
      </c>
      <c r="D86" s="20">
        <f>IF(OR(Equipment!$A86="",Equipment!$E86=""),"",IFERROR(YEAR(Equipment!$E86),""))</f>
        <v/>
      </c>
      <c r="E86" s="19">
        <f>IF(Equipment!$A86="","",Equipment!$F86)</f>
        <v/>
      </c>
      <c r="F86" s="19">
        <f>IF(Equipment!$A86="","",Equipment!$G86)</f>
        <v/>
      </c>
      <c r="G86" s="20">
        <f>IF(Equipment!$A86="","",Equipment!$H86)</f>
        <v/>
      </c>
      <c r="H86" s="25">
        <f>IF(Equipment!$A86="","",Equipment!$D86)</f>
        <v/>
      </c>
      <c r="I86" s="26">
        <f>IF($A86="","",IF(OR($C86="",$D86="",$E86="",$F86="",$G86=""),"",IFERROR(IF(OR(I$3&lt;$D86,I$3&gt;$D86+$G86-1,AND(Equipment!$K86&lt;&gt;"",I$3&gt;YEAR(Equipment!$K86))),"",IF($C86="Straight-Line",MAX(0,($E86-$F86)/$G86),IF($C86="Declining Balance",MAX(0,MIN($E86*(1-Assumptions!$B$6/$G86)^(I$3-$D86)*Assumptions!$B$6/$G86,$E86*(1-Assumptions!$B$6/$G86)^(I$3-$D86)-$F86)),""))),"")))</f>
        <v/>
      </c>
      <c r="J86" s="26">
        <f>IF($A86="","",IF(OR($C86="",$D86="",$E86="",$F86="",$G86=""),"",IFERROR(IF(OR(J$3&lt;$D86,J$3&gt;$D86+$G86-1,AND(Equipment!$K86&lt;&gt;"",J$3&gt;YEAR(Equipment!$K86))),"",IF($C86="Straight-Line",MAX(0,($E86-$F86)/$G86),IF($C86="Declining Balance",MAX(0,MIN($E86*(1-Assumptions!$B$6/$G86)^(J$3-$D86)*Assumptions!$B$6/$G86,$E86*(1-Assumptions!$B$6/$G86)^(J$3-$D86)-$F86)),""))),"")))</f>
        <v/>
      </c>
      <c r="K86" s="26">
        <f>IF($A86="","",IF(OR($C86="",$D86="",$E86="",$F86="",$G86=""),"",IFERROR(IF(OR(K$3&lt;$D86,K$3&gt;$D86+$G86-1,AND(Equipment!$K86&lt;&gt;"",K$3&gt;YEAR(Equipment!$K86))),"",IF($C86="Straight-Line",MAX(0,($E86-$F86)/$G86),IF($C86="Declining Balance",MAX(0,MIN($E86*(1-Assumptions!$B$6/$G86)^(K$3-$D86)*Assumptions!$B$6/$G86,$E86*(1-Assumptions!$B$6/$G86)^(K$3-$D86)-$F86)),""))),"")))</f>
        <v/>
      </c>
      <c r="L86" s="26">
        <f>IF($A86="","",IF(OR($C86="",$D86="",$E86="",$F86="",$G86=""),"",IFERROR(IF(OR(L$3&lt;$D86,L$3&gt;$D86+$G86-1,AND(Equipment!$K86&lt;&gt;"",L$3&gt;YEAR(Equipment!$K86))),"",IF($C86="Straight-Line",MAX(0,($E86-$F86)/$G86),IF($C86="Declining Balance",MAX(0,MIN($E86*(1-Assumptions!$B$6/$G86)^(L$3-$D86)*Assumptions!$B$6/$G86,$E86*(1-Assumptions!$B$6/$G86)^(L$3-$D86)-$F86)),""))),"")))</f>
        <v/>
      </c>
      <c r="M86" s="26">
        <f>IF($A86="","",IF(OR($C86="",$D86="",$E86="",$F86="",$G86=""),"",IFERROR(IF(OR(M$3&lt;$D86,M$3&gt;$D86+$G86-1,AND(Equipment!$K86&lt;&gt;"",M$3&gt;YEAR(Equipment!$K86))),"",IF($C86="Straight-Line",MAX(0,($E86-$F86)/$G86),IF($C86="Declining Balance",MAX(0,MIN($E86*(1-Assumptions!$B$6/$G86)^(M$3-$D86)*Assumptions!$B$6/$G86,$E86*(1-Assumptions!$B$6/$G86)^(M$3-$D86)-$F86)),""))),"")))</f>
        <v/>
      </c>
      <c r="N86" s="26">
        <f>IF($A86="","",IF(OR($C86="",$D86="",$E86="",$F86="",$G86=""),"",IFERROR(IF(OR(N$3&lt;$D86,N$3&gt;$D86+$G86-1,AND(Equipment!$K86&lt;&gt;"",N$3&gt;YEAR(Equipment!$K86))),"",IF($C86="Straight-Line",MAX(0,($E86-$F86)/$G86),IF($C86="Declining Balance",MAX(0,MIN($E86*(1-Assumptions!$B$6/$G86)^(N$3-$D86)*Assumptions!$B$6/$G86,$E86*(1-Assumptions!$B$6/$G86)^(N$3-$D86)-$F86)),""))),"")))</f>
        <v/>
      </c>
      <c r="O86" s="26">
        <f>IF($A86="","",IF(OR($C86="",$D86="",$E86="",$F86="",$G86=""),"",IFERROR(IF(OR(O$3&lt;$D86,O$3&gt;$D86+$G86-1,AND(Equipment!$K86&lt;&gt;"",O$3&gt;YEAR(Equipment!$K86))),"",IF($C86="Straight-Line",MAX(0,($E86-$F86)/$G86),IF($C86="Declining Balance",MAX(0,MIN($E86*(1-Assumptions!$B$6/$G86)^(O$3-$D86)*Assumptions!$B$6/$G86,$E86*(1-Assumptions!$B$6/$G86)^(O$3-$D86)-$F86)),""))),"")))</f>
        <v/>
      </c>
      <c r="P86" s="26">
        <f>IF($A86="","",IF(OR($C86="",$D86="",$E86="",$F86="",$G86=""),"",IFERROR(IF(OR(P$3&lt;$D86,P$3&gt;$D86+$G86-1,AND(Equipment!$K86&lt;&gt;"",P$3&gt;YEAR(Equipment!$K86))),"",IF($C86="Straight-Line",MAX(0,($E86-$F86)/$G86),IF($C86="Declining Balance",MAX(0,MIN($E86*(1-Assumptions!$B$6/$G86)^(P$3-$D86)*Assumptions!$B$6/$G86,$E86*(1-Assumptions!$B$6/$G86)^(P$3-$D86)-$F86)),""))),"")))</f>
        <v/>
      </c>
      <c r="Q86" s="26">
        <f>IF($A86="","",IF(OR($C86="",$D86="",$E86="",$F86="",$G86=""),"",IFERROR(IF(OR(Q$3&lt;$D86,Q$3&gt;$D86+$G86-1,AND(Equipment!$K86&lt;&gt;"",Q$3&gt;YEAR(Equipment!$K86))),"",IF($C86="Straight-Line",MAX(0,($E86-$F86)/$G86),IF($C86="Declining Balance",MAX(0,MIN($E86*(1-Assumptions!$B$6/$G86)^(Q$3-$D86)*Assumptions!$B$6/$G86,$E86*(1-Assumptions!$B$6/$G86)^(Q$3-$D86)-$F86)),""))),"")))</f>
        <v/>
      </c>
      <c r="R86" s="26">
        <f>IF($A86="","",IF(OR($C86="",$D86="",$E86="",$F86="",$G86=""),"",IFERROR(IF(OR(R$3&lt;$D86,R$3&gt;$D86+$G86-1,AND(Equipment!$K86&lt;&gt;"",R$3&gt;YEAR(Equipment!$K86))),"",IF($C86="Straight-Line",MAX(0,($E86-$F86)/$G86),IF($C86="Declining Balance",MAX(0,MIN($E86*(1-Assumptions!$B$6/$G86)^(R$3-$D86)*Assumptions!$B$6/$G86,$E86*(1-Assumptions!$B$6/$G86)^(R$3-$D86)-$F86)),""))),"")))</f>
        <v/>
      </c>
    </row>
    <row r="87">
      <c r="A87" s="27">
        <f>IF(Equipment!$A87="","",Equipment!$A87)</f>
        <v/>
      </c>
      <c r="B87" s="27">
        <f>IF(Equipment!$A87="","",Equipment!$B87)</f>
        <v/>
      </c>
      <c r="C87" s="27">
        <f>IF(Equipment!$A87="","",Equipment!$I87)</f>
        <v/>
      </c>
      <c r="D87" s="22">
        <f>IF(OR(Equipment!$A87="",Equipment!$E87=""),"",IFERROR(YEAR(Equipment!$E87),""))</f>
        <v/>
      </c>
      <c r="E87" s="21">
        <f>IF(Equipment!$A87="","",Equipment!$F87)</f>
        <v/>
      </c>
      <c r="F87" s="21">
        <f>IF(Equipment!$A87="","",Equipment!$G87)</f>
        <v/>
      </c>
      <c r="G87" s="22">
        <f>IF(Equipment!$A87="","",Equipment!$H87)</f>
        <v/>
      </c>
      <c r="H87" s="27">
        <f>IF(Equipment!$A87="","",Equipment!$D87)</f>
        <v/>
      </c>
      <c r="I87" s="28">
        <f>IF($A87="","",IF(OR($C87="",$D87="",$E87="",$F87="",$G87=""),"",IFERROR(IF(OR(I$3&lt;$D87,I$3&gt;$D87+$G87-1,AND(Equipment!$K87&lt;&gt;"",I$3&gt;YEAR(Equipment!$K87))),"",IF($C87="Straight-Line",MAX(0,($E87-$F87)/$G87),IF($C87="Declining Balance",MAX(0,MIN($E87*(1-Assumptions!$B$6/$G87)^(I$3-$D87)*Assumptions!$B$6/$G87,$E87*(1-Assumptions!$B$6/$G87)^(I$3-$D87)-$F87)),""))),"")))</f>
        <v/>
      </c>
      <c r="J87" s="28">
        <f>IF($A87="","",IF(OR($C87="",$D87="",$E87="",$F87="",$G87=""),"",IFERROR(IF(OR(J$3&lt;$D87,J$3&gt;$D87+$G87-1,AND(Equipment!$K87&lt;&gt;"",J$3&gt;YEAR(Equipment!$K87))),"",IF($C87="Straight-Line",MAX(0,($E87-$F87)/$G87),IF($C87="Declining Balance",MAX(0,MIN($E87*(1-Assumptions!$B$6/$G87)^(J$3-$D87)*Assumptions!$B$6/$G87,$E87*(1-Assumptions!$B$6/$G87)^(J$3-$D87)-$F87)),""))),"")))</f>
        <v/>
      </c>
      <c r="K87" s="28">
        <f>IF($A87="","",IF(OR($C87="",$D87="",$E87="",$F87="",$G87=""),"",IFERROR(IF(OR(K$3&lt;$D87,K$3&gt;$D87+$G87-1,AND(Equipment!$K87&lt;&gt;"",K$3&gt;YEAR(Equipment!$K87))),"",IF($C87="Straight-Line",MAX(0,($E87-$F87)/$G87),IF($C87="Declining Balance",MAX(0,MIN($E87*(1-Assumptions!$B$6/$G87)^(K$3-$D87)*Assumptions!$B$6/$G87,$E87*(1-Assumptions!$B$6/$G87)^(K$3-$D87)-$F87)),""))),"")))</f>
        <v/>
      </c>
      <c r="L87" s="28">
        <f>IF($A87="","",IF(OR($C87="",$D87="",$E87="",$F87="",$G87=""),"",IFERROR(IF(OR(L$3&lt;$D87,L$3&gt;$D87+$G87-1,AND(Equipment!$K87&lt;&gt;"",L$3&gt;YEAR(Equipment!$K87))),"",IF($C87="Straight-Line",MAX(0,($E87-$F87)/$G87),IF($C87="Declining Balance",MAX(0,MIN($E87*(1-Assumptions!$B$6/$G87)^(L$3-$D87)*Assumptions!$B$6/$G87,$E87*(1-Assumptions!$B$6/$G87)^(L$3-$D87)-$F87)),""))),"")))</f>
        <v/>
      </c>
      <c r="M87" s="28">
        <f>IF($A87="","",IF(OR($C87="",$D87="",$E87="",$F87="",$G87=""),"",IFERROR(IF(OR(M$3&lt;$D87,M$3&gt;$D87+$G87-1,AND(Equipment!$K87&lt;&gt;"",M$3&gt;YEAR(Equipment!$K87))),"",IF($C87="Straight-Line",MAX(0,($E87-$F87)/$G87),IF($C87="Declining Balance",MAX(0,MIN($E87*(1-Assumptions!$B$6/$G87)^(M$3-$D87)*Assumptions!$B$6/$G87,$E87*(1-Assumptions!$B$6/$G87)^(M$3-$D87)-$F87)),""))),"")))</f>
        <v/>
      </c>
      <c r="N87" s="28">
        <f>IF($A87="","",IF(OR($C87="",$D87="",$E87="",$F87="",$G87=""),"",IFERROR(IF(OR(N$3&lt;$D87,N$3&gt;$D87+$G87-1,AND(Equipment!$K87&lt;&gt;"",N$3&gt;YEAR(Equipment!$K87))),"",IF($C87="Straight-Line",MAX(0,($E87-$F87)/$G87),IF($C87="Declining Balance",MAX(0,MIN($E87*(1-Assumptions!$B$6/$G87)^(N$3-$D87)*Assumptions!$B$6/$G87,$E87*(1-Assumptions!$B$6/$G87)^(N$3-$D87)-$F87)),""))),"")))</f>
        <v/>
      </c>
      <c r="O87" s="28">
        <f>IF($A87="","",IF(OR($C87="",$D87="",$E87="",$F87="",$G87=""),"",IFERROR(IF(OR(O$3&lt;$D87,O$3&gt;$D87+$G87-1,AND(Equipment!$K87&lt;&gt;"",O$3&gt;YEAR(Equipment!$K87))),"",IF($C87="Straight-Line",MAX(0,($E87-$F87)/$G87),IF($C87="Declining Balance",MAX(0,MIN($E87*(1-Assumptions!$B$6/$G87)^(O$3-$D87)*Assumptions!$B$6/$G87,$E87*(1-Assumptions!$B$6/$G87)^(O$3-$D87)-$F87)),""))),"")))</f>
        <v/>
      </c>
      <c r="P87" s="28">
        <f>IF($A87="","",IF(OR($C87="",$D87="",$E87="",$F87="",$G87=""),"",IFERROR(IF(OR(P$3&lt;$D87,P$3&gt;$D87+$G87-1,AND(Equipment!$K87&lt;&gt;"",P$3&gt;YEAR(Equipment!$K87))),"",IF($C87="Straight-Line",MAX(0,($E87-$F87)/$G87),IF($C87="Declining Balance",MAX(0,MIN($E87*(1-Assumptions!$B$6/$G87)^(P$3-$D87)*Assumptions!$B$6/$G87,$E87*(1-Assumptions!$B$6/$G87)^(P$3-$D87)-$F87)),""))),"")))</f>
        <v/>
      </c>
      <c r="Q87" s="28">
        <f>IF($A87="","",IF(OR($C87="",$D87="",$E87="",$F87="",$G87=""),"",IFERROR(IF(OR(Q$3&lt;$D87,Q$3&gt;$D87+$G87-1,AND(Equipment!$K87&lt;&gt;"",Q$3&gt;YEAR(Equipment!$K87))),"",IF($C87="Straight-Line",MAX(0,($E87-$F87)/$G87),IF($C87="Declining Balance",MAX(0,MIN($E87*(1-Assumptions!$B$6/$G87)^(Q$3-$D87)*Assumptions!$B$6/$G87,$E87*(1-Assumptions!$B$6/$G87)^(Q$3-$D87)-$F87)),""))),"")))</f>
        <v/>
      </c>
      <c r="R87" s="28">
        <f>IF($A87="","",IF(OR($C87="",$D87="",$E87="",$F87="",$G87=""),"",IFERROR(IF(OR(R$3&lt;$D87,R$3&gt;$D87+$G87-1,AND(Equipment!$K87&lt;&gt;"",R$3&gt;YEAR(Equipment!$K87))),"",IF($C87="Straight-Line",MAX(0,($E87-$F87)/$G87),IF($C87="Declining Balance",MAX(0,MIN($E87*(1-Assumptions!$B$6/$G87)^(R$3-$D87)*Assumptions!$B$6/$G87,$E87*(1-Assumptions!$B$6/$G87)^(R$3-$D87)-$F87)),""))),"")))</f>
        <v/>
      </c>
    </row>
    <row r="88">
      <c r="A88" s="25">
        <f>IF(Equipment!$A88="","",Equipment!$A88)</f>
        <v/>
      </c>
      <c r="B88" s="25">
        <f>IF(Equipment!$A88="","",Equipment!$B88)</f>
        <v/>
      </c>
      <c r="C88" s="25">
        <f>IF(Equipment!$A88="","",Equipment!$I88)</f>
        <v/>
      </c>
      <c r="D88" s="20">
        <f>IF(OR(Equipment!$A88="",Equipment!$E88=""),"",IFERROR(YEAR(Equipment!$E88),""))</f>
        <v/>
      </c>
      <c r="E88" s="19">
        <f>IF(Equipment!$A88="","",Equipment!$F88)</f>
        <v/>
      </c>
      <c r="F88" s="19">
        <f>IF(Equipment!$A88="","",Equipment!$G88)</f>
        <v/>
      </c>
      <c r="G88" s="20">
        <f>IF(Equipment!$A88="","",Equipment!$H88)</f>
        <v/>
      </c>
      <c r="H88" s="25">
        <f>IF(Equipment!$A88="","",Equipment!$D88)</f>
        <v/>
      </c>
      <c r="I88" s="26">
        <f>IF($A88="","",IF(OR($C88="",$D88="",$E88="",$F88="",$G88=""),"",IFERROR(IF(OR(I$3&lt;$D88,I$3&gt;$D88+$G88-1,AND(Equipment!$K88&lt;&gt;"",I$3&gt;YEAR(Equipment!$K88))),"",IF($C88="Straight-Line",MAX(0,($E88-$F88)/$G88),IF($C88="Declining Balance",MAX(0,MIN($E88*(1-Assumptions!$B$6/$G88)^(I$3-$D88)*Assumptions!$B$6/$G88,$E88*(1-Assumptions!$B$6/$G88)^(I$3-$D88)-$F88)),""))),"")))</f>
        <v/>
      </c>
      <c r="J88" s="26">
        <f>IF($A88="","",IF(OR($C88="",$D88="",$E88="",$F88="",$G88=""),"",IFERROR(IF(OR(J$3&lt;$D88,J$3&gt;$D88+$G88-1,AND(Equipment!$K88&lt;&gt;"",J$3&gt;YEAR(Equipment!$K88))),"",IF($C88="Straight-Line",MAX(0,($E88-$F88)/$G88),IF($C88="Declining Balance",MAX(0,MIN($E88*(1-Assumptions!$B$6/$G88)^(J$3-$D88)*Assumptions!$B$6/$G88,$E88*(1-Assumptions!$B$6/$G88)^(J$3-$D88)-$F88)),""))),"")))</f>
        <v/>
      </c>
      <c r="K88" s="26">
        <f>IF($A88="","",IF(OR($C88="",$D88="",$E88="",$F88="",$G88=""),"",IFERROR(IF(OR(K$3&lt;$D88,K$3&gt;$D88+$G88-1,AND(Equipment!$K88&lt;&gt;"",K$3&gt;YEAR(Equipment!$K88))),"",IF($C88="Straight-Line",MAX(0,($E88-$F88)/$G88),IF($C88="Declining Balance",MAX(0,MIN($E88*(1-Assumptions!$B$6/$G88)^(K$3-$D88)*Assumptions!$B$6/$G88,$E88*(1-Assumptions!$B$6/$G88)^(K$3-$D88)-$F88)),""))),"")))</f>
        <v/>
      </c>
      <c r="L88" s="26">
        <f>IF($A88="","",IF(OR($C88="",$D88="",$E88="",$F88="",$G88=""),"",IFERROR(IF(OR(L$3&lt;$D88,L$3&gt;$D88+$G88-1,AND(Equipment!$K88&lt;&gt;"",L$3&gt;YEAR(Equipment!$K88))),"",IF($C88="Straight-Line",MAX(0,($E88-$F88)/$G88),IF($C88="Declining Balance",MAX(0,MIN($E88*(1-Assumptions!$B$6/$G88)^(L$3-$D88)*Assumptions!$B$6/$G88,$E88*(1-Assumptions!$B$6/$G88)^(L$3-$D88)-$F88)),""))),"")))</f>
        <v/>
      </c>
      <c r="M88" s="26">
        <f>IF($A88="","",IF(OR($C88="",$D88="",$E88="",$F88="",$G88=""),"",IFERROR(IF(OR(M$3&lt;$D88,M$3&gt;$D88+$G88-1,AND(Equipment!$K88&lt;&gt;"",M$3&gt;YEAR(Equipment!$K88))),"",IF($C88="Straight-Line",MAX(0,($E88-$F88)/$G88),IF($C88="Declining Balance",MAX(0,MIN($E88*(1-Assumptions!$B$6/$G88)^(M$3-$D88)*Assumptions!$B$6/$G88,$E88*(1-Assumptions!$B$6/$G88)^(M$3-$D88)-$F88)),""))),"")))</f>
        <v/>
      </c>
      <c r="N88" s="26">
        <f>IF($A88="","",IF(OR($C88="",$D88="",$E88="",$F88="",$G88=""),"",IFERROR(IF(OR(N$3&lt;$D88,N$3&gt;$D88+$G88-1,AND(Equipment!$K88&lt;&gt;"",N$3&gt;YEAR(Equipment!$K88))),"",IF($C88="Straight-Line",MAX(0,($E88-$F88)/$G88),IF($C88="Declining Balance",MAX(0,MIN($E88*(1-Assumptions!$B$6/$G88)^(N$3-$D88)*Assumptions!$B$6/$G88,$E88*(1-Assumptions!$B$6/$G88)^(N$3-$D88)-$F88)),""))),"")))</f>
        <v/>
      </c>
      <c r="O88" s="26">
        <f>IF($A88="","",IF(OR($C88="",$D88="",$E88="",$F88="",$G88=""),"",IFERROR(IF(OR(O$3&lt;$D88,O$3&gt;$D88+$G88-1,AND(Equipment!$K88&lt;&gt;"",O$3&gt;YEAR(Equipment!$K88))),"",IF($C88="Straight-Line",MAX(0,($E88-$F88)/$G88),IF($C88="Declining Balance",MAX(0,MIN($E88*(1-Assumptions!$B$6/$G88)^(O$3-$D88)*Assumptions!$B$6/$G88,$E88*(1-Assumptions!$B$6/$G88)^(O$3-$D88)-$F88)),""))),"")))</f>
        <v/>
      </c>
      <c r="P88" s="26">
        <f>IF($A88="","",IF(OR($C88="",$D88="",$E88="",$F88="",$G88=""),"",IFERROR(IF(OR(P$3&lt;$D88,P$3&gt;$D88+$G88-1,AND(Equipment!$K88&lt;&gt;"",P$3&gt;YEAR(Equipment!$K88))),"",IF($C88="Straight-Line",MAX(0,($E88-$F88)/$G88),IF($C88="Declining Balance",MAX(0,MIN($E88*(1-Assumptions!$B$6/$G88)^(P$3-$D88)*Assumptions!$B$6/$G88,$E88*(1-Assumptions!$B$6/$G88)^(P$3-$D88)-$F88)),""))),"")))</f>
        <v/>
      </c>
      <c r="Q88" s="26">
        <f>IF($A88="","",IF(OR($C88="",$D88="",$E88="",$F88="",$G88=""),"",IFERROR(IF(OR(Q$3&lt;$D88,Q$3&gt;$D88+$G88-1,AND(Equipment!$K88&lt;&gt;"",Q$3&gt;YEAR(Equipment!$K88))),"",IF($C88="Straight-Line",MAX(0,($E88-$F88)/$G88),IF($C88="Declining Balance",MAX(0,MIN($E88*(1-Assumptions!$B$6/$G88)^(Q$3-$D88)*Assumptions!$B$6/$G88,$E88*(1-Assumptions!$B$6/$G88)^(Q$3-$D88)-$F88)),""))),"")))</f>
        <v/>
      </c>
      <c r="R88" s="26">
        <f>IF($A88="","",IF(OR($C88="",$D88="",$E88="",$F88="",$G88=""),"",IFERROR(IF(OR(R$3&lt;$D88,R$3&gt;$D88+$G88-1,AND(Equipment!$K88&lt;&gt;"",R$3&gt;YEAR(Equipment!$K88))),"",IF($C88="Straight-Line",MAX(0,($E88-$F88)/$G88),IF($C88="Declining Balance",MAX(0,MIN($E88*(1-Assumptions!$B$6/$G88)^(R$3-$D88)*Assumptions!$B$6/$G88,$E88*(1-Assumptions!$B$6/$G88)^(R$3-$D88)-$F88)),""))),"")))</f>
        <v/>
      </c>
    </row>
    <row r="89">
      <c r="A89" s="27">
        <f>IF(Equipment!$A89="","",Equipment!$A89)</f>
        <v/>
      </c>
      <c r="B89" s="27">
        <f>IF(Equipment!$A89="","",Equipment!$B89)</f>
        <v/>
      </c>
      <c r="C89" s="27">
        <f>IF(Equipment!$A89="","",Equipment!$I89)</f>
        <v/>
      </c>
      <c r="D89" s="22">
        <f>IF(OR(Equipment!$A89="",Equipment!$E89=""),"",IFERROR(YEAR(Equipment!$E89),""))</f>
        <v/>
      </c>
      <c r="E89" s="21">
        <f>IF(Equipment!$A89="","",Equipment!$F89)</f>
        <v/>
      </c>
      <c r="F89" s="21">
        <f>IF(Equipment!$A89="","",Equipment!$G89)</f>
        <v/>
      </c>
      <c r="G89" s="22">
        <f>IF(Equipment!$A89="","",Equipment!$H89)</f>
        <v/>
      </c>
      <c r="H89" s="27">
        <f>IF(Equipment!$A89="","",Equipment!$D89)</f>
        <v/>
      </c>
      <c r="I89" s="28">
        <f>IF($A89="","",IF(OR($C89="",$D89="",$E89="",$F89="",$G89=""),"",IFERROR(IF(OR(I$3&lt;$D89,I$3&gt;$D89+$G89-1,AND(Equipment!$K89&lt;&gt;"",I$3&gt;YEAR(Equipment!$K89))),"",IF($C89="Straight-Line",MAX(0,($E89-$F89)/$G89),IF($C89="Declining Balance",MAX(0,MIN($E89*(1-Assumptions!$B$6/$G89)^(I$3-$D89)*Assumptions!$B$6/$G89,$E89*(1-Assumptions!$B$6/$G89)^(I$3-$D89)-$F89)),""))),"")))</f>
        <v/>
      </c>
      <c r="J89" s="28">
        <f>IF($A89="","",IF(OR($C89="",$D89="",$E89="",$F89="",$G89=""),"",IFERROR(IF(OR(J$3&lt;$D89,J$3&gt;$D89+$G89-1,AND(Equipment!$K89&lt;&gt;"",J$3&gt;YEAR(Equipment!$K89))),"",IF($C89="Straight-Line",MAX(0,($E89-$F89)/$G89),IF($C89="Declining Balance",MAX(0,MIN($E89*(1-Assumptions!$B$6/$G89)^(J$3-$D89)*Assumptions!$B$6/$G89,$E89*(1-Assumptions!$B$6/$G89)^(J$3-$D89)-$F89)),""))),"")))</f>
        <v/>
      </c>
      <c r="K89" s="28">
        <f>IF($A89="","",IF(OR($C89="",$D89="",$E89="",$F89="",$G89=""),"",IFERROR(IF(OR(K$3&lt;$D89,K$3&gt;$D89+$G89-1,AND(Equipment!$K89&lt;&gt;"",K$3&gt;YEAR(Equipment!$K89))),"",IF($C89="Straight-Line",MAX(0,($E89-$F89)/$G89),IF($C89="Declining Balance",MAX(0,MIN($E89*(1-Assumptions!$B$6/$G89)^(K$3-$D89)*Assumptions!$B$6/$G89,$E89*(1-Assumptions!$B$6/$G89)^(K$3-$D89)-$F89)),""))),"")))</f>
        <v/>
      </c>
      <c r="L89" s="28">
        <f>IF($A89="","",IF(OR($C89="",$D89="",$E89="",$F89="",$G89=""),"",IFERROR(IF(OR(L$3&lt;$D89,L$3&gt;$D89+$G89-1,AND(Equipment!$K89&lt;&gt;"",L$3&gt;YEAR(Equipment!$K89))),"",IF($C89="Straight-Line",MAX(0,($E89-$F89)/$G89),IF($C89="Declining Balance",MAX(0,MIN($E89*(1-Assumptions!$B$6/$G89)^(L$3-$D89)*Assumptions!$B$6/$G89,$E89*(1-Assumptions!$B$6/$G89)^(L$3-$D89)-$F89)),""))),"")))</f>
        <v/>
      </c>
      <c r="M89" s="28">
        <f>IF($A89="","",IF(OR($C89="",$D89="",$E89="",$F89="",$G89=""),"",IFERROR(IF(OR(M$3&lt;$D89,M$3&gt;$D89+$G89-1,AND(Equipment!$K89&lt;&gt;"",M$3&gt;YEAR(Equipment!$K89))),"",IF($C89="Straight-Line",MAX(0,($E89-$F89)/$G89),IF($C89="Declining Balance",MAX(0,MIN($E89*(1-Assumptions!$B$6/$G89)^(M$3-$D89)*Assumptions!$B$6/$G89,$E89*(1-Assumptions!$B$6/$G89)^(M$3-$D89)-$F89)),""))),"")))</f>
        <v/>
      </c>
      <c r="N89" s="28">
        <f>IF($A89="","",IF(OR($C89="",$D89="",$E89="",$F89="",$G89=""),"",IFERROR(IF(OR(N$3&lt;$D89,N$3&gt;$D89+$G89-1,AND(Equipment!$K89&lt;&gt;"",N$3&gt;YEAR(Equipment!$K89))),"",IF($C89="Straight-Line",MAX(0,($E89-$F89)/$G89),IF($C89="Declining Balance",MAX(0,MIN($E89*(1-Assumptions!$B$6/$G89)^(N$3-$D89)*Assumptions!$B$6/$G89,$E89*(1-Assumptions!$B$6/$G89)^(N$3-$D89)-$F89)),""))),"")))</f>
        <v/>
      </c>
      <c r="O89" s="28">
        <f>IF($A89="","",IF(OR($C89="",$D89="",$E89="",$F89="",$G89=""),"",IFERROR(IF(OR(O$3&lt;$D89,O$3&gt;$D89+$G89-1,AND(Equipment!$K89&lt;&gt;"",O$3&gt;YEAR(Equipment!$K89))),"",IF($C89="Straight-Line",MAX(0,($E89-$F89)/$G89),IF($C89="Declining Balance",MAX(0,MIN($E89*(1-Assumptions!$B$6/$G89)^(O$3-$D89)*Assumptions!$B$6/$G89,$E89*(1-Assumptions!$B$6/$G89)^(O$3-$D89)-$F89)),""))),"")))</f>
        <v/>
      </c>
      <c r="P89" s="28">
        <f>IF($A89="","",IF(OR($C89="",$D89="",$E89="",$F89="",$G89=""),"",IFERROR(IF(OR(P$3&lt;$D89,P$3&gt;$D89+$G89-1,AND(Equipment!$K89&lt;&gt;"",P$3&gt;YEAR(Equipment!$K89))),"",IF($C89="Straight-Line",MAX(0,($E89-$F89)/$G89),IF($C89="Declining Balance",MAX(0,MIN($E89*(1-Assumptions!$B$6/$G89)^(P$3-$D89)*Assumptions!$B$6/$G89,$E89*(1-Assumptions!$B$6/$G89)^(P$3-$D89)-$F89)),""))),"")))</f>
        <v/>
      </c>
      <c r="Q89" s="28">
        <f>IF($A89="","",IF(OR($C89="",$D89="",$E89="",$F89="",$G89=""),"",IFERROR(IF(OR(Q$3&lt;$D89,Q$3&gt;$D89+$G89-1,AND(Equipment!$K89&lt;&gt;"",Q$3&gt;YEAR(Equipment!$K89))),"",IF($C89="Straight-Line",MAX(0,($E89-$F89)/$G89),IF($C89="Declining Balance",MAX(0,MIN($E89*(1-Assumptions!$B$6/$G89)^(Q$3-$D89)*Assumptions!$B$6/$G89,$E89*(1-Assumptions!$B$6/$G89)^(Q$3-$D89)-$F89)),""))),"")))</f>
        <v/>
      </c>
      <c r="R89" s="28">
        <f>IF($A89="","",IF(OR($C89="",$D89="",$E89="",$F89="",$G89=""),"",IFERROR(IF(OR(R$3&lt;$D89,R$3&gt;$D89+$G89-1,AND(Equipment!$K89&lt;&gt;"",R$3&gt;YEAR(Equipment!$K89))),"",IF($C89="Straight-Line",MAX(0,($E89-$F89)/$G89),IF($C89="Declining Balance",MAX(0,MIN($E89*(1-Assumptions!$B$6/$G89)^(R$3-$D89)*Assumptions!$B$6/$G89,$E89*(1-Assumptions!$B$6/$G89)^(R$3-$D89)-$F89)),""))),"")))</f>
        <v/>
      </c>
    </row>
    <row r="90">
      <c r="A90" s="25">
        <f>IF(Equipment!$A90="","",Equipment!$A90)</f>
        <v/>
      </c>
      <c r="B90" s="25">
        <f>IF(Equipment!$A90="","",Equipment!$B90)</f>
        <v/>
      </c>
      <c r="C90" s="25">
        <f>IF(Equipment!$A90="","",Equipment!$I90)</f>
        <v/>
      </c>
      <c r="D90" s="20">
        <f>IF(OR(Equipment!$A90="",Equipment!$E90=""),"",IFERROR(YEAR(Equipment!$E90),""))</f>
        <v/>
      </c>
      <c r="E90" s="19">
        <f>IF(Equipment!$A90="","",Equipment!$F90)</f>
        <v/>
      </c>
      <c r="F90" s="19">
        <f>IF(Equipment!$A90="","",Equipment!$G90)</f>
        <v/>
      </c>
      <c r="G90" s="20">
        <f>IF(Equipment!$A90="","",Equipment!$H90)</f>
        <v/>
      </c>
      <c r="H90" s="25">
        <f>IF(Equipment!$A90="","",Equipment!$D90)</f>
        <v/>
      </c>
      <c r="I90" s="26">
        <f>IF($A90="","",IF(OR($C90="",$D90="",$E90="",$F90="",$G90=""),"",IFERROR(IF(OR(I$3&lt;$D90,I$3&gt;$D90+$G90-1,AND(Equipment!$K90&lt;&gt;"",I$3&gt;YEAR(Equipment!$K90))),"",IF($C90="Straight-Line",MAX(0,($E90-$F90)/$G90),IF($C90="Declining Balance",MAX(0,MIN($E90*(1-Assumptions!$B$6/$G90)^(I$3-$D90)*Assumptions!$B$6/$G90,$E90*(1-Assumptions!$B$6/$G90)^(I$3-$D90)-$F90)),""))),"")))</f>
        <v/>
      </c>
      <c r="J90" s="26">
        <f>IF($A90="","",IF(OR($C90="",$D90="",$E90="",$F90="",$G90=""),"",IFERROR(IF(OR(J$3&lt;$D90,J$3&gt;$D90+$G90-1,AND(Equipment!$K90&lt;&gt;"",J$3&gt;YEAR(Equipment!$K90))),"",IF($C90="Straight-Line",MAX(0,($E90-$F90)/$G90),IF($C90="Declining Balance",MAX(0,MIN($E90*(1-Assumptions!$B$6/$G90)^(J$3-$D90)*Assumptions!$B$6/$G90,$E90*(1-Assumptions!$B$6/$G90)^(J$3-$D90)-$F90)),""))),"")))</f>
        <v/>
      </c>
      <c r="K90" s="26">
        <f>IF($A90="","",IF(OR($C90="",$D90="",$E90="",$F90="",$G90=""),"",IFERROR(IF(OR(K$3&lt;$D90,K$3&gt;$D90+$G90-1,AND(Equipment!$K90&lt;&gt;"",K$3&gt;YEAR(Equipment!$K90))),"",IF($C90="Straight-Line",MAX(0,($E90-$F90)/$G90),IF($C90="Declining Balance",MAX(0,MIN($E90*(1-Assumptions!$B$6/$G90)^(K$3-$D90)*Assumptions!$B$6/$G90,$E90*(1-Assumptions!$B$6/$G90)^(K$3-$D90)-$F90)),""))),"")))</f>
        <v/>
      </c>
      <c r="L90" s="26">
        <f>IF($A90="","",IF(OR($C90="",$D90="",$E90="",$F90="",$G90=""),"",IFERROR(IF(OR(L$3&lt;$D90,L$3&gt;$D90+$G90-1,AND(Equipment!$K90&lt;&gt;"",L$3&gt;YEAR(Equipment!$K90))),"",IF($C90="Straight-Line",MAX(0,($E90-$F90)/$G90),IF($C90="Declining Balance",MAX(0,MIN($E90*(1-Assumptions!$B$6/$G90)^(L$3-$D90)*Assumptions!$B$6/$G90,$E90*(1-Assumptions!$B$6/$G90)^(L$3-$D90)-$F90)),""))),"")))</f>
        <v/>
      </c>
      <c r="M90" s="26">
        <f>IF($A90="","",IF(OR($C90="",$D90="",$E90="",$F90="",$G90=""),"",IFERROR(IF(OR(M$3&lt;$D90,M$3&gt;$D90+$G90-1,AND(Equipment!$K90&lt;&gt;"",M$3&gt;YEAR(Equipment!$K90))),"",IF($C90="Straight-Line",MAX(0,($E90-$F90)/$G90),IF($C90="Declining Balance",MAX(0,MIN($E90*(1-Assumptions!$B$6/$G90)^(M$3-$D90)*Assumptions!$B$6/$G90,$E90*(1-Assumptions!$B$6/$G90)^(M$3-$D90)-$F90)),""))),"")))</f>
        <v/>
      </c>
      <c r="N90" s="26">
        <f>IF($A90="","",IF(OR($C90="",$D90="",$E90="",$F90="",$G90=""),"",IFERROR(IF(OR(N$3&lt;$D90,N$3&gt;$D90+$G90-1,AND(Equipment!$K90&lt;&gt;"",N$3&gt;YEAR(Equipment!$K90))),"",IF($C90="Straight-Line",MAX(0,($E90-$F90)/$G90),IF($C90="Declining Balance",MAX(0,MIN($E90*(1-Assumptions!$B$6/$G90)^(N$3-$D90)*Assumptions!$B$6/$G90,$E90*(1-Assumptions!$B$6/$G90)^(N$3-$D90)-$F90)),""))),"")))</f>
        <v/>
      </c>
      <c r="O90" s="26">
        <f>IF($A90="","",IF(OR($C90="",$D90="",$E90="",$F90="",$G90=""),"",IFERROR(IF(OR(O$3&lt;$D90,O$3&gt;$D90+$G90-1,AND(Equipment!$K90&lt;&gt;"",O$3&gt;YEAR(Equipment!$K90))),"",IF($C90="Straight-Line",MAX(0,($E90-$F90)/$G90),IF($C90="Declining Balance",MAX(0,MIN($E90*(1-Assumptions!$B$6/$G90)^(O$3-$D90)*Assumptions!$B$6/$G90,$E90*(1-Assumptions!$B$6/$G90)^(O$3-$D90)-$F90)),""))),"")))</f>
        <v/>
      </c>
      <c r="P90" s="26">
        <f>IF($A90="","",IF(OR($C90="",$D90="",$E90="",$F90="",$G90=""),"",IFERROR(IF(OR(P$3&lt;$D90,P$3&gt;$D90+$G90-1,AND(Equipment!$K90&lt;&gt;"",P$3&gt;YEAR(Equipment!$K90))),"",IF($C90="Straight-Line",MAX(0,($E90-$F90)/$G90),IF($C90="Declining Balance",MAX(0,MIN($E90*(1-Assumptions!$B$6/$G90)^(P$3-$D90)*Assumptions!$B$6/$G90,$E90*(1-Assumptions!$B$6/$G90)^(P$3-$D90)-$F90)),""))),"")))</f>
        <v/>
      </c>
      <c r="Q90" s="26">
        <f>IF($A90="","",IF(OR($C90="",$D90="",$E90="",$F90="",$G90=""),"",IFERROR(IF(OR(Q$3&lt;$D90,Q$3&gt;$D90+$G90-1,AND(Equipment!$K90&lt;&gt;"",Q$3&gt;YEAR(Equipment!$K90))),"",IF($C90="Straight-Line",MAX(0,($E90-$F90)/$G90),IF($C90="Declining Balance",MAX(0,MIN($E90*(1-Assumptions!$B$6/$G90)^(Q$3-$D90)*Assumptions!$B$6/$G90,$E90*(1-Assumptions!$B$6/$G90)^(Q$3-$D90)-$F90)),""))),"")))</f>
        <v/>
      </c>
      <c r="R90" s="26">
        <f>IF($A90="","",IF(OR($C90="",$D90="",$E90="",$F90="",$G90=""),"",IFERROR(IF(OR(R$3&lt;$D90,R$3&gt;$D90+$G90-1,AND(Equipment!$K90&lt;&gt;"",R$3&gt;YEAR(Equipment!$K90))),"",IF($C90="Straight-Line",MAX(0,($E90-$F90)/$G90),IF($C90="Declining Balance",MAX(0,MIN($E90*(1-Assumptions!$B$6/$G90)^(R$3-$D90)*Assumptions!$B$6/$G90,$E90*(1-Assumptions!$B$6/$G90)^(R$3-$D90)-$F90)),""))),"")))</f>
        <v/>
      </c>
    </row>
    <row r="91">
      <c r="A91" s="27">
        <f>IF(Equipment!$A91="","",Equipment!$A91)</f>
        <v/>
      </c>
      <c r="B91" s="27">
        <f>IF(Equipment!$A91="","",Equipment!$B91)</f>
        <v/>
      </c>
      <c r="C91" s="27">
        <f>IF(Equipment!$A91="","",Equipment!$I91)</f>
        <v/>
      </c>
      <c r="D91" s="22">
        <f>IF(OR(Equipment!$A91="",Equipment!$E91=""),"",IFERROR(YEAR(Equipment!$E91),""))</f>
        <v/>
      </c>
      <c r="E91" s="21">
        <f>IF(Equipment!$A91="","",Equipment!$F91)</f>
        <v/>
      </c>
      <c r="F91" s="21">
        <f>IF(Equipment!$A91="","",Equipment!$G91)</f>
        <v/>
      </c>
      <c r="G91" s="22">
        <f>IF(Equipment!$A91="","",Equipment!$H91)</f>
        <v/>
      </c>
      <c r="H91" s="27">
        <f>IF(Equipment!$A91="","",Equipment!$D91)</f>
        <v/>
      </c>
      <c r="I91" s="28">
        <f>IF($A91="","",IF(OR($C91="",$D91="",$E91="",$F91="",$G91=""),"",IFERROR(IF(OR(I$3&lt;$D91,I$3&gt;$D91+$G91-1,AND(Equipment!$K91&lt;&gt;"",I$3&gt;YEAR(Equipment!$K91))),"",IF($C91="Straight-Line",MAX(0,($E91-$F91)/$G91),IF($C91="Declining Balance",MAX(0,MIN($E91*(1-Assumptions!$B$6/$G91)^(I$3-$D91)*Assumptions!$B$6/$G91,$E91*(1-Assumptions!$B$6/$G91)^(I$3-$D91)-$F91)),""))),"")))</f>
        <v/>
      </c>
      <c r="J91" s="28">
        <f>IF($A91="","",IF(OR($C91="",$D91="",$E91="",$F91="",$G91=""),"",IFERROR(IF(OR(J$3&lt;$D91,J$3&gt;$D91+$G91-1,AND(Equipment!$K91&lt;&gt;"",J$3&gt;YEAR(Equipment!$K91))),"",IF($C91="Straight-Line",MAX(0,($E91-$F91)/$G91),IF($C91="Declining Balance",MAX(0,MIN($E91*(1-Assumptions!$B$6/$G91)^(J$3-$D91)*Assumptions!$B$6/$G91,$E91*(1-Assumptions!$B$6/$G91)^(J$3-$D91)-$F91)),""))),"")))</f>
        <v/>
      </c>
      <c r="K91" s="28">
        <f>IF($A91="","",IF(OR($C91="",$D91="",$E91="",$F91="",$G91=""),"",IFERROR(IF(OR(K$3&lt;$D91,K$3&gt;$D91+$G91-1,AND(Equipment!$K91&lt;&gt;"",K$3&gt;YEAR(Equipment!$K91))),"",IF($C91="Straight-Line",MAX(0,($E91-$F91)/$G91),IF($C91="Declining Balance",MAX(0,MIN($E91*(1-Assumptions!$B$6/$G91)^(K$3-$D91)*Assumptions!$B$6/$G91,$E91*(1-Assumptions!$B$6/$G91)^(K$3-$D91)-$F91)),""))),"")))</f>
        <v/>
      </c>
      <c r="L91" s="28">
        <f>IF($A91="","",IF(OR($C91="",$D91="",$E91="",$F91="",$G91=""),"",IFERROR(IF(OR(L$3&lt;$D91,L$3&gt;$D91+$G91-1,AND(Equipment!$K91&lt;&gt;"",L$3&gt;YEAR(Equipment!$K91))),"",IF($C91="Straight-Line",MAX(0,($E91-$F91)/$G91),IF($C91="Declining Balance",MAX(0,MIN($E91*(1-Assumptions!$B$6/$G91)^(L$3-$D91)*Assumptions!$B$6/$G91,$E91*(1-Assumptions!$B$6/$G91)^(L$3-$D91)-$F91)),""))),"")))</f>
        <v/>
      </c>
      <c r="M91" s="28">
        <f>IF($A91="","",IF(OR($C91="",$D91="",$E91="",$F91="",$G91=""),"",IFERROR(IF(OR(M$3&lt;$D91,M$3&gt;$D91+$G91-1,AND(Equipment!$K91&lt;&gt;"",M$3&gt;YEAR(Equipment!$K91))),"",IF($C91="Straight-Line",MAX(0,($E91-$F91)/$G91),IF($C91="Declining Balance",MAX(0,MIN($E91*(1-Assumptions!$B$6/$G91)^(M$3-$D91)*Assumptions!$B$6/$G91,$E91*(1-Assumptions!$B$6/$G91)^(M$3-$D91)-$F91)),""))),"")))</f>
        <v/>
      </c>
      <c r="N91" s="28">
        <f>IF($A91="","",IF(OR($C91="",$D91="",$E91="",$F91="",$G91=""),"",IFERROR(IF(OR(N$3&lt;$D91,N$3&gt;$D91+$G91-1,AND(Equipment!$K91&lt;&gt;"",N$3&gt;YEAR(Equipment!$K91))),"",IF($C91="Straight-Line",MAX(0,($E91-$F91)/$G91),IF($C91="Declining Balance",MAX(0,MIN($E91*(1-Assumptions!$B$6/$G91)^(N$3-$D91)*Assumptions!$B$6/$G91,$E91*(1-Assumptions!$B$6/$G91)^(N$3-$D91)-$F91)),""))),"")))</f>
        <v/>
      </c>
      <c r="O91" s="28">
        <f>IF($A91="","",IF(OR($C91="",$D91="",$E91="",$F91="",$G91=""),"",IFERROR(IF(OR(O$3&lt;$D91,O$3&gt;$D91+$G91-1,AND(Equipment!$K91&lt;&gt;"",O$3&gt;YEAR(Equipment!$K91))),"",IF($C91="Straight-Line",MAX(0,($E91-$F91)/$G91),IF($C91="Declining Balance",MAX(0,MIN($E91*(1-Assumptions!$B$6/$G91)^(O$3-$D91)*Assumptions!$B$6/$G91,$E91*(1-Assumptions!$B$6/$G91)^(O$3-$D91)-$F91)),""))),"")))</f>
        <v/>
      </c>
      <c r="P91" s="28">
        <f>IF($A91="","",IF(OR($C91="",$D91="",$E91="",$F91="",$G91=""),"",IFERROR(IF(OR(P$3&lt;$D91,P$3&gt;$D91+$G91-1,AND(Equipment!$K91&lt;&gt;"",P$3&gt;YEAR(Equipment!$K91))),"",IF($C91="Straight-Line",MAX(0,($E91-$F91)/$G91),IF($C91="Declining Balance",MAX(0,MIN($E91*(1-Assumptions!$B$6/$G91)^(P$3-$D91)*Assumptions!$B$6/$G91,$E91*(1-Assumptions!$B$6/$G91)^(P$3-$D91)-$F91)),""))),"")))</f>
        <v/>
      </c>
      <c r="Q91" s="28">
        <f>IF($A91="","",IF(OR($C91="",$D91="",$E91="",$F91="",$G91=""),"",IFERROR(IF(OR(Q$3&lt;$D91,Q$3&gt;$D91+$G91-1,AND(Equipment!$K91&lt;&gt;"",Q$3&gt;YEAR(Equipment!$K91))),"",IF($C91="Straight-Line",MAX(0,($E91-$F91)/$G91),IF($C91="Declining Balance",MAX(0,MIN($E91*(1-Assumptions!$B$6/$G91)^(Q$3-$D91)*Assumptions!$B$6/$G91,$E91*(1-Assumptions!$B$6/$G91)^(Q$3-$D91)-$F91)),""))),"")))</f>
        <v/>
      </c>
      <c r="R91" s="28">
        <f>IF($A91="","",IF(OR($C91="",$D91="",$E91="",$F91="",$G91=""),"",IFERROR(IF(OR(R$3&lt;$D91,R$3&gt;$D91+$G91-1,AND(Equipment!$K91&lt;&gt;"",R$3&gt;YEAR(Equipment!$K91))),"",IF($C91="Straight-Line",MAX(0,($E91-$F91)/$G91),IF($C91="Declining Balance",MAX(0,MIN($E91*(1-Assumptions!$B$6/$G91)^(R$3-$D91)*Assumptions!$B$6/$G91,$E91*(1-Assumptions!$B$6/$G91)^(R$3-$D91)-$F91)),""))),"")))</f>
        <v/>
      </c>
    </row>
    <row r="92">
      <c r="A92" s="25">
        <f>IF(Equipment!$A92="","",Equipment!$A92)</f>
        <v/>
      </c>
      <c r="B92" s="25">
        <f>IF(Equipment!$A92="","",Equipment!$B92)</f>
        <v/>
      </c>
      <c r="C92" s="25">
        <f>IF(Equipment!$A92="","",Equipment!$I92)</f>
        <v/>
      </c>
      <c r="D92" s="20">
        <f>IF(OR(Equipment!$A92="",Equipment!$E92=""),"",IFERROR(YEAR(Equipment!$E92),""))</f>
        <v/>
      </c>
      <c r="E92" s="19">
        <f>IF(Equipment!$A92="","",Equipment!$F92)</f>
        <v/>
      </c>
      <c r="F92" s="19">
        <f>IF(Equipment!$A92="","",Equipment!$G92)</f>
        <v/>
      </c>
      <c r="G92" s="20">
        <f>IF(Equipment!$A92="","",Equipment!$H92)</f>
        <v/>
      </c>
      <c r="H92" s="25">
        <f>IF(Equipment!$A92="","",Equipment!$D92)</f>
        <v/>
      </c>
      <c r="I92" s="26">
        <f>IF($A92="","",IF(OR($C92="",$D92="",$E92="",$F92="",$G92=""),"",IFERROR(IF(OR(I$3&lt;$D92,I$3&gt;$D92+$G92-1,AND(Equipment!$K92&lt;&gt;"",I$3&gt;YEAR(Equipment!$K92))),"",IF($C92="Straight-Line",MAX(0,($E92-$F92)/$G92),IF($C92="Declining Balance",MAX(0,MIN($E92*(1-Assumptions!$B$6/$G92)^(I$3-$D92)*Assumptions!$B$6/$G92,$E92*(1-Assumptions!$B$6/$G92)^(I$3-$D92)-$F92)),""))),"")))</f>
        <v/>
      </c>
      <c r="J92" s="26">
        <f>IF($A92="","",IF(OR($C92="",$D92="",$E92="",$F92="",$G92=""),"",IFERROR(IF(OR(J$3&lt;$D92,J$3&gt;$D92+$G92-1,AND(Equipment!$K92&lt;&gt;"",J$3&gt;YEAR(Equipment!$K92))),"",IF($C92="Straight-Line",MAX(0,($E92-$F92)/$G92),IF($C92="Declining Balance",MAX(0,MIN($E92*(1-Assumptions!$B$6/$G92)^(J$3-$D92)*Assumptions!$B$6/$G92,$E92*(1-Assumptions!$B$6/$G92)^(J$3-$D92)-$F92)),""))),"")))</f>
        <v/>
      </c>
      <c r="K92" s="26">
        <f>IF($A92="","",IF(OR($C92="",$D92="",$E92="",$F92="",$G92=""),"",IFERROR(IF(OR(K$3&lt;$D92,K$3&gt;$D92+$G92-1,AND(Equipment!$K92&lt;&gt;"",K$3&gt;YEAR(Equipment!$K92))),"",IF($C92="Straight-Line",MAX(0,($E92-$F92)/$G92),IF($C92="Declining Balance",MAX(0,MIN($E92*(1-Assumptions!$B$6/$G92)^(K$3-$D92)*Assumptions!$B$6/$G92,$E92*(1-Assumptions!$B$6/$G92)^(K$3-$D92)-$F92)),""))),"")))</f>
        <v/>
      </c>
      <c r="L92" s="26">
        <f>IF($A92="","",IF(OR($C92="",$D92="",$E92="",$F92="",$G92=""),"",IFERROR(IF(OR(L$3&lt;$D92,L$3&gt;$D92+$G92-1,AND(Equipment!$K92&lt;&gt;"",L$3&gt;YEAR(Equipment!$K92))),"",IF($C92="Straight-Line",MAX(0,($E92-$F92)/$G92),IF($C92="Declining Balance",MAX(0,MIN($E92*(1-Assumptions!$B$6/$G92)^(L$3-$D92)*Assumptions!$B$6/$G92,$E92*(1-Assumptions!$B$6/$G92)^(L$3-$D92)-$F92)),""))),"")))</f>
        <v/>
      </c>
      <c r="M92" s="26">
        <f>IF($A92="","",IF(OR($C92="",$D92="",$E92="",$F92="",$G92=""),"",IFERROR(IF(OR(M$3&lt;$D92,M$3&gt;$D92+$G92-1,AND(Equipment!$K92&lt;&gt;"",M$3&gt;YEAR(Equipment!$K92))),"",IF($C92="Straight-Line",MAX(0,($E92-$F92)/$G92),IF($C92="Declining Balance",MAX(0,MIN($E92*(1-Assumptions!$B$6/$G92)^(M$3-$D92)*Assumptions!$B$6/$G92,$E92*(1-Assumptions!$B$6/$G92)^(M$3-$D92)-$F92)),""))),"")))</f>
        <v/>
      </c>
      <c r="N92" s="26">
        <f>IF($A92="","",IF(OR($C92="",$D92="",$E92="",$F92="",$G92=""),"",IFERROR(IF(OR(N$3&lt;$D92,N$3&gt;$D92+$G92-1,AND(Equipment!$K92&lt;&gt;"",N$3&gt;YEAR(Equipment!$K92))),"",IF($C92="Straight-Line",MAX(0,($E92-$F92)/$G92),IF($C92="Declining Balance",MAX(0,MIN($E92*(1-Assumptions!$B$6/$G92)^(N$3-$D92)*Assumptions!$B$6/$G92,$E92*(1-Assumptions!$B$6/$G92)^(N$3-$D92)-$F92)),""))),"")))</f>
        <v/>
      </c>
      <c r="O92" s="26">
        <f>IF($A92="","",IF(OR($C92="",$D92="",$E92="",$F92="",$G92=""),"",IFERROR(IF(OR(O$3&lt;$D92,O$3&gt;$D92+$G92-1,AND(Equipment!$K92&lt;&gt;"",O$3&gt;YEAR(Equipment!$K92))),"",IF($C92="Straight-Line",MAX(0,($E92-$F92)/$G92),IF($C92="Declining Balance",MAX(0,MIN($E92*(1-Assumptions!$B$6/$G92)^(O$3-$D92)*Assumptions!$B$6/$G92,$E92*(1-Assumptions!$B$6/$G92)^(O$3-$D92)-$F92)),""))),"")))</f>
        <v/>
      </c>
      <c r="P92" s="26">
        <f>IF($A92="","",IF(OR($C92="",$D92="",$E92="",$F92="",$G92=""),"",IFERROR(IF(OR(P$3&lt;$D92,P$3&gt;$D92+$G92-1,AND(Equipment!$K92&lt;&gt;"",P$3&gt;YEAR(Equipment!$K92))),"",IF($C92="Straight-Line",MAX(0,($E92-$F92)/$G92),IF($C92="Declining Balance",MAX(0,MIN($E92*(1-Assumptions!$B$6/$G92)^(P$3-$D92)*Assumptions!$B$6/$G92,$E92*(1-Assumptions!$B$6/$G92)^(P$3-$D92)-$F92)),""))),"")))</f>
        <v/>
      </c>
      <c r="Q92" s="26">
        <f>IF($A92="","",IF(OR($C92="",$D92="",$E92="",$F92="",$G92=""),"",IFERROR(IF(OR(Q$3&lt;$D92,Q$3&gt;$D92+$G92-1,AND(Equipment!$K92&lt;&gt;"",Q$3&gt;YEAR(Equipment!$K92))),"",IF($C92="Straight-Line",MAX(0,($E92-$F92)/$G92),IF($C92="Declining Balance",MAX(0,MIN($E92*(1-Assumptions!$B$6/$G92)^(Q$3-$D92)*Assumptions!$B$6/$G92,$E92*(1-Assumptions!$B$6/$G92)^(Q$3-$D92)-$F92)),""))),"")))</f>
        <v/>
      </c>
      <c r="R92" s="26">
        <f>IF($A92="","",IF(OR($C92="",$D92="",$E92="",$F92="",$G92=""),"",IFERROR(IF(OR(R$3&lt;$D92,R$3&gt;$D92+$G92-1,AND(Equipment!$K92&lt;&gt;"",R$3&gt;YEAR(Equipment!$K92))),"",IF($C92="Straight-Line",MAX(0,($E92-$F92)/$G92),IF($C92="Declining Balance",MAX(0,MIN($E92*(1-Assumptions!$B$6/$G92)^(R$3-$D92)*Assumptions!$B$6/$G92,$E92*(1-Assumptions!$B$6/$G92)^(R$3-$D92)-$F92)),""))),"")))</f>
        <v/>
      </c>
    </row>
    <row r="93">
      <c r="A93" s="27">
        <f>IF(Equipment!$A93="","",Equipment!$A93)</f>
        <v/>
      </c>
      <c r="B93" s="27">
        <f>IF(Equipment!$A93="","",Equipment!$B93)</f>
        <v/>
      </c>
      <c r="C93" s="27">
        <f>IF(Equipment!$A93="","",Equipment!$I93)</f>
        <v/>
      </c>
      <c r="D93" s="22">
        <f>IF(OR(Equipment!$A93="",Equipment!$E93=""),"",IFERROR(YEAR(Equipment!$E93),""))</f>
        <v/>
      </c>
      <c r="E93" s="21">
        <f>IF(Equipment!$A93="","",Equipment!$F93)</f>
        <v/>
      </c>
      <c r="F93" s="21">
        <f>IF(Equipment!$A93="","",Equipment!$G93)</f>
        <v/>
      </c>
      <c r="G93" s="22">
        <f>IF(Equipment!$A93="","",Equipment!$H93)</f>
        <v/>
      </c>
      <c r="H93" s="27">
        <f>IF(Equipment!$A93="","",Equipment!$D93)</f>
        <v/>
      </c>
      <c r="I93" s="28">
        <f>IF($A93="","",IF(OR($C93="",$D93="",$E93="",$F93="",$G93=""),"",IFERROR(IF(OR(I$3&lt;$D93,I$3&gt;$D93+$G93-1,AND(Equipment!$K93&lt;&gt;"",I$3&gt;YEAR(Equipment!$K93))),"",IF($C93="Straight-Line",MAX(0,($E93-$F93)/$G93),IF($C93="Declining Balance",MAX(0,MIN($E93*(1-Assumptions!$B$6/$G93)^(I$3-$D93)*Assumptions!$B$6/$G93,$E93*(1-Assumptions!$B$6/$G93)^(I$3-$D93)-$F93)),""))),"")))</f>
        <v/>
      </c>
      <c r="J93" s="28">
        <f>IF($A93="","",IF(OR($C93="",$D93="",$E93="",$F93="",$G93=""),"",IFERROR(IF(OR(J$3&lt;$D93,J$3&gt;$D93+$G93-1,AND(Equipment!$K93&lt;&gt;"",J$3&gt;YEAR(Equipment!$K93))),"",IF($C93="Straight-Line",MAX(0,($E93-$F93)/$G93),IF($C93="Declining Balance",MAX(0,MIN($E93*(1-Assumptions!$B$6/$G93)^(J$3-$D93)*Assumptions!$B$6/$G93,$E93*(1-Assumptions!$B$6/$G93)^(J$3-$D93)-$F93)),""))),"")))</f>
        <v/>
      </c>
      <c r="K93" s="28">
        <f>IF($A93="","",IF(OR($C93="",$D93="",$E93="",$F93="",$G93=""),"",IFERROR(IF(OR(K$3&lt;$D93,K$3&gt;$D93+$G93-1,AND(Equipment!$K93&lt;&gt;"",K$3&gt;YEAR(Equipment!$K93))),"",IF($C93="Straight-Line",MAX(0,($E93-$F93)/$G93),IF($C93="Declining Balance",MAX(0,MIN($E93*(1-Assumptions!$B$6/$G93)^(K$3-$D93)*Assumptions!$B$6/$G93,$E93*(1-Assumptions!$B$6/$G93)^(K$3-$D93)-$F93)),""))),"")))</f>
        <v/>
      </c>
      <c r="L93" s="28">
        <f>IF($A93="","",IF(OR($C93="",$D93="",$E93="",$F93="",$G93=""),"",IFERROR(IF(OR(L$3&lt;$D93,L$3&gt;$D93+$G93-1,AND(Equipment!$K93&lt;&gt;"",L$3&gt;YEAR(Equipment!$K93))),"",IF($C93="Straight-Line",MAX(0,($E93-$F93)/$G93),IF($C93="Declining Balance",MAX(0,MIN($E93*(1-Assumptions!$B$6/$G93)^(L$3-$D93)*Assumptions!$B$6/$G93,$E93*(1-Assumptions!$B$6/$G93)^(L$3-$D93)-$F93)),""))),"")))</f>
        <v/>
      </c>
      <c r="M93" s="28">
        <f>IF($A93="","",IF(OR($C93="",$D93="",$E93="",$F93="",$G93=""),"",IFERROR(IF(OR(M$3&lt;$D93,M$3&gt;$D93+$G93-1,AND(Equipment!$K93&lt;&gt;"",M$3&gt;YEAR(Equipment!$K93))),"",IF($C93="Straight-Line",MAX(0,($E93-$F93)/$G93),IF($C93="Declining Balance",MAX(0,MIN($E93*(1-Assumptions!$B$6/$G93)^(M$3-$D93)*Assumptions!$B$6/$G93,$E93*(1-Assumptions!$B$6/$G93)^(M$3-$D93)-$F93)),""))),"")))</f>
        <v/>
      </c>
      <c r="N93" s="28">
        <f>IF($A93="","",IF(OR($C93="",$D93="",$E93="",$F93="",$G93=""),"",IFERROR(IF(OR(N$3&lt;$D93,N$3&gt;$D93+$G93-1,AND(Equipment!$K93&lt;&gt;"",N$3&gt;YEAR(Equipment!$K93))),"",IF($C93="Straight-Line",MAX(0,($E93-$F93)/$G93),IF($C93="Declining Balance",MAX(0,MIN($E93*(1-Assumptions!$B$6/$G93)^(N$3-$D93)*Assumptions!$B$6/$G93,$E93*(1-Assumptions!$B$6/$G93)^(N$3-$D93)-$F93)),""))),"")))</f>
        <v/>
      </c>
      <c r="O93" s="28">
        <f>IF($A93="","",IF(OR($C93="",$D93="",$E93="",$F93="",$G93=""),"",IFERROR(IF(OR(O$3&lt;$D93,O$3&gt;$D93+$G93-1,AND(Equipment!$K93&lt;&gt;"",O$3&gt;YEAR(Equipment!$K93))),"",IF($C93="Straight-Line",MAX(0,($E93-$F93)/$G93),IF($C93="Declining Balance",MAX(0,MIN($E93*(1-Assumptions!$B$6/$G93)^(O$3-$D93)*Assumptions!$B$6/$G93,$E93*(1-Assumptions!$B$6/$G93)^(O$3-$D93)-$F93)),""))),"")))</f>
        <v/>
      </c>
      <c r="P93" s="28">
        <f>IF($A93="","",IF(OR($C93="",$D93="",$E93="",$F93="",$G93=""),"",IFERROR(IF(OR(P$3&lt;$D93,P$3&gt;$D93+$G93-1,AND(Equipment!$K93&lt;&gt;"",P$3&gt;YEAR(Equipment!$K93))),"",IF($C93="Straight-Line",MAX(0,($E93-$F93)/$G93),IF($C93="Declining Balance",MAX(0,MIN($E93*(1-Assumptions!$B$6/$G93)^(P$3-$D93)*Assumptions!$B$6/$G93,$E93*(1-Assumptions!$B$6/$G93)^(P$3-$D93)-$F93)),""))),"")))</f>
        <v/>
      </c>
      <c r="Q93" s="28">
        <f>IF($A93="","",IF(OR($C93="",$D93="",$E93="",$F93="",$G93=""),"",IFERROR(IF(OR(Q$3&lt;$D93,Q$3&gt;$D93+$G93-1,AND(Equipment!$K93&lt;&gt;"",Q$3&gt;YEAR(Equipment!$K93))),"",IF($C93="Straight-Line",MAX(0,($E93-$F93)/$G93),IF($C93="Declining Balance",MAX(0,MIN($E93*(1-Assumptions!$B$6/$G93)^(Q$3-$D93)*Assumptions!$B$6/$G93,$E93*(1-Assumptions!$B$6/$G93)^(Q$3-$D93)-$F93)),""))),"")))</f>
        <v/>
      </c>
      <c r="R93" s="28">
        <f>IF($A93="","",IF(OR($C93="",$D93="",$E93="",$F93="",$G93=""),"",IFERROR(IF(OR(R$3&lt;$D93,R$3&gt;$D93+$G93-1,AND(Equipment!$K93&lt;&gt;"",R$3&gt;YEAR(Equipment!$K93))),"",IF($C93="Straight-Line",MAX(0,($E93-$F93)/$G93),IF($C93="Declining Balance",MAX(0,MIN($E93*(1-Assumptions!$B$6/$G93)^(R$3-$D93)*Assumptions!$B$6/$G93,$E93*(1-Assumptions!$B$6/$G93)^(R$3-$D93)-$F93)),""))),"")))</f>
        <v/>
      </c>
    </row>
    <row r="94">
      <c r="A94" s="25">
        <f>IF(Equipment!$A94="","",Equipment!$A94)</f>
        <v/>
      </c>
      <c r="B94" s="25">
        <f>IF(Equipment!$A94="","",Equipment!$B94)</f>
        <v/>
      </c>
      <c r="C94" s="25">
        <f>IF(Equipment!$A94="","",Equipment!$I94)</f>
        <v/>
      </c>
      <c r="D94" s="20">
        <f>IF(OR(Equipment!$A94="",Equipment!$E94=""),"",IFERROR(YEAR(Equipment!$E94),""))</f>
        <v/>
      </c>
      <c r="E94" s="19">
        <f>IF(Equipment!$A94="","",Equipment!$F94)</f>
        <v/>
      </c>
      <c r="F94" s="19">
        <f>IF(Equipment!$A94="","",Equipment!$G94)</f>
        <v/>
      </c>
      <c r="G94" s="20">
        <f>IF(Equipment!$A94="","",Equipment!$H94)</f>
        <v/>
      </c>
      <c r="H94" s="25">
        <f>IF(Equipment!$A94="","",Equipment!$D94)</f>
        <v/>
      </c>
      <c r="I94" s="26">
        <f>IF($A94="","",IF(OR($C94="",$D94="",$E94="",$F94="",$G94=""),"",IFERROR(IF(OR(I$3&lt;$D94,I$3&gt;$D94+$G94-1,AND(Equipment!$K94&lt;&gt;"",I$3&gt;YEAR(Equipment!$K94))),"",IF($C94="Straight-Line",MAX(0,($E94-$F94)/$G94),IF($C94="Declining Balance",MAX(0,MIN($E94*(1-Assumptions!$B$6/$G94)^(I$3-$D94)*Assumptions!$B$6/$G94,$E94*(1-Assumptions!$B$6/$G94)^(I$3-$D94)-$F94)),""))),"")))</f>
        <v/>
      </c>
      <c r="J94" s="26">
        <f>IF($A94="","",IF(OR($C94="",$D94="",$E94="",$F94="",$G94=""),"",IFERROR(IF(OR(J$3&lt;$D94,J$3&gt;$D94+$G94-1,AND(Equipment!$K94&lt;&gt;"",J$3&gt;YEAR(Equipment!$K94))),"",IF($C94="Straight-Line",MAX(0,($E94-$F94)/$G94),IF($C94="Declining Balance",MAX(0,MIN($E94*(1-Assumptions!$B$6/$G94)^(J$3-$D94)*Assumptions!$B$6/$G94,$E94*(1-Assumptions!$B$6/$G94)^(J$3-$D94)-$F94)),""))),"")))</f>
        <v/>
      </c>
      <c r="K94" s="26">
        <f>IF($A94="","",IF(OR($C94="",$D94="",$E94="",$F94="",$G94=""),"",IFERROR(IF(OR(K$3&lt;$D94,K$3&gt;$D94+$G94-1,AND(Equipment!$K94&lt;&gt;"",K$3&gt;YEAR(Equipment!$K94))),"",IF($C94="Straight-Line",MAX(0,($E94-$F94)/$G94),IF($C94="Declining Balance",MAX(0,MIN($E94*(1-Assumptions!$B$6/$G94)^(K$3-$D94)*Assumptions!$B$6/$G94,$E94*(1-Assumptions!$B$6/$G94)^(K$3-$D94)-$F94)),""))),"")))</f>
        <v/>
      </c>
      <c r="L94" s="26">
        <f>IF($A94="","",IF(OR($C94="",$D94="",$E94="",$F94="",$G94=""),"",IFERROR(IF(OR(L$3&lt;$D94,L$3&gt;$D94+$G94-1,AND(Equipment!$K94&lt;&gt;"",L$3&gt;YEAR(Equipment!$K94))),"",IF($C94="Straight-Line",MAX(0,($E94-$F94)/$G94),IF($C94="Declining Balance",MAX(0,MIN($E94*(1-Assumptions!$B$6/$G94)^(L$3-$D94)*Assumptions!$B$6/$G94,$E94*(1-Assumptions!$B$6/$G94)^(L$3-$D94)-$F94)),""))),"")))</f>
        <v/>
      </c>
      <c r="M94" s="26">
        <f>IF($A94="","",IF(OR($C94="",$D94="",$E94="",$F94="",$G94=""),"",IFERROR(IF(OR(M$3&lt;$D94,M$3&gt;$D94+$G94-1,AND(Equipment!$K94&lt;&gt;"",M$3&gt;YEAR(Equipment!$K94))),"",IF($C94="Straight-Line",MAX(0,($E94-$F94)/$G94),IF($C94="Declining Balance",MAX(0,MIN($E94*(1-Assumptions!$B$6/$G94)^(M$3-$D94)*Assumptions!$B$6/$G94,$E94*(1-Assumptions!$B$6/$G94)^(M$3-$D94)-$F94)),""))),"")))</f>
        <v/>
      </c>
      <c r="N94" s="26">
        <f>IF($A94="","",IF(OR($C94="",$D94="",$E94="",$F94="",$G94=""),"",IFERROR(IF(OR(N$3&lt;$D94,N$3&gt;$D94+$G94-1,AND(Equipment!$K94&lt;&gt;"",N$3&gt;YEAR(Equipment!$K94))),"",IF($C94="Straight-Line",MAX(0,($E94-$F94)/$G94),IF($C94="Declining Balance",MAX(0,MIN($E94*(1-Assumptions!$B$6/$G94)^(N$3-$D94)*Assumptions!$B$6/$G94,$E94*(1-Assumptions!$B$6/$G94)^(N$3-$D94)-$F94)),""))),"")))</f>
        <v/>
      </c>
      <c r="O94" s="26">
        <f>IF($A94="","",IF(OR($C94="",$D94="",$E94="",$F94="",$G94=""),"",IFERROR(IF(OR(O$3&lt;$D94,O$3&gt;$D94+$G94-1,AND(Equipment!$K94&lt;&gt;"",O$3&gt;YEAR(Equipment!$K94))),"",IF($C94="Straight-Line",MAX(0,($E94-$F94)/$G94),IF($C94="Declining Balance",MAX(0,MIN($E94*(1-Assumptions!$B$6/$G94)^(O$3-$D94)*Assumptions!$B$6/$G94,$E94*(1-Assumptions!$B$6/$G94)^(O$3-$D94)-$F94)),""))),"")))</f>
        <v/>
      </c>
      <c r="P94" s="26">
        <f>IF($A94="","",IF(OR($C94="",$D94="",$E94="",$F94="",$G94=""),"",IFERROR(IF(OR(P$3&lt;$D94,P$3&gt;$D94+$G94-1,AND(Equipment!$K94&lt;&gt;"",P$3&gt;YEAR(Equipment!$K94))),"",IF($C94="Straight-Line",MAX(0,($E94-$F94)/$G94),IF($C94="Declining Balance",MAX(0,MIN($E94*(1-Assumptions!$B$6/$G94)^(P$3-$D94)*Assumptions!$B$6/$G94,$E94*(1-Assumptions!$B$6/$G94)^(P$3-$D94)-$F94)),""))),"")))</f>
        <v/>
      </c>
      <c r="Q94" s="26">
        <f>IF($A94="","",IF(OR($C94="",$D94="",$E94="",$F94="",$G94=""),"",IFERROR(IF(OR(Q$3&lt;$D94,Q$3&gt;$D94+$G94-1,AND(Equipment!$K94&lt;&gt;"",Q$3&gt;YEAR(Equipment!$K94))),"",IF($C94="Straight-Line",MAX(0,($E94-$F94)/$G94),IF($C94="Declining Balance",MAX(0,MIN($E94*(1-Assumptions!$B$6/$G94)^(Q$3-$D94)*Assumptions!$B$6/$G94,$E94*(1-Assumptions!$B$6/$G94)^(Q$3-$D94)-$F94)),""))),"")))</f>
        <v/>
      </c>
      <c r="R94" s="26">
        <f>IF($A94="","",IF(OR($C94="",$D94="",$E94="",$F94="",$G94=""),"",IFERROR(IF(OR(R$3&lt;$D94,R$3&gt;$D94+$G94-1,AND(Equipment!$K94&lt;&gt;"",R$3&gt;YEAR(Equipment!$K94))),"",IF($C94="Straight-Line",MAX(0,($E94-$F94)/$G94),IF($C94="Declining Balance",MAX(0,MIN($E94*(1-Assumptions!$B$6/$G94)^(R$3-$D94)*Assumptions!$B$6/$G94,$E94*(1-Assumptions!$B$6/$G94)^(R$3-$D94)-$F94)),""))),"")))</f>
        <v/>
      </c>
    </row>
    <row r="95">
      <c r="A95" s="27">
        <f>IF(Equipment!$A95="","",Equipment!$A95)</f>
        <v/>
      </c>
      <c r="B95" s="27">
        <f>IF(Equipment!$A95="","",Equipment!$B95)</f>
        <v/>
      </c>
      <c r="C95" s="27">
        <f>IF(Equipment!$A95="","",Equipment!$I95)</f>
        <v/>
      </c>
      <c r="D95" s="22">
        <f>IF(OR(Equipment!$A95="",Equipment!$E95=""),"",IFERROR(YEAR(Equipment!$E95),""))</f>
        <v/>
      </c>
      <c r="E95" s="21">
        <f>IF(Equipment!$A95="","",Equipment!$F95)</f>
        <v/>
      </c>
      <c r="F95" s="21">
        <f>IF(Equipment!$A95="","",Equipment!$G95)</f>
        <v/>
      </c>
      <c r="G95" s="22">
        <f>IF(Equipment!$A95="","",Equipment!$H95)</f>
        <v/>
      </c>
      <c r="H95" s="27">
        <f>IF(Equipment!$A95="","",Equipment!$D95)</f>
        <v/>
      </c>
      <c r="I95" s="28">
        <f>IF($A95="","",IF(OR($C95="",$D95="",$E95="",$F95="",$G95=""),"",IFERROR(IF(OR(I$3&lt;$D95,I$3&gt;$D95+$G95-1,AND(Equipment!$K95&lt;&gt;"",I$3&gt;YEAR(Equipment!$K95))),"",IF($C95="Straight-Line",MAX(0,($E95-$F95)/$G95),IF($C95="Declining Balance",MAX(0,MIN($E95*(1-Assumptions!$B$6/$G95)^(I$3-$D95)*Assumptions!$B$6/$G95,$E95*(1-Assumptions!$B$6/$G95)^(I$3-$D95)-$F95)),""))),"")))</f>
        <v/>
      </c>
      <c r="J95" s="28">
        <f>IF($A95="","",IF(OR($C95="",$D95="",$E95="",$F95="",$G95=""),"",IFERROR(IF(OR(J$3&lt;$D95,J$3&gt;$D95+$G95-1,AND(Equipment!$K95&lt;&gt;"",J$3&gt;YEAR(Equipment!$K95))),"",IF($C95="Straight-Line",MAX(0,($E95-$F95)/$G95),IF($C95="Declining Balance",MAX(0,MIN($E95*(1-Assumptions!$B$6/$G95)^(J$3-$D95)*Assumptions!$B$6/$G95,$E95*(1-Assumptions!$B$6/$G95)^(J$3-$D95)-$F95)),""))),"")))</f>
        <v/>
      </c>
      <c r="K95" s="28">
        <f>IF($A95="","",IF(OR($C95="",$D95="",$E95="",$F95="",$G95=""),"",IFERROR(IF(OR(K$3&lt;$D95,K$3&gt;$D95+$G95-1,AND(Equipment!$K95&lt;&gt;"",K$3&gt;YEAR(Equipment!$K95))),"",IF($C95="Straight-Line",MAX(0,($E95-$F95)/$G95),IF($C95="Declining Balance",MAX(0,MIN($E95*(1-Assumptions!$B$6/$G95)^(K$3-$D95)*Assumptions!$B$6/$G95,$E95*(1-Assumptions!$B$6/$G95)^(K$3-$D95)-$F95)),""))),"")))</f>
        <v/>
      </c>
      <c r="L95" s="28">
        <f>IF($A95="","",IF(OR($C95="",$D95="",$E95="",$F95="",$G95=""),"",IFERROR(IF(OR(L$3&lt;$D95,L$3&gt;$D95+$G95-1,AND(Equipment!$K95&lt;&gt;"",L$3&gt;YEAR(Equipment!$K95))),"",IF($C95="Straight-Line",MAX(0,($E95-$F95)/$G95),IF($C95="Declining Balance",MAX(0,MIN($E95*(1-Assumptions!$B$6/$G95)^(L$3-$D95)*Assumptions!$B$6/$G95,$E95*(1-Assumptions!$B$6/$G95)^(L$3-$D95)-$F95)),""))),"")))</f>
        <v/>
      </c>
      <c r="M95" s="28">
        <f>IF($A95="","",IF(OR($C95="",$D95="",$E95="",$F95="",$G95=""),"",IFERROR(IF(OR(M$3&lt;$D95,M$3&gt;$D95+$G95-1,AND(Equipment!$K95&lt;&gt;"",M$3&gt;YEAR(Equipment!$K95))),"",IF($C95="Straight-Line",MAX(0,($E95-$F95)/$G95),IF($C95="Declining Balance",MAX(0,MIN($E95*(1-Assumptions!$B$6/$G95)^(M$3-$D95)*Assumptions!$B$6/$G95,$E95*(1-Assumptions!$B$6/$G95)^(M$3-$D95)-$F95)),""))),"")))</f>
        <v/>
      </c>
      <c r="N95" s="28">
        <f>IF($A95="","",IF(OR($C95="",$D95="",$E95="",$F95="",$G95=""),"",IFERROR(IF(OR(N$3&lt;$D95,N$3&gt;$D95+$G95-1,AND(Equipment!$K95&lt;&gt;"",N$3&gt;YEAR(Equipment!$K95))),"",IF($C95="Straight-Line",MAX(0,($E95-$F95)/$G95),IF($C95="Declining Balance",MAX(0,MIN($E95*(1-Assumptions!$B$6/$G95)^(N$3-$D95)*Assumptions!$B$6/$G95,$E95*(1-Assumptions!$B$6/$G95)^(N$3-$D95)-$F95)),""))),"")))</f>
        <v/>
      </c>
      <c r="O95" s="28">
        <f>IF($A95="","",IF(OR($C95="",$D95="",$E95="",$F95="",$G95=""),"",IFERROR(IF(OR(O$3&lt;$D95,O$3&gt;$D95+$G95-1,AND(Equipment!$K95&lt;&gt;"",O$3&gt;YEAR(Equipment!$K95))),"",IF($C95="Straight-Line",MAX(0,($E95-$F95)/$G95),IF($C95="Declining Balance",MAX(0,MIN($E95*(1-Assumptions!$B$6/$G95)^(O$3-$D95)*Assumptions!$B$6/$G95,$E95*(1-Assumptions!$B$6/$G95)^(O$3-$D95)-$F95)),""))),"")))</f>
        <v/>
      </c>
      <c r="P95" s="28">
        <f>IF($A95="","",IF(OR($C95="",$D95="",$E95="",$F95="",$G95=""),"",IFERROR(IF(OR(P$3&lt;$D95,P$3&gt;$D95+$G95-1,AND(Equipment!$K95&lt;&gt;"",P$3&gt;YEAR(Equipment!$K95))),"",IF($C95="Straight-Line",MAX(0,($E95-$F95)/$G95),IF($C95="Declining Balance",MAX(0,MIN($E95*(1-Assumptions!$B$6/$G95)^(P$3-$D95)*Assumptions!$B$6/$G95,$E95*(1-Assumptions!$B$6/$G95)^(P$3-$D95)-$F95)),""))),"")))</f>
        <v/>
      </c>
      <c r="Q95" s="28">
        <f>IF($A95="","",IF(OR($C95="",$D95="",$E95="",$F95="",$G95=""),"",IFERROR(IF(OR(Q$3&lt;$D95,Q$3&gt;$D95+$G95-1,AND(Equipment!$K95&lt;&gt;"",Q$3&gt;YEAR(Equipment!$K95))),"",IF($C95="Straight-Line",MAX(0,($E95-$F95)/$G95),IF($C95="Declining Balance",MAX(0,MIN($E95*(1-Assumptions!$B$6/$G95)^(Q$3-$D95)*Assumptions!$B$6/$G95,$E95*(1-Assumptions!$B$6/$G95)^(Q$3-$D95)-$F95)),""))),"")))</f>
        <v/>
      </c>
      <c r="R95" s="28">
        <f>IF($A95="","",IF(OR($C95="",$D95="",$E95="",$F95="",$G95=""),"",IFERROR(IF(OR(R$3&lt;$D95,R$3&gt;$D95+$G95-1,AND(Equipment!$K95&lt;&gt;"",R$3&gt;YEAR(Equipment!$K95))),"",IF($C95="Straight-Line",MAX(0,($E95-$F95)/$G95),IF($C95="Declining Balance",MAX(0,MIN($E95*(1-Assumptions!$B$6/$G95)^(R$3-$D95)*Assumptions!$B$6/$G95,$E95*(1-Assumptions!$B$6/$G95)^(R$3-$D95)-$F95)),""))),"")))</f>
        <v/>
      </c>
    </row>
    <row r="96">
      <c r="A96" s="25">
        <f>IF(Equipment!$A96="","",Equipment!$A96)</f>
        <v/>
      </c>
      <c r="B96" s="25">
        <f>IF(Equipment!$A96="","",Equipment!$B96)</f>
        <v/>
      </c>
      <c r="C96" s="25">
        <f>IF(Equipment!$A96="","",Equipment!$I96)</f>
        <v/>
      </c>
      <c r="D96" s="20">
        <f>IF(OR(Equipment!$A96="",Equipment!$E96=""),"",IFERROR(YEAR(Equipment!$E96),""))</f>
        <v/>
      </c>
      <c r="E96" s="19">
        <f>IF(Equipment!$A96="","",Equipment!$F96)</f>
        <v/>
      </c>
      <c r="F96" s="19">
        <f>IF(Equipment!$A96="","",Equipment!$G96)</f>
        <v/>
      </c>
      <c r="G96" s="20">
        <f>IF(Equipment!$A96="","",Equipment!$H96)</f>
        <v/>
      </c>
      <c r="H96" s="25">
        <f>IF(Equipment!$A96="","",Equipment!$D96)</f>
        <v/>
      </c>
      <c r="I96" s="26">
        <f>IF($A96="","",IF(OR($C96="",$D96="",$E96="",$F96="",$G96=""),"",IFERROR(IF(OR(I$3&lt;$D96,I$3&gt;$D96+$G96-1,AND(Equipment!$K96&lt;&gt;"",I$3&gt;YEAR(Equipment!$K96))),"",IF($C96="Straight-Line",MAX(0,($E96-$F96)/$G96),IF($C96="Declining Balance",MAX(0,MIN($E96*(1-Assumptions!$B$6/$G96)^(I$3-$D96)*Assumptions!$B$6/$G96,$E96*(1-Assumptions!$B$6/$G96)^(I$3-$D96)-$F96)),""))),"")))</f>
        <v/>
      </c>
      <c r="J96" s="26">
        <f>IF($A96="","",IF(OR($C96="",$D96="",$E96="",$F96="",$G96=""),"",IFERROR(IF(OR(J$3&lt;$D96,J$3&gt;$D96+$G96-1,AND(Equipment!$K96&lt;&gt;"",J$3&gt;YEAR(Equipment!$K96))),"",IF($C96="Straight-Line",MAX(0,($E96-$F96)/$G96),IF($C96="Declining Balance",MAX(0,MIN($E96*(1-Assumptions!$B$6/$G96)^(J$3-$D96)*Assumptions!$B$6/$G96,$E96*(1-Assumptions!$B$6/$G96)^(J$3-$D96)-$F96)),""))),"")))</f>
        <v/>
      </c>
      <c r="K96" s="26">
        <f>IF($A96="","",IF(OR($C96="",$D96="",$E96="",$F96="",$G96=""),"",IFERROR(IF(OR(K$3&lt;$D96,K$3&gt;$D96+$G96-1,AND(Equipment!$K96&lt;&gt;"",K$3&gt;YEAR(Equipment!$K96))),"",IF($C96="Straight-Line",MAX(0,($E96-$F96)/$G96),IF($C96="Declining Balance",MAX(0,MIN($E96*(1-Assumptions!$B$6/$G96)^(K$3-$D96)*Assumptions!$B$6/$G96,$E96*(1-Assumptions!$B$6/$G96)^(K$3-$D96)-$F96)),""))),"")))</f>
        <v/>
      </c>
      <c r="L96" s="26">
        <f>IF($A96="","",IF(OR($C96="",$D96="",$E96="",$F96="",$G96=""),"",IFERROR(IF(OR(L$3&lt;$D96,L$3&gt;$D96+$G96-1,AND(Equipment!$K96&lt;&gt;"",L$3&gt;YEAR(Equipment!$K96))),"",IF($C96="Straight-Line",MAX(0,($E96-$F96)/$G96),IF($C96="Declining Balance",MAX(0,MIN($E96*(1-Assumptions!$B$6/$G96)^(L$3-$D96)*Assumptions!$B$6/$G96,$E96*(1-Assumptions!$B$6/$G96)^(L$3-$D96)-$F96)),""))),"")))</f>
        <v/>
      </c>
      <c r="M96" s="26">
        <f>IF($A96="","",IF(OR($C96="",$D96="",$E96="",$F96="",$G96=""),"",IFERROR(IF(OR(M$3&lt;$D96,M$3&gt;$D96+$G96-1,AND(Equipment!$K96&lt;&gt;"",M$3&gt;YEAR(Equipment!$K96))),"",IF($C96="Straight-Line",MAX(0,($E96-$F96)/$G96),IF($C96="Declining Balance",MAX(0,MIN($E96*(1-Assumptions!$B$6/$G96)^(M$3-$D96)*Assumptions!$B$6/$G96,$E96*(1-Assumptions!$B$6/$G96)^(M$3-$D96)-$F96)),""))),"")))</f>
        <v/>
      </c>
      <c r="N96" s="26">
        <f>IF($A96="","",IF(OR($C96="",$D96="",$E96="",$F96="",$G96=""),"",IFERROR(IF(OR(N$3&lt;$D96,N$3&gt;$D96+$G96-1,AND(Equipment!$K96&lt;&gt;"",N$3&gt;YEAR(Equipment!$K96))),"",IF($C96="Straight-Line",MAX(0,($E96-$F96)/$G96),IF($C96="Declining Balance",MAX(0,MIN($E96*(1-Assumptions!$B$6/$G96)^(N$3-$D96)*Assumptions!$B$6/$G96,$E96*(1-Assumptions!$B$6/$G96)^(N$3-$D96)-$F96)),""))),"")))</f>
        <v/>
      </c>
      <c r="O96" s="26">
        <f>IF($A96="","",IF(OR($C96="",$D96="",$E96="",$F96="",$G96=""),"",IFERROR(IF(OR(O$3&lt;$D96,O$3&gt;$D96+$G96-1,AND(Equipment!$K96&lt;&gt;"",O$3&gt;YEAR(Equipment!$K96))),"",IF($C96="Straight-Line",MAX(0,($E96-$F96)/$G96),IF($C96="Declining Balance",MAX(0,MIN($E96*(1-Assumptions!$B$6/$G96)^(O$3-$D96)*Assumptions!$B$6/$G96,$E96*(1-Assumptions!$B$6/$G96)^(O$3-$D96)-$F96)),""))),"")))</f>
        <v/>
      </c>
      <c r="P96" s="26">
        <f>IF($A96="","",IF(OR($C96="",$D96="",$E96="",$F96="",$G96=""),"",IFERROR(IF(OR(P$3&lt;$D96,P$3&gt;$D96+$G96-1,AND(Equipment!$K96&lt;&gt;"",P$3&gt;YEAR(Equipment!$K96))),"",IF($C96="Straight-Line",MAX(0,($E96-$F96)/$G96),IF($C96="Declining Balance",MAX(0,MIN($E96*(1-Assumptions!$B$6/$G96)^(P$3-$D96)*Assumptions!$B$6/$G96,$E96*(1-Assumptions!$B$6/$G96)^(P$3-$D96)-$F96)),""))),"")))</f>
        <v/>
      </c>
      <c r="Q96" s="26">
        <f>IF($A96="","",IF(OR($C96="",$D96="",$E96="",$F96="",$G96=""),"",IFERROR(IF(OR(Q$3&lt;$D96,Q$3&gt;$D96+$G96-1,AND(Equipment!$K96&lt;&gt;"",Q$3&gt;YEAR(Equipment!$K96))),"",IF($C96="Straight-Line",MAX(0,($E96-$F96)/$G96),IF($C96="Declining Balance",MAX(0,MIN($E96*(1-Assumptions!$B$6/$G96)^(Q$3-$D96)*Assumptions!$B$6/$G96,$E96*(1-Assumptions!$B$6/$G96)^(Q$3-$D96)-$F96)),""))),"")))</f>
        <v/>
      </c>
      <c r="R96" s="26">
        <f>IF($A96="","",IF(OR($C96="",$D96="",$E96="",$F96="",$G96=""),"",IFERROR(IF(OR(R$3&lt;$D96,R$3&gt;$D96+$G96-1,AND(Equipment!$K96&lt;&gt;"",R$3&gt;YEAR(Equipment!$K96))),"",IF($C96="Straight-Line",MAX(0,($E96-$F96)/$G96),IF($C96="Declining Balance",MAX(0,MIN($E96*(1-Assumptions!$B$6/$G96)^(R$3-$D96)*Assumptions!$B$6/$G96,$E96*(1-Assumptions!$B$6/$G96)^(R$3-$D96)-$F96)),""))),"")))</f>
        <v/>
      </c>
    </row>
    <row r="97">
      <c r="A97" s="27">
        <f>IF(Equipment!$A97="","",Equipment!$A97)</f>
        <v/>
      </c>
      <c r="B97" s="27">
        <f>IF(Equipment!$A97="","",Equipment!$B97)</f>
        <v/>
      </c>
      <c r="C97" s="27">
        <f>IF(Equipment!$A97="","",Equipment!$I97)</f>
        <v/>
      </c>
      <c r="D97" s="22">
        <f>IF(OR(Equipment!$A97="",Equipment!$E97=""),"",IFERROR(YEAR(Equipment!$E97),""))</f>
        <v/>
      </c>
      <c r="E97" s="21">
        <f>IF(Equipment!$A97="","",Equipment!$F97)</f>
        <v/>
      </c>
      <c r="F97" s="21">
        <f>IF(Equipment!$A97="","",Equipment!$G97)</f>
        <v/>
      </c>
      <c r="G97" s="22">
        <f>IF(Equipment!$A97="","",Equipment!$H97)</f>
        <v/>
      </c>
      <c r="H97" s="27">
        <f>IF(Equipment!$A97="","",Equipment!$D97)</f>
        <v/>
      </c>
      <c r="I97" s="28">
        <f>IF($A97="","",IF(OR($C97="",$D97="",$E97="",$F97="",$G97=""),"",IFERROR(IF(OR(I$3&lt;$D97,I$3&gt;$D97+$G97-1,AND(Equipment!$K97&lt;&gt;"",I$3&gt;YEAR(Equipment!$K97))),"",IF($C97="Straight-Line",MAX(0,($E97-$F97)/$G97),IF($C97="Declining Balance",MAX(0,MIN($E97*(1-Assumptions!$B$6/$G97)^(I$3-$D97)*Assumptions!$B$6/$G97,$E97*(1-Assumptions!$B$6/$G97)^(I$3-$D97)-$F97)),""))),"")))</f>
        <v/>
      </c>
      <c r="J97" s="28">
        <f>IF($A97="","",IF(OR($C97="",$D97="",$E97="",$F97="",$G97=""),"",IFERROR(IF(OR(J$3&lt;$D97,J$3&gt;$D97+$G97-1,AND(Equipment!$K97&lt;&gt;"",J$3&gt;YEAR(Equipment!$K97))),"",IF($C97="Straight-Line",MAX(0,($E97-$F97)/$G97),IF($C97="Declining Balance",MAX(0,MIN($E97*(1-Assumptions!$B$6/$G97)^(J$3-$D97)*Assumptions!$B$6/$G97,$E97*(1-Assumptions!$B$6/$G97)^(J$3-$D97)-$F97)),""))),"")))</f>
        <v/>
      </c>
      <c r="K97" s="28">
        <f>IF($A97="","",IF(OR($C97="",$D97="",$E97="",$F97="",$G97=""),"",IFERROR(IF(OR(K$3&lt;$D97,K$3&gt;$D97+$G97-1,AND(Equipment!$K97&lt;&gt;"",K$3&gt;YEAR(Equipment!$K97))),"",IF($C97="Straight-Line",MAX(0,($E97-$F97)/$G97),IF($C97="Declining Balance",MAX(0,MIN($E97*(1-Assumptions!$B$6/$G97)^(K$3-$D97)*Assumptions!$B$6/$G97,$E97*(1-Assumptions!$B$6/$G97)^(K$3-$D97)-$F97)),""))),"")))</f>
        <v/>
      </c>
      <c r="L97" s="28">
        <f>IF($A97="","",IF(OR($C97="",$D97="",$E97="",$F97="",$G97=""),"",IFERROR(IF(OR(L$3&lt;$D97,L$3&gt;$D97+$G97-1,AND(Equipment!$K97&lt;&gt;"",L$3&gt;YEAR(Equipment!$K97))),"",IF($C97="Straight-Line",MAX(0,($E97-$F97)/$G97),IF($C97="Declining Balance",MAX(0,MIN($E97*(1-Assumptions!$B$6/$G97)^(L$3-$D97)*Assumptions!$B$6/$G97,$E97*(1-Assumptions!$B$6/$G97)^(L$3-$D97)-$F97)),""))),"")))</f>
        <v/>
      </c>
      <c r="M97" s="28">
        <f>IF($A97="","",IF(OR($C97="",$D97="",$E97="",$F97="",$G97=""),"",IFERROR(IF(OR(M$3&lt;$D97,M$3&gt;$D97+$G97-1,AND(Equipment!$K97&lt;&gt;"",M$3&gt;YEAR(Equipment!$K97))),"",IF($C97="Straight-Line",MAX(0,($E97-$F97)/$G97),IF($C97="Declining Balance",MAX(0,MIN($E97*(1-Assumptions!$B$6/$G97)^(M$3-$D97)*Assumptions!$B$6/$G97,$E97*(1-Assumptions!$B$6/$G97)^(M$3-$D97)-$F97)),""))),"")))</f>
        <v/>
      </c>
      <c r="N97" s="28">
        <f>IF($A97="","",IF(OR($C97="",$D97="",$E97="",$F97="",$G97=""),"",IFERROR(IF(OR(N$3&lt;$D97,N$3&gt;$D97+$G97-1,AND(Equipment!$K97&lt;&gt;"",N$3&gt;YEAR(Equipment!$K97))),"",IF($C97="Straight-Line",MAX(0,($E97-$F97)/$G97),IF($C97="Declining Balance",MAX(0,MIN($E97*(1-Assumptions!$B$6/$G97)^(N$3-$D97)*Assumptions!$B$6/$G97,$E97*(1-Assumptions!$B$6/$G97)^(N$3-$D97)-$F97)),""))),"")))</f>
        <v/>
      </c>
      <c r="O97" s="28">
        <f>IF($A97="","",IF(OR($C97="",$D97="",$E97="",$F97="",$G97=""),"",IFERROR(IF(OR(O$3&lt;$D97,O$3&gt;$D97+$G97-1,AND(Equipment!$K97&lt;&gt;"",O$3&gt;YEAR(Equipment!$K97))),"",IF($C97="Straight-Line",MAX(0,($E97-$F97)/$G97),IF($C97="Declining Balance",MAX(0,MIN($E97*(1-Assumptions!$B$6/$G97)^(O$3-$D97)*Assumptions!$B$6/$G97,$E97*(1-Assumptions!$B$6/$G97)^(O$3-$D97)-$F97)),""))),"")))</f>
        <v/>
      </c>
      <c r="P97" s="28">
        <f>IF($A97="","",IF(OR($C97="",$D97="",$E97="",$F97="",$G97=""),"",IFERROR(IF(OR(P$3&lt;$D97,P$3&gt;$D97+$G97-1,AND(Equipment!$K97&lt;&gt;"",P$3&gt;YEAR(Equipment!$K97))),"",IF($C97="Straight-Line",MAX(0,($E97-$F97)/$G97),IF($C97="Declining Balance",MAX(0,MIN($E97*(1-Assumptions!$B$6/$G97)^(P$3-$D97)*Assumptions!$B$6/$G97,$E97*(1-Assumptions!$B$6/$G97)^(P$3-$D97)-$F97)),""))),"")))</f>
        <v/>
      </c>
      <c r="Q97" s="28">
        <f>IF($A97="","",IF(OR($C97="",$D97="",$E97="",$F97="",$G97=""),"",IFERROR(IF(OR(Q$3&lt;$D97,Q$3&gt;$D97+$G97-1,AND(Equipment!$K97&lt;&gt;"",Q$3&gt;YEAR(Equipment!$K97))),"",IF($C97="Straight-Line",MAX(0,($E97-$F97)/$G97),IF($C97="Declining Balance",MAX(0,MIN($E97*(1-Assumptions!$B$6/$G97)^(Q$3-$D97)*Assumptions!$B$6/$G97,$E97*(1-Assumptions!$B$6/$G97)^(Q$3-$D97)-$F97)),""))),"")))</f>
        <v/>
      </c>
      <c r="R97" s="28">
        <f>IF($A97="","",IF(OR($C97="",$D97="",$E97="",$F97="",$G97=""),"",IFERROR(IF(OR(R$3&lt;$D97,R$3&gt;$D97+$G97-1,AND(Equipment!$K97&lt;&gt;"",R$3&gt;YEAR(Equipment!$K97))),"",IF($C97="Straight-Line",MAX(0,($E97-$F97)/$G97),IF($C97="Declining Balance",MAX(0,MIN($E97*(1-Assumptions!$B$6/$G97)^(R$3-$D97)*Assumptions!$B$6/$G97,$E97*(1-Assumptions!$B$6/$G97)^(R$3-$D97)-$F97)),""))),"")))</f>
        <v/>
      </c>
    </row>
    <row r="98">
      <c r="A98" s="25">
        <f>IF(Equipment!$A98="","",Equipment!$A98)</f>
        <v/>
      </c>
      <c r="B98" s="25">
        <f>IF(Equipment!$A98="","",Equipment!$B98)</f>
        <v/>
      </c>
      <c r="C98" s="25">
        <f>IF(Equipment!$A98="","",Equipment!$I98)</f>
        <v/>
      </c>
      <c r="D98" s="20">
        <f>IF(OR(Equipment!$A98="",Equipment!$E98=""),"",IFERROR(YEAR(Equipment!$E98),""))</f>
        <v/>
      </c>
      <c r="E98" s="19">
        <f>IF(Equipment!$A98="","",Equipment!$F98)</f>
        <v/>
      </c>
      <c r="F98" s="19">
        <f>IF(Equipment!$A98="","",Equipment!$G98)</f>
        <v/>
      </c>
      <c r="G98" s="20">
        <f>IF(Equipment!$A98="","",Equipment!$H98)</f>
        <v/>
      </c>
      <c r="H98" s="25">
        <f>IF(Equipment!$A98="","",Equipment!$D98)</f>
        <v/>
      </c>
      <c r="I98" s="26">
        <f>IF($A98="","",IF(OR($C98="",$D98="",$E98="",$F98="",$G98=""),"",IFERROR(IF(OR(I$3&lt;$D98,I$3&gt;$D98+$G98-1,AND(Equipment!$K98&lt;&gt;"",I$3&gt;YEAR(Equipment!$K98))),"",IF($C98="Straight-Line",MAX(0,($E98-$F98)/$G98),IF($C98="Declining Balance",MAX(0,MIN($E98*(1-Assumptions!$B$6/$G98)^(I$3-$D98)*Assumptions!$B$6/$G98,$E98*(1-Assumptions!$B$6/$G98)^(I$3-$D98)-$F98)),""))),"")))</f>
        <v/>
      </c>
      <c r="J98" s="26">
        <f>IF($A98="","",IF(OR($C98="",$D98="",$E98="",$F98="",$G98=""),"",IFERROR(IF(OR(J$3&lt;$D98,J$3&gt;$D98+$G98-1,AND(Equipment!$K98&lt;&gt;"",J$3&gt;YEAR(Equipment!$K98))),"",IF($C98="Straight-Line",MAX(0,($E98-$F98)/$G98),IF($C98="Declining Balance",MAX(0,MIN($E98*(1-Assumptions!$B$6/$G98)^(J$3-$D98)*Assumptions!$B$6/$G98,$E98*(1-Assumptions!$B$6/$G98)^(J$3-$D98)-$F98)),""))),"")))</f>
        <v/>
      </c>
      <c r="K98" s="26">
        <f>IF($A98="","",IF(OR($C98="",$D98="",$E98="",$F98="",$G98=""),"",IFERROR(IF(OR(K$3&lt;$D98,K$3&gt;$D98+$G98-1,AND(Equipment!$K98&lt;&gt;"",K$3&gt;YEAR(Equipment!$K98))),"",IF($C98="Straight-Line",MAX(0,($E98-$F98)/$G98),IF($C98="Declining Balance",MAX(0,MIN($E98*(1-Assumptions!$B$6/$G98)^(K$3-$D98)*Assumptions!$B$6/$G98,$E98*(1-Assumptions!$B$6/$G98)^(K$3-$D98)-$F98)),""))),"")))</f>
        <v/>
      </c>
      <c r="L98" s="26">
        <f>IF($A98="","",IF(OR($C98="",$D98="",$E98="",$F98="",$G98=""),"",IFERROR(IF(OR(L$3&lt;$D98,L$3&gt;$D98+$G98-1,AND(Equipment!$K98&lt;&gt;"",L$3&gt;YEAR(Equipment!$K98))),"",IF($C98="Straight-Line",MAX(0,($E98-$F98)/$G98),IF($C98="Declining Balance",MAX(0,MIN($E98*(1-Assumptions!$B$6/$G98)^(L$3-$D98)*Assumptions!$B$6/$G98,$E98*(1-Assumptions!$B$6/$G98)^(L$3-$D98)-$F98)),""))),"")))</f>
        <v/>
      </c>
      <c r="M98" s="26">
        <f>IF($A98="","",IF(OR($C98="",$D98="",$E98="",$F98="",$G98=""),"",IFERROR(IF(OR(M$3&lt;$D98,M$3&gt;$D98+$G98-1,AND(Equipment!$K98&lt;&gt;"",M$3&gt;YEAR(Equipment!$K98))),"",IF($C98="Straight-Line",MAX(0,($E98-$F98)/$G98),IF($C98="Declining Balance",MAX(0,MIN($E98*(1-Assumptions!$B$6/$G98)^(M$3-$D98)*Assumptions!$B$6/$G98,$E98*(1-Assumptions!$B$6/$G98)^(M$3-$D98)-$F98)),""))),"")))</f>
        <v/>
      </c>
      <c r="N98" s="26">
        <f>IF($A98="","",IF(OR($C98="",$D98="",$E98="",$F98="",$G98=""),"",IFERROR(IF(OR(N$3&lt;$D98,N$3&gt;$D98+$G98-1,AND(Equipment!$K98&lt;&gt;"",N$3&gt;YEAR(Equipment!$K98))),"",IF($C98="Straight-Line",MAX(0,($E98-$F98)/$G98),IF($C98="Declining Balance",MAX(0,MIN($E98*(1-Assumptions!$B$6/$G98)^(N$3-$D98)*Assumptions!$B$6/$G98,$E98*(1-Assumptions!$B$6/$G98)^(N$3-$D98)-$F98)),""))),"")))</f>
        <v/>
      </c>
      <c r="O98" s="26">
        <f>IF($A98="","",IF(OR($C98="",$D98="",$E98="",$F98="",$G98=""),"",IFERROR(IF(OR(O$3&lt;$D98,O$3&gt;$D98+$G98-1,AND(Equipment!$K98&lt;&gt;"",O$3&gt;YEAR(Equipment!$K98))),"",IF($C98="Straight-Line",MAX(0,($E98-$F98)/$G98),IF($C98="Declining Balance",MAX(0,MIN($E98*(1-Assumptions!$B$6/$G98)^(O$3-$D98)*Assumptions!$B$6/$G98,$E98*(1-Assumptions!$B$6/$G98)^(O$3-$D98)-$F98)),""))),"")))</f>
        <v/>
      </c>
      <c r="P98" s="26">
        <f>IF($A98="","",IF(OR($C98="",$D98="",$E98="",$F98="",$G98=""),"",IFERROR(IF(OR(P$3&lt;$D98,P$3&gt;$D98+$G98-1,AND(Equipment!$K98&lt;&gt;"",P$3&gt;YEAR(Equipment!$K98))),"",IF($C98="Straight-Line",MAX(0,($E98-$F98)/$G98),IF($C98="Declining Balance",MAX(0,MIN($E98*(1-Assumptions!$B$6/$G98)^(P$3-$D98)*Assumptions!$B$6/$G98,$E98*(1-Assumptions!$B$6/$G98)^(P$3-$D98)-$F98)),""))),"")))</f>
        <v/>
      </c>
      <c r="Q98" s="26">
        <f>IF($A98="","",IF(OR($C98="",$D98="",$E98="",$F98="",$G98=""),"",IFERROR(IF(OR(Q$3&lt;$D98,Q$3&gt;$D98+$G98-1,AND(Equipment!$K98&lt;&gt;"",Q$3&gt;YEAR(Equipment!$K98))),"",IF($C98="Straight-Line",MAX(0,($E98-$F98)/$G98),IF($C98="Declining Balance",MAX(0,MIN($E98*(1-Assumptions!$B$6/$G98)^(Q$3-$D98)*Assumptions!$B$6/$G98,$E98*(1-Assumptions!$B$6/$G98)^(Q$3-$D98)-$F98)),""))),"")))</f>
        <v/>
      </c>
      <c r="R98" s="26">
        <f>IF($A98="","",IF(OR($C98="",$D98="",$E98="",$F98="",$G98=""),"",IFERROR(IF(OR(R$3&lt;$D98,R$3&gt;$D98+$G98-1,AND(Equipment!$K98&lt;&gt;"",R$3&gt;YEAR(Equipment!$K98))),"",IF($C98="Straight-Line",MAX(0,($E98-$F98)/$G98),IF($C98="Declining Balance",MAX(0,MIN($E98*(1-Assumptions!$B$6/$G98)^(R$3-$D98)*Assumptions!$B$6/$G98,$E98*(1-Assumptions!$B$6/$G98)^(R$3-$D98)-$F98)),""))),"")))</f>
        <v/>
      </c>
    </row>
    <row r="99">
      <c r="A99" s="27">
        <f>IF(Equipment!$A99="","",Equipment!$A99)</f>
        <v/>
      </c>
      <c r="B99" s="27">
        <f>IF(Equipment!$A99="","",Equipment!$B99)</f>
        <v/>
      </c>
      <c r="C99" s="27">
        <f>IF(Equipment!$A99="","",Equipment!$I99)</f>
        <v/>
      </c>
      <c r="D99" s="22">
        <f>IF(OR(Equipment!$A99="",Equipment!$E99=""),"",IFERROR(YEAR(Equipment!$E99),""))</f>
        <v/>
      </c>
      <c r="E99" s="21">
        <f>IF(Equipment!$A99="","",Equipment!$F99)</f>
        <v/>
      </c>
      <c r="F99" s="21">
        <f>IF(Equipment!$A99="","",Equipment!$G99)</f>
        <v/>
      </c>
      <c r="G99" s="22">
        <f>IF(Equipment!$A99="","",Equipment!$H99)</f>
        <v/>
      </c>
      <c r="H99" s="27">
        <f>IF(Equipment!$A99="","",Equipment!$D99)</f>
        <v/>
      </c>
      <c r="I99" s="28">
        <f>IF($A99="","",IF(OR($C99="",$D99="",$E99="",$F99="",$G99=""),"",IFERROR(IF(OR(I$3&lt;$D99,I$3&gt;$D99+$G99-1,AND(Equipment!$K99&lt;&gt;"",I$3&gt;YEAR(Equipment!$K99))),"",IF($C99="Straight-Line",MAX(0,($E99-$F99)/$G99),IF($C99="Declining Balance",MAX(0,MIN($E99*(1-Assumptions!$B$6/$G99)^(I$3-$D99)*Assumptions!$B$6/$G99,$E99*(1-Assumptions!$B$6/$G99)^(I$3-$D99)-$F99)),""))),"")))</f>
        <v/>
      </c>
      <c r="J99" s="28">
        <f>IF($A99="","",IF(OR($C99="",$D99="",$E99="",$F99="",$G99=""),"",IFERROR(IF(OR(J$3&lt;$D99,J$3&gt;$D99+$G99-1,AND(Equipment!$K99&lt;&gt;"",J$3&gt;YEAR(Equipment!$K99))),"",IF($C99="Straight-Line",MAX(0,($E99-$F99)/$G99),IF($C99="Declining Balance",MAX(0,MIN($E99*(1-Assumptions!$B$6/$G99)^(J$3-$D99)*Assumptions!$B$6/$G99,$E99*(1-Assumptions!$B$6/$G99)^(J$3-$D99)-$F99)),""))),"")))</f>
        <v/>
      </c>
      <c r="K99" s="28">
        <f>IF($A99="","",IF(OR($C99="",$D99="",$E99="",$F99="",$G99=""),"",IFERROR(IF(OR(K$3&lt;$D99,K$3&gt;$D99+$G99-1,AND(Equipment!$K99&lt;&gt;"",K$3&gt;YEAR(Equipment!$K99))),"",IF($C99="Straight-Line",MAX(0,($E99-$F99)/$G99),IF($C99="Declining Balance",MAX(0,MIN($E99*(1-Assumptions!$B$6/$G99)^(K$3-$D99)*Assumptions!$B$6/$G99,$E99*(1-Assumptions!$B$6/$G99)^(K$3-$D99)-$F99)),""))),"")))</f>
        <v/>
      </c>
      <c r="L99" s="28">
        <f>IF($A99="","",IF(OR($C99="",$D99="",$E99="",$F99="",$G99=""),"",IFERROR(IF(OR(L$3&lt;$D99,L$3&gt;$D99+$G99-1,AND(Equipment!$K99&lt;&gt;"",L$3&gt;YEAR(Equipment!$K99))),"",IF($C99="Straight-Line",MAX(0,($E99-$F99)/$G99),IF($C99="Declining Balance",MAX(0,MIN($E99*(1-Assumptions!$B$6/$G99)^(L$3-$D99)*Assumptions!$B$6/$G99,$E99*(1-Assumptions!$B$6/$G99)^(L$3-$D99)-$F99)),""))),"")))</f>
        <v/>
      </c>
      <c r="M99" s="28">
        <f>IF($A99="","",IF(OR($C99="",$D99="",$E99="",$F99="",$G99=""),"",IFERROR(IF(OR(M$3&lt;$D99,M$3&gt;$D99+$G99-1,AND(Equipment!$K99&lt;&gt;"",M$3&gt;YEAR(Equipment!$K99))),"",IF($C99="Straight-Line",MAX(0,($E99-$F99)/$G99),IF($C99="Declining Balance",MAX(0,MIN($E99*(1-Assumptions!$B$6/$G99)^(M$3-$D99)*Assumptions!$B$6/$G99,$E99*(1-Assumptions!$B$6/$G99)^(M$3-$D99)-$F99)),""))),"")))</f>
        <v/>
      </c>
      <c r="N99" s="28">
        <f>IF($A99="","",IF(OR($C99="",$D99="",$E99="",$F99="",$G99=""),"",IFERROR(IF(OR(N$3&lt;$D99,N$3&gt;$D99+$G99-1,AND(Equipment!$K99&lt;&gt;"",N$3&gt;YEAR(Equipment!$K99))),"",IF($C99="Straight-Line",MAX(0,($E99-$F99)/$G99),IF($C99="Declining Balance",MAX(0,MIN($E99*(1-Assumptions!$B$6/$G99)^(N$3-$D99)*Assumptions!$B$6/$G99,$E99*(1-Assumptions!$B$6/$G99)^(N$3-$D99)-$F99)),""))),"")))</f>
        <v/>
      </c>
      <c r="O99" s="28">
        <f>IF($A99="","",IF(OR($C99="",$D99="",$E99="",$F99="",$G99=""),"",IFERROR(IF(OR(O$3&lt;$D99,O$3&gt;$D99+$G99-1,AND(Equipment!$K99&lt;&gt;"",O$3&gt;YEAR(Equipment!$K99))),"",IF($C99="Straight-Line",MAX(0,($E99-$F99)/$G99),IF($C99="Declining Balance",MAX(0,MIN($E99*(1-Assumptions!$B$6/$G99)^(O$3-$D99)*Assumptions!$B$6/$G99,$E99*(1-Assumptions!$B$6/$G99)^(O$3-$D99)-$F99)),""))),"")))</f>
        <v/>
      </c>
      <c r="P99" s="28">
        <f>IF($A99="","",IF(OR($C99="",$D99="",$E99="",$F99="",$G99=""),"",IFERROR(IF(OR(P$3&lt;$D99,P$3&gt;$D99+$G99-1,AND(Equipment!$K99&lt;&gt;"",P$3&gt;YEAR(Equipment!$K99))),"",IF($C99="Straight-Line",MAX(0,($E99-$F99)/$G99),IF($C99="Declining Balance",MAX(0,MIN($E99*(1-Assumptions!$B$6/$G99)^(P$3-$D99)*Assumptions!$B$6/$G99,$E99*(1-Assumptions!$B$6/$G99)^(P$3-$D99)-$F99)),""))),"")))</f>
        <v/>
      </c>
      <c r="Q99" s="28">
        <f>IF($A99="","",IF(OR($C99="",$D99="",$E99="",$F99="",$G99=""),"",IFERROR(IF(OR(Q$3&lt;$D99,Q$3&gt;$D99+$G99-1,AND(Equipment!$K99&lt;&gt;"",Q$3&gt;YEAR(Equipment!$K99))),"",IF($C99="Straight-Line",MAX(0,($E99-$F99)/$G99),IF($C99="Declining Balance",MAX(0,MIN($E99*(1-Assumptions!$B$6/$G99)^(Q$3-$D99)*Assumptions!$B$6/$G99,$E99*(1-Assumptions!$B$6/$G99)^(Q$3-$D99)-$F99)),""))),"")))</f>
        <v/>
      </c>
      <c r="R99" s="28">
        <f>IF($A99="","",IF(OR($C99="",$D99="",$E99="",$F99="",$G99=""),"",IFERROR(IF(OR(R$3&lt;$D99,R$3&gt;$D99+$G99-1,AND(Equipment!$K99&lt;&gt;"",R$3&gt;YEAR(Equipment!$K99))),"",IF($C99="Straight-Line",MAX(0,($E99-$F99)/$G99),IF($C99="Declining Balance",MAX(0,MIN($E99*(1-Assumptions!$B$6/$G99)^(R$3-$D99)*Assumptions!$B$6/$G99,$E99*(1-Assumptions!$B$6/$G99)^(R$3-$D99)-$F99)),""))),"")))</f>
        <v/>
      </c>
    </row>
    <row r="100">
      <c r="A100" s="25">
        <f>IF(Equipment!$A100="","",Equipment!$A100)</f>
        <v/>
      </c>
      <c r="B100" s="25">
        <f>IF(Equipment!$A100="","",Equipment!$B100)</f>
        <v/>
      </c>
      <c r="C100" s="25">
        <f>IF(Equipment!$A100="","",Equipment!$I100)</f>
        <v/>
      </c>
      <c r="D100" s="20">
        <f>IF(OR(Equipment!$A100="",Equipment!$E100=""),"",IFERROR(YEAR(Equipment!$E100),""))</f>
        <v/>
      </c>
      <c r="E100" s="19">
        <f>IF(Equipment!$A100="","",Equipment!$F100)</f>
        <v/>
      </c>
      <c r="F100" s="19">
        <f>IF(Equipment!$A100="","",Equipment!$G100)</f>
        <v/>
      </c>
      <c r="G100" s="20">
        <f>IF(Equipment!$A100="","",Equipment!$H100)</f>
        <v/>
      </c>
      <c r="H100" s="25">
        <f>IF(Equipment!$A100="","",Equipment!$D100)</f>
        <v/>
      </c>
      <c r="I100" s="26">
        <f>IF($A100="","",IF(OR($C100="",$D100="",$E100="",$F100="",$G100=""),"",IFERROR(IF(OR(I$3&lt;$D100,I$3&gt;$D100+$G100-1,AND(Equipment!$K100&lt;&gt;"",I$3&gt;YEAR(Equipment!$K100))),"",IF($C100="Straight-Line",MAX(0,($E100-$F100)/$G100),IF($C100="Declining Balance",MAX(0,MIN($E100*(1-Assumptions!$B$6/$G100)^(I$3-$D100)*Assumptions!$B$6/$G100,$E100*(1-Assumptions!$B$6/$G100)^(I$3-$D100)-$F100)),""))),"")))</f>
        <v/>
      </c>
      <c r="J100" s="26">
        <f>IF($A100="","",IF(OR($C100="",$D100="",$E100="",$F100="",$G100=""),"",IFERROR(IF(OR(J$3&lt;$D100,J$3&gt;$D100+$G100-1,AND(Equipment!$K100&lt;&gt;"",J$3&gt;YEAR(Equipment!$K100))),"",IF($C100="Straight-Line",MAX(0,($E100-$F100)/$G100),IF($C100="Declining Balance",MAX(0,MIN($E100*(1-Assumptions!$B$6/$G100)^(J$3-$D100)*Assumptions!$B$6/$G100,$E100*(1-Assumptions!$B$6/$G100)^(J$3-$D100)-$F100)),""))),"")))</f>
        <v/>
      </c>
      <c r="K100" s="26">
        <f>IF($A100="","",IF(OR($C100="",$D100="",$E100="",$F100="",$G100=""),"",IFERROR(IF(OR(K$3&lt;$D100,K$3&gt;$D100+$G100-1,AND(Equipment!$K100&lt;&gt;"",K$3&gt;YEAR(Equipment!$K100))),"",IF($C100="Straight-Line",MAX(0,($E100-$F100)/$G100),IF($C100="Declining Balance",MAX(0,MIN($E100*(1-Assumptions!$B$6/$G100)^(K$3-$D100)*Assumptions!$B$6/$G100,$E100*(1-Assumptions!$B$6/$G100)^(K$3-$D100)-$F100)),""))),"")))</f>
        <v/>
      </c>
      <c r="L100" s="26">
        <f>IF($A100="","",IF(OR($C100="",$D100="",$E100="",$F100="",$G100=""),"",IFERROR(IF(OR(L$3&lt;$D100,L$3&gt;$D100+$G100-1,AND(Equipment!$K100&lt;&gt;"",L$3&gt;YEAR(Equipment!$K100))),"",IF($C100="Straight-Line",MAX(0,($E100-$F100)/$G100),IF($C100="Declining Balance",MAX(0,MIN($E100*(1-Assumptions!$B$6/$G100)^(L$3-$D100)*Assumptions!$B$6/$G100,$E100*(1-Assumptions!$B$6/$G100)^(L$3-$D100)-$F100)),""))),"")))</f>
        <v/>
      </c>
      <c r="M100" s="26">
        <f>IF($A100="","",IF(OR($C100="",$D100="",$E100="",$F100="",$G100=""),"",IFERROR(IF(OR(M$3&lt;$D100,M$3&gt;$D100+$G100-1,AND(Equipment!$K100&lt;&gt;"",M$3&gt;YEAR(Equipment!$K100))),"",IF($C100="Straight-Line",MAX(0,($E100-$F100)/$G100),IF($C100="Declining Balance",MAX(0,MIN($E100*(1-Assumptions!$B$6/$G100)^(M$3-$D100)*Assumptions!$B$6/$G100,$E100*(1-Assumptions!$B$6/$G100)^(M$3-$D100)-$F100)),""))),"")))</f>
        <v/>
      </c>
      <c r="N100" s="26">
        <f>IF($A100="","",IF(OR($C100="",$D100="",$E100="",$F100="",$G100=""),"",IFERROR(IF(OR(N$3&lt;$D100,N$3&gt;$D100+$G100-1,AND(Equipment!$K100&lt;&gt;"",N$3&gt;YEAR(Equipment!$K100))),"",IF($C100="Straight-Line",MAX(0,($E100-$F100)/$G100),IF($C100="Declining Balance",MAX(0,MIN($E100*(1-Assumptions!$B$6/$G100)^(N$3-$D100)*Assumptions!$B$6/$G100,$E100*(1-Assumptions!$B$6/$G100)^(N$3-$D100)-$F100)),""))),"")))</f>
        <v/>
      </c>
      <c r="O100" s="26">
        <f>IF($A100="","",IF(OR($C100="",$D100="",$E100="",$F100="",$G100=""),"",IFERROR(IF(OR(O$3&lt;$D100,O$3&gt;$D100+$G100-1,AND(Equipment!$K100&lt;&gt;"",O$3&gt;YEAR(Equipment!$K100))),"",IF($C100="Straight-Line",MAX(0,($E100-$F100)/$G100),IF($C100="Declining Balance",MAX(0,MIN($E100*(1-Assumptions!$B$6/$G100)^(O$3-$D100)*Assumptions!$B$6/$G100,$E100*(1-Assumptions!$B$6/$G100)^(O$3-$D100)-$F100)),""))),"")))</f>
        <v/>
      </c>
      <c r="P100" s="26">
        <f>IF($A100="","",IF(OR($C100="",$D100="",$E100="",$F100="",$G100=""),"",IFERROR(IF(OR(P$3&lt;$D100,P$3&gt;$D100+$G100-1,AND(Equipment!$K100&lt;&gt;"",P$3&gt;YEAR(Equipment!$K100))),"",IF($C100="Straight-Line",MAX(0,($E100-$F100)/$G100),IF($C100="Declining Balance",MAX(0,MIN($E100*(1-Assumptions!$B$6/$G100)^(P$3-$D100)*Assumptions!$B$6/$G100,$E100*(1-Assumptions!$B$6/$G100)^(P$3-$D100)-$F100)),""))),"")))</f>
        <v/>
      </c>
      <c r="Q100" s="26">
        <f>IF($A100="","",IF(OR($C100="",$D100="",$E100="",$F100="",$G100=""),"",IFERROR(IF(OR(Q$3&lt;$D100,Q$3&gt;$D100+$G100-1,AND(Equipment!$K100&lt;&gt;"",Q$3&gt;YEAR(Equipment!$K100))),"",IF($C100="Straight-Line",MAX(0,($E100-$F100)/$G100),IF($C100="Declining Balance",MAX(0,MIN($E100*(1-Assumptions!$B$6/$G100)^(Q$3-$D100)*Assumptions!$B$6/$G100,$E100*(1-Assumptions!$B$6/$G100)^(Q$3-$D100)-$F100)),""))),"")))</f>
        <v/>
      </c>
      <c r="R100" s="26">
        <f>IF($A100="","",IF(OR($C100="",$D100="",$E100="",$F100="",$G100=""),"",IFERROR(IF(OR(R$3&lt;$D100,R$3&gt;$D100+$G100-1,AND(Equipment!$K100&lt;&gt;"",R$3&gt;YEAR(Equipment!$K100))),"",IF($C100="Straight-Line",MAX(0,($E100-$F100)/$G100),IF($C100="Declining Balance",MAX(0,MIN($E100*(1-Assumptions!$B$6/$G100)^(R$3-$D100)*Assumptions!$B$6/$G100,$E100*(1-Assumptions!$B$6/$G100)^(R$3-$D100)-$F100)),""))),"")))</f>
        <v/>
      </c>
    </row>
    <row r="101">
      <c r="A101" s="27">
        <f>IF(Equipment!$A101="","",Equipment!$A101)</f>
        <v/>
      </c>
      <c r="B101" s="27">
        <f>IF(Equipment!$A101="","",Equipment!$B101)</f>
        <v/>
      </c>
      <c r="C101" s="27">
        <f>IF(Equipment!$A101="","",Equipment!$I101)</f>
        <v/>
      </c>
      <c r="D101" s="22">
        <f>IF(OR(Equipment!$A101="",Equipment!$E101=""),"",IFERROR(YEAR(Equipment!$E101),""))</f>
        <v/>
      </c>
      <c r="E101" s="21">
        <f>IF(Equipment!$A101="","",Equipment!$F101)</f>
        <v/>
      </c>
      <c r="F101" s="21">
        <f>IF(Equipment!$A101="","",Equipment!$G101)</f>
        <v/>
      </c>
      <c r="G101" s="22">
        <f>IF(Equipment!$A101="","",Equipment!$H101)</f>
        <v/>
      </c>
      <c r="H101" s="27">
        <f>IF(Equipment!$A101="","",Equipment!$D101)</f>
        <v/>
      </c>
      <c r="I101" s="28">
        <f>IF($A101="","",IF(OR($C101="",$D101="",$E101="",$F101="",$G101=""),"",IFERROR(IF(OR(I$3&lt;$D101,I$3&gt;$D101+$G101-1,AND(Equipment!$K101&lt;&gt;"",I$3&gt;YEAR(Equipment!$K101))),"",IF($C101="Straight-Line",MAX(0,($E101-$F101)/$G101),IF($C101="Declining Balance",MAX(0,MIN($E101*(1-Assumptions!$B$6/$G101)^(I$3-$D101)*Assumptions!$B$6/$G101,$E101*(1-Assumptions!$B$6/$G101)^(I$3-$D101)-$F101)),""))),"")))</f>
        <v/>
      </c>
      <c r="J101" s="28">
        <f>IF($A101="","",IF(OR($C101="",$D101="",$E101="",$F101="",$G101=""),"",IFERROR(IF(OR(J$3&lt;$D101,J$3&gt;$D101+$G101-1,AND(Equipment!$K101&lt;&gt;"",J$3&gt;YEAR(Equipment!$K101))),"",IF($C101="Straight-Line",MAX(0,($E101-$F101)/$G101),IF($C101="Declining Balance",MAX(0,MIN($E101*(1-Assumptions!$B$6/$G101)^(J$3-$D101)*Assumptions!$B$6/$G101,$E101*(1-Assumptions!$B$6/$G101)^(J$3-$D101)-$F101)),""))),"")))</f>
        <v/>
      </c>
      <c r="K101" s="28">
        <f>IF($A101="","",IF(OR($C101="",$D101="",$E101="",$F101="",$G101=""),"",IFERROR(IF(OR(K$3&lt;$D101,K$3&gt;$D101+$G101-1,AND(Equipment!$K101&lt;&gt;"",K$3&gt;YEAR(Equipment!$K101))),"",IF($C101="Straight-Line",MAX(0,($E101-$F101)/$G101),IF($C101="Declining Balance",MAX(0,MIN($E101*(1-Assumptions!$B$6/$G101)^(K$3-$D101)*Assumptions!$B$6/$G101,$E101*(1-Assumptions!$B$6/$G101)^(K$3-$D101)-$F101)),""))),"")))</f>
        <v/>
      </c>
      <c r="L101" s="28">
        <f>IF($A101="","",IF(OR($C101="",$D101="",$E101="",$F101="",$G101=""),"",IFERROR(IF(OR(L$3&lt;$D101,L$3&gt;$D101+$G101-1,AND(Equipment!$K101&lt;&gt;"",L$3&gt;YEAR(Equipment!$K101))),"",IF($C101="Straight-Line",MAX(0,($E101-$F101)/$G101),IF($C101="Declining Balance",MAX(0,MIN($E101*(1-Assumptions!$B$6/$G101)^(L$3-$D101)*Assumptions!$B$6/$G101,$E101*(1-Assumptions!$B$6/$G101)^(L$3-$D101)-$F101)),""))),"")))</f>
        <v/>
      </c>
      <c r="M101" s="28">
        <f>IF($A101="","",IF(OR($C101="",$D101="",$E101="",$F101="",$G101=""),"",IFERROR(IF(OR(M$3&lt;$D101,M$3&gt;$D101+$G101-1,AND(Equipment!$K101&lt;&gt;"",M$3&gt;YEAR(Equipment!$K101))),"",IF($C101="Straight-Line",MAX(0,($E101-$F101)/$G101),IF($C101="Declining Balance",MAX(0,MIN($E101*(1-Assumptions!$B$6/$G101)^(M$3-$D101)*Assumptions!$B$6/$G101,$E101*(1-Assumptions!$B$6/$G101)^(M$3-$D101)-$F101)),""))),"")))</f>
        <v/>
      </c>
      <c r="N101" s="28">
        <f>IF($A101="","",IF(OR($C101="",$D101="",$E101="",$F101="",$G101=""),"",IFERROR(IF(OR(N$3&lt;$D101,N$3&gt;$D101+$G101-1,AND(Equipment!$K101&lt;&gt;"",N$3&gt;YEAR(Equipment!$K101))),"",IF($C101="Straight-Line",MAX(0,($E101-$F101)/$G101),IF($C101="Declining Balance",MAX(0,MIN($E101*(1-Assumptions!$B$6/$G101)^(N$3-$D101)*Assumptions!$B$6/$G101,$E101*(1-Assumptions!$B$6/$G101)^(N$3-$D101)-$F101)),""))),"")))</f>
        <v/>
      </c>
      <c r="O101" s="28">
        <f>IF($A101="","",IF(OR($C101="",$D101="",$E101="",$F101="",$G101=""),"",IFERROR(IF(OR(O$3&lt;$D101,O$3&gt;$D101+$G101-1,AND(Equipment!$K101&lt;&gt;"",O$3&gt;YEAR(Equipment!$K101))),"",IF($C101="Straight-Line",MAX(0,($E101-$F101)/$G101),IF($C101="Declining Balance",MAX(0,MIN($E101*(1-Assumptions!$B$6/$G101)^(O$3-$D101)*Assumptions!$B$6/$G101,$E101*(1-Assumptions!$B$6/$G101)^(O$3-$D101)-$F101)),""))),"")))</f>
        <v/>
      </c>
      <c r="P101" s="28">
        <f>IF($A101="","",IF(OR($C101="",$D101="",$E101="",$F101="",$G101=""),"",IFERROR(IF(OR(P$3&lt;$D101,P$3&gt;$D101+$G101-1,AND(Equipment!$K101&lt;&gt;"",P$3&gt;YEAR(Equipment!$K101))),"",IF($C101="Straight-Line",MAX(0,($E101-$F101)/$G101),IF($C101="Declining Balance",MAX(0,MIN($E101*(1-Assumptions!$B$6/$G101)^(P$3-$D101)*Assumptions!$B$6/$G101,$E101*(1-Assumptions!$B$6/$G101)^(P$3-$D101)-$F101)),""))),"")))</f>
        <v/>
      </c>
      <c r="Q101" s="28">
        <f>IF($A101="","",IF(OR($C101="",$D101="",$E101="",$F101="",$G101=""),"",IFERROR(IF(OR(Q$3&lt;$D101,Q$3&gt;$D101+$G101-1,AND(Equipment!$K101&lt;&gt;"",Q$3&gt;YEAR(Equipment!$K101))),"",IF($C101="Straight-Line",MAX(0,($E101-$F101)/$G101),IF($C101="Declining Balance",MAX(0,MIN($E101*(1-Assumptions!$B$6/$G101)^(Q$3-$D101)*Assumptions!$B$6/$G101,$E101*(1-Assumptions!$B$6/$G101)^(Q$3-$D101)-$F101)),""))),"")))</f>
        <v/>
      </c>
      <c r="R101" s="28">
        <f>IF($A101="","",IF(OR($C101="",$D101="",$E101="",$F101="",$G101=""),"",IFERROR(IF(OR(R$3&lt;$D101,R$3&gt;$D101+$G101-1,AND(Equipment!$K101&lt;&gt;"",R$3&gt;YEAR(Equipment!$K101))),"",IF($C101="Straight-Line",MAX(0,($E101-$F101)/$G101),IF($C101="Declining Balance",MAX(0,MIN($E101*(1-Assumptions!$B$6/$G101)^(R$3-$D101)*Assumptions!$B$6/$G101,$E101*(1-Assumptions!$B$6/$G101)^(R$3-$D101)-$F101)),""))),"")))</f>
        <v/>
      </c>
    </row>
    <row r="102">
      <c r="A102" s="25">
        <f>IF(Equipment!$A102="","",Equipment!$A102)</f>
        <v/>
      </c>
      <c r="B102" s="25">
        <f>IF(Equipment!$A102="","",Equipment!$B102)</f>
        <v/>
      </c>
      <c r="C102" s="25">
        <f>IF(Equipment!$A102="","",Equipment!$I102)</f>
        <v/>
      </c>
      <c r="D102" s="20">
        <f>IF(OR(Equipment!$A102="",Equipment!$E102=""),"",IFERROR(YEAR(Equipment!$E102),""))</f>
        <v/>
      </c>
      <c r="E102" s="19">
        <f>IF(Equipment!$A102="","",Equipment!$F102)</f>
        <v/>
      </c>
      <c r="F102" s="19">
        <f>IF(Equipment!$A102="","",Equipment!$G102)</f>
        <v/>
      </c>
      <c r="G102" s="20">
        <f>IF(Equipment!$A102="","",Equipment!$H102)</f>
        <v/>
      </c>
      <c r="H102" s="25">
        <f>IF(Equipment!$A102="","",Equipment!$D102)</f>
        <v/>
      </c>
      <c r="I102" s="26">
        <f>IF($A102="","",IF(OR($C102="",$D102="",$E102="",$F102="",$G102=""),"",IFERROR(IF(OR(I$3&lt;$D102,I$3&gt;$D102+$G102-1,AND(Equipment!$K102&lt;&gt;"",I$3&gt;YEAR(Equipment!$K102))),"",IF($C102="Straight-Line",MAX(0,($E102-$F102)/$G102),IF($C102="Declining Balance",MAX(0,MIN($E102*(1-Assumptions!$B$6/$G102)^(I$3-$D102)*Assumptions!$B$6/$G102,$E102*(1-Assumptions!$B$6/$G102)^(I$3-$D102)-$F102)),""))),"")))</f>
        <v/>
      </c>
      <c r="J102" s="26">
        <f>IF($A102="","",IF(OR($C102="",$D102="",$E102="",$F102="",$G102=""),"",IFERROR(IF(OR(J$3&lt;$D102,J$3&gt;$D102+$G102-1,AND(Equipment!$K102&lt;&gt;"",J$3&gt;YEAR(Equipment!$K102))),"",IF($C102="Straight-Line",MAX(0,($E102-$F102)/$G102),IF($C102="Declining Balance",MAX(0,MIN($E102*(1-Assumptions!$B$6/$G102)^(J$3-$D102)*Assumptions!$B$6/$G102,$E102*(1-Assumptions!$B$6/$G102)^(J$3-$D102)-$F102)),""))),"")))</f>
        <v/>
      </c>
      <c r="K102" s="26">
        <f>IF($A102="","",IF(OR($C102="",$D102="",$E102="",$F102="",$G102=""),"",IFERROR(IF(OR(K$3&lt;$D102,K$3&gt;$D102+$G102-1,AND(Equipment!$K102&lt;&gt;"",K$3&gt;YEAR(Equipment!$K102))),"",IF($C102="Straight-Line",MAX(0,($E102-$F102)/$G102),IF($C102="Declining Balance",MAX(0,MIN($E102*(1-Assumptions!$B$6/$G102)^(K$3-$D102)*Assumptions!$B$6/$G102,$E102*(1-Assumptions!$B$6/$G102)^(K$3-$D102)-$F102)),""))),"")))</f>
        <v/>
      </c>
      <c r="L102" s="26">
        <f>IF($A102="","",IF(OR($C102="",$D102="",$E102="",$F102="",$G102=""),"",IFERROR(IF(OR(L$3&lt;$D102,L$3&gt;$D102+$G102-1,AND(Equipment!$K102&lt;&gt;"",L$3&gt;YEAR(Equipment!$K102))),"",IF($C102="Straight-Line",MAX(0,($E102-$F102)/$G102),IF($C102="Declining Balance",MAX(0,MIN($E102*(1-Assumptions!$B$6/$G102)^(L$3-$D102)*Assumptions!$B$6/$G102,$E102*(1-Assumptions!$B$6/$G102)^(L$3-$D102)-$F102)),""))),"")))</f>
        <v/>
      </c>
      <c r="M102" s="26">
        <f>IF($A102="","",IF(OR($C102="",$D102="",$E102="",$F102="",$G102=""),"",IFERROR(IF(OR(M$3&lt;$D102,M$3&gt;$D102+$G102-1,AND(Equipment!$K102&lt;&gt;"",M$3&gt;YEAR(Equipment!$K102))),"",IF($C102="Straight-Line",MAX(0,($E102-$F102)/$G102),IF($C102="Declining Balance",MAX(0,MIN($E102*(1-Assumptions!$B$6/$G102)^(M$3-$D102)*Assumptions!$B$6/$G102,$E102*(1-Assumptions!$B$6/$G102)^(M$3-$D102)-$F102)),""))),"")))</f>
        <v/>
      </c>
      <c r="N102" s="26">
        <f>IF($A102="","",IF(OR($C102="",$D102="",$E102="",$F102="",$G102=""),"",IFERROR(IF(OR(N$3&lt;$D102,N$3&gt;$D102+$G102-1,AND(Equipment!$K102&lt;&gt;"",N$3&gt;YEAR(Equipment!$K102))),"",IF($C102="Straight-Line",MAX(0,($E102-$F102)/$G102),IF($C102="Declining Balance",MAX(0,MIN($E102*(1-Assumptions!$B$6/$G102)^(N$3-$D102)*Assumptions!$B$6/$G102,$E102*(1-Assumptions!$B$6/$G102)^(N$3-$D102)-$F102)),""))),"")))</f>
        <v/>
      </c>
      <c r="O102" s="26">
        <f>IF($A102="","",IF(OR($C102="",$D102="",$E102="",$F102="",$G102=""),"",IFERROR(IF(OR(O$3&lt;$D102,O$3&gt;$D102+$G102-1,AND(Equipment!$K102&lt;&gt;"",O$3&gt;YEAR(Equipment!$K102))),"",IF($C102="Straight-Line",MAX(0,($E102-$F102)/$G102),IF($C102="Declining Balance",MAX(0,MIN($E102*(1-Assumptions!$B$6/$G102)^(O$3-$D102)*Assumptions!$B$6/$G102,$E102*(1-Assumptions!$B$6/$G102)^(O$3-$D102)-$F102)),""))),"")))</f>
        <v/>
      </c>
      <c r="P102" s="26">
        <f>IF($A102="","",IF(OR($C102="",$D102="",$E102="",$F102="",$G102=""),"",IFERROR(IF(OR(P$3&lt;$D102,P$3&gt;$D102+$G102-1,AND(Equipment!$K102&lt;&gt;"",P$3&gt;YEAR(Equipment!$K102))),"",IF($C102="Straight-Line",MAX(0,($E102-$F102)/$G102),IF($C102="Declining Balance",MAX(0,MIN($E102*(1-Assumptions!$B$6/$G102)^(P$3-$D102)*Assumptions!$B$6/$G102,$E102*(1-Assumptions!$B$6/$G102)^(P$3-$D102)-$F102)),""))),"")))</f>
        <v/>
      </c>
      <c r="Q102" s="26">
        <f>IF($A102="","",IF(OR($C102="",$D102="",$E102="",$F102="",$G102=""),"",IFERROR(IF(OR(Q$3&lt;$D102,Q$3&gt;$D102+$G102-1,AND(Equipment!$K102&lt;&gt;"",Q$3&gt;YEAR(Equipment!$K102))),"",IF($C102="Straight-Line",MAX(0,($E102-$F102)/$G102),IF($C102="Declining Balance",MAX(0,MIN($E102*(1-Assumptions!$B$6/$G102)^(Q$3-$D102)*Assumptions!$B$6/$G102,$E102*(1-Assumptions!$B$6/$G102)^(Q$3-$D102)-$F102)),""))),"")))</f>
        <v/>
      </c>
      <c r="R102" s="26">
        <f>IF($A102="","",IF(OR($C102="",$D102="",$E102="",$F102="",$G102=""),"",IFERROR(IF(OR(R$3&lt;$D102,R$3&gt;$D102+$G102-1,AND(Equipment!$K102&lt;&gt;"",R$3&gt;YEAR(Equipment!$K102))),"",IF($C102="Straight-Line",MAX(0,($E102-$F102)/$G102),IF($C102="Declining Balance",MAX(0,MIN($E102*(1-Assumptions!$B$6/$G102)^(R$3-$D102)*Assumptions!$B$6/$G102,$E102*(1-Assumptions!$B$6/$G102)^(R$3-$D102)-$F102)),""))),"")))</f>
        <v/>
      </c>
    </row>
    <row r="103">
      <c r="A103" s="27">
        <f>IF(Equipment!$A103="","",Equipment!$A103)</f>
        <v/>
      </c>
      <c r="B103" s="27">
        <f>IF(Equipment!$A103="","",Equipment!$B103)</f>
        <v/>
      </c>
      <c r="C103" s="27">
        <f>IF(Equipment!$A103="","",Equipment!$I103)</f>
        <v/>
      </c>
      <c r="D103" s="22">
        <f>IF(OR(Equipment!$A103="",Equipment!$E103=""),"",IFERROR(YEAR(Equipment!$E103),""))</f>
        <v/>
      </c>
      <c r="E103" s="21">
        <f>IF(Equipment!$A103="","",Equipment!$F103)</f>
        <v/>
      </c>
      <c r="F103" s="21">
        <f>IF(Equipment!$A103="","",Equipment!$G103)</f>
        <v/>
      </c>
      <c r="G103" s="22">
        <f>IF(Equipment!$A103="","",Equipment!$H103)</f>
        <v/>
      </c>
      <c r="H103" s="27">
        <f>IF(Equipment!$A103="","",Equipment!$D103)</f>
        <v/>
      </c>
      <c r="I103" s="28">
        <f>IF($A103="","",IF(OR($C103="",$D103="",$E103="",$F103="",$G103=""),"",IFERROR(IF(OR(I$3&lt;$D103,I$3&gt;$D103+$G103-1,AND(Equipment!$K103&lt;&gt;"",I$3&gt;YEAR(Equipment!$K103))),"",IF($C103="Straight-Line",MAX(0,($E103-$F103)/$G103),IF($C103="Declining Balance",MAX(0,MIN($E103*(1-Assumptions!$B$6/$G103)^(I$3-$D103)*Assumptions!$B$6/$G103,$E103*(1-Assumptions!$B$6/$G103)^(I$3-$D103)-$F103)),""))),"")))</f>
        <v/>
      </c>
      <c r="J103" s="28">
        <f>IF($A103="","",IF(OR($C103="",$D103="",$E103="",$F103="",$G103=""),"",IFERROR(IF(OR(J$3&lt;$D103,J$3&gt;$D103+$G103-1,AND(Equipment!$K103&lt;&gt;"",J$3&gt;YEAR(Equipment!$K103))),"",IF($C103="Straight-Line",MAX(0,($E103-$F103)/$G103),IF($C103="Declining Balance",MAX(0,MIN($E103*(1-Assumptions!$B$6/$G103)^(J$3-$D103)*Assumptions!$B$6/$G103,$E103*(1-Assumptions!$B$6/$G103)^(J$3-$D103)-$F103)),""))),"")))</f>
        <v/>
      </c>
      <c r="K103" s="28">
        <f>IF($A103="","",IF(OR($C103="",$D103="",$E103="",$F103="",$G103=""),"",IFERROR(IF(OR(K$3&lt;$D103,K$3&gt;$D103+$G103-1,AND(Equipment!$K103&lt;&gt;"",K$3&gt;YEAR(Equipment!$K103))),"",IF($C103="Straight-Line",MAX(0,($E103-$F103)/$G103),IF($C103="Declining Balance",MAX(0,MIN($E103*(1-Assumptions!$B$6/$G103)^(K$3-$D103)*Assumptions!$B$6/$G103,$E103*(1-Assumptions!$B$6/$G103)^(K$3-$D103)-$F103)),""))),"")))</f>
        <v/>
      </c>
      <c r="L103" s="28">
        <f>IF($A103="","",IF(OR($C103="",$D103="",$E103="",$F103="",$G103=""),"",IFERROR(IF(OR(L$3&lt;$D103,L$3&gt;$D103+$G103-1,AND(Equipment!$K103&lt;&gt;"",L$3&gt;YEAR(Equipment!$K103))),"",IF($C103="Straight-Line",MAX(0,($E103-$F103)/$G103),IF($C103="Declining Balance",MAX(0,MIN($E103*(1-Assumptions!$B$6/$G103)^(L$3-$D103)*Assumptions!$B$6/$G103,$E103*(1-Assumptions!$B$6/$G103)^(L$3-$D103)-$F103)),""))),"")))</f>
        <v/>
      </c>
      <c r="M103" s="28">
        <f>IF($A103="","",IF(OR($C103="",$D103="",$E103="",$F103="",$G103=""),"",IFERROR(IF(OR(M$3&lt;$D103,M$3&gt;$D103+$G103-1,AND(Equipment!$K103&lt;&gt;"",M$3&gt;YEAR(Equipment!$K103))),"",IF($C103="Straight-Line",MAX(0,($E103-$F103)/$G103),IF($C103="Declining Balance",MAX(0,MIN($E103*(1-Assumptions!$B$6/$G103)^(M$3-$D103)*Assumptions!$B$6/$G103,$E103*(1-Assumptions!$B$6/$G103)^(M$3-$D103)-$F103)),""))),"")))</f>
        <v/>
      </c>
      <c r="N103" s="28">
        <f>IF($A103="","",IF(OR($C103="",$D103="",$E103="",$F103="",$G103=""),"",IFERROR(IF(OR(N$3&lt;$D103,N$3&gt;$D103+$G103-1,AND(Equipment!$K103&lt;&gt;"",N$3&gt;YEAR(Equipment!$K103))),"",IF($C103="Straight-Line",MAX(0,($E103-$F103)/$G103),IF($C103="Declining Balance",MAX(0,MIN($E103*(1-Assumptions!$B$6/$G103)^(N$3-$D103)*Assumptions!$B$6/$G103,$E103*(1-Assumptions!$B$6/$G103)^(N$3-$D103)-$F103)),""))),"")))</f>
        <v/>
      </c>
      <c r="O103" s="28">
        <f>IF($A103="","",IF(OR($C103="",$D103="",$E103="",$F103="",$G103=""),"",IFERROR(IF(OR(O$3&lt;$D103,O$3&gt;$D103+$G103-1,AND(Equipment!$K103&lt;&gt;"",O$3&gt;YEAR(Equipment!$K103))),"",IF($C103="Straight-Line",MAX(0,($E103-$F103)/$G103),IF($C103="Declining Balance",MAX(0,MIN($E103*(1-Assumptions!$B$6/$G103)^(O$3-$D103)*Assumptions!$B$6/$G103,$E103*(1-Assumptions!$B$6/$G103)^(O$3-$D103)-$F103)),""))),"")))</f>
        <v/>
      </c>
      <c r="P103" s="28">
        <f>IF($A103="","",IF(OR($C103="",$D103="",$E103="",$F103="",$G103=""),"",IFERROR(IF(OR(P$3&lt;$D103,P$3&gt;$D103+$G103-1,AND(Equipment!$K103&lt;&gt;"",P$3&gt;YEAR(Equipment!$K103))),"",IF($C103="Straight-Line",MAX(0,($E103-$F103)/$G103),IF($C103="Declining Balance",MAX(0,MIN($E103*(1-Assumptions!$B$6/$G103)^(P$3-$D103)*Assumptions!$B$6/$G103,$E103*(1-Assumptions!$B$6/$G103)^(P$3-$D103)-$F103)),""))),"")))</f>
        <v/>
      </c>
      <c r="Q103" s="28">
        <f>IF($A103="","",IF(OR($C103="",$D103="",$E103="",$F103="",$G103=""),"",IFERROR(IF(OR(Q$3&lt;$D103,Q$3&gt;$D103+$G103-1,AND(Equipment!$K103&lt;&gt;"",Q$3&gt;YEAR(Equipment!$K103))),"",IF($C103="Straight-Line",MAX(0,($E103-$F103)/$G103),IF($C103="Declining Balance",MAX(0,MIN($E103*(1-Assumptions!$B$6/$G103)^(Q$3-$D103)*Assumptions!$B$6/$G103,$E103*(1-Assumptions!$B$6/$G103)^(Q$3-$D103)-$F103)),""))),"")))</f>
        <v/>
      </c>
      <c r="R103" s="28">
        <f>IF($A103="","",IF(OR($C103="",$D103="",$E103="",$F103="",$G103=""),"",IFERROR(IF(OR(R$3&lt;$D103,R$3&gt;$D103+$G103-1,AND(Equipment!$K103&lt;&gt;"",R$3&gt;YEAR(Equipment!$K103))),"",IF($C103="Straight-Line",MAX(0,($E103-$F103)/$G103),IF($C103="Declining Balance",MAX(0,MIN($E103*(1-Assumptions!$B$6/$G103)^(R$3-$D103)*Assumptions!$B$6/$G103,$E103*(1-Assumptions!$B$6/$G103)^(R$3-$D103)-$F103)),""))),"")))</f>
        <v/>
      </c>
    </row>
    <row r="104">
      <c r="A104" s="29" t="inlineStr">
        <is>
          <t>Annual Total</t>
        </is>
      </c>
      <c r="B104" s="29" t="n"/>
      <c r="C104" s="29" t="n"/>
      <c r="D104" s="29" t="n"/>
      <c r="E104" s="29" t="n"/>
      <c r="F104" s="29" t="n"/>
      <c r="G104" s="29" t="n"/>
      <c r="H104" s="29" t="n"/>
      <c r="I104" s="30">
        <f>SUM(I4:I103)</f>
        <v/>
      </c>
      <c r="J104" s="30">
        <f>SUM(J4:J103)</f>
        <v/>
      </c>
      <c r="K104" s="30">
        <f>SUM(K4:K103)</f>
        <v/>
      </c>
      <c r="L104" s="30">
        <f>SUM(L4:L103)</f>
        <v/>
      </c>
      <c r="M104" s="30">
        <f>SUM(M4:M103)</f>
        <v/>
      </c>
      <c r="N104" s="30">
        <f>SUM(N4:N103)</f>
        <v/>
      </c>
      <c r="O104" s="30">
        <f>SUM(O4:O103)</f>
        <v/>
      </c>
      <c r="P104" s="30">
        <f>SUM(P4:P103)</f>
        <v/>
      </c>
      <c r="Q104" s="30">
        <f>SUM(Q4:Q103)</f>
        <v/>
      </c>
      <c r="R104" s="30">
        <f>SUM(R4:R103)</f>
        <v/>
      </c>
    </row>
  </sheetData>
  <autoFilter ref="A3:R103"/>
  <mergeCells count="1">
    <mergeCell ref="A1:R1"/>
  </mergeCells>
  <conditionalFormatting sqref="I4:R103">
    <cfRule type="expression" priority="1" dxfId="1">
      <formula>I4&gt;0</formula>
    </cfRule>
  </conditionalFormatting>
  <pageMargins left="0.75" right="0.75" top="1" bottom="1" header="0.5" footer="0.5"/>
  <pageSetup orientation="landscape" fitToHeight="0" fitToWidth="1"/>
  <headerFooter>
    <oddHeader/>
    <oddFooter>&amp;C&amp;8 &amp;K52635BFictional internal book schedule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C6D5C8"/>
    <outlinePr summaryBelow="1" summaryRight="1"/>
    <pageSetUpPr fitToPage="1"/>
  </sheetPr>
  <dimension ref="A1:F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48" customWidth="1" min="3" max="3"/>
    <col width="24" customWidth="1" min="4" max="4"/>
    <col width="18" customWidth="1" min="5" max="5"/>
    <col width="24" customWidth="1" min="6" max="6"/>
  </cols>
  <sheetData>
    <row r="1" ht="28" customHeight="1">
      <c r="A1" s="1" t="inlineStr">
        <is>
          <t>Depreciation Assumptions and Editable Lists</t>
        </is>
      </c>
      <c r="B1" s="38" t="n"/>
      <c r="C1" s="38" t="n"/>
      <c r="D1" s="38" t="n"/>
      <c r="E1" s="38" t="n"/>
      <c r="F1" s="39" t="n"/>
    </row>
    <row r="2">
      <c r="A2" s="3" t="inlineStr">
        <is>
          <t>Yellow cells are editable. Review assumptions before relying on the calculated book schedule.</t>
        </is>
      </c>
    </row>
    <row r="3" ht="32" customHeight="1">
      <c r="A3" s="13" t="inlineStr">
        <is>
          <t>Setting</t>
        </is>
      </c>
      <c r="B3" s="13" t="inlineStr">
        <is>
          <t>Value</t>
        </is>
      </c>
      <c r="C3" s="13" t="inlineStr">
        <is>
          <t>Purpose</t>
        </is>
      </c>
      <c r="D3" s="13" t="inlineStr">
        <is>
          <t>Equipment Categories</t>
        </is>
      </c>
      <c r="E3" s="13" t="inlineStr">
        <is>
          <t>Record Statuses</t>
        </is>
      </c>
      <c r="F3" s="13" t="inlineStr">
        <is>
          <t>Depreciation Methods</t>
        </is>
      </c>
    </row>
    <row r="4">
      <c r="A4" s="10" t="inlineStr">
        <is>
          <t>As-of date</t>
        </is>
      </c>
      <c r="B4" s="31" t="n">
        <v>46275</v>
      </c>
      <c r="C4" s="10" t="inlineStr">
        <is>
          <t>Controls the current book values and current-year amounts.</t>
        </is>
      </c>
      <c r="D4" s="14" t="inlineStr">
        <is>
          <t>Mower</t>
        </is>
      </c>
      <c r="E4" s="14" t="inlineStr">
        <is>
          <t>Planned</t>
        </is>
      </c>
      <c r="F4" s="14" t="inlineStr">
        <is>
          <t>Straight-Line</t>
        </is>
      </c>
    </row>
    <row r="5">
      <c r="A5" s="23" t="inlineStr">
        <is>
          <t>Schedule start year</t>
        </is>
      </c>
      <c r="B5" s="32" t="n">
        <v>2021</v>
      </c>
      <c r="C5" s="23" t="inlineStr">
        <is>
          <t>Controls the first calendar year on the annual schedule.</t>
        </is>
      </c>
      <c r="D5" s="14" t="inlineStr">
        <is>
          <t>Vehicle</t>
        </is>
      </c>
      <c r="E5" s="14" t="inlineStr">
        <is>
          <t>In Service</t>
        </is>
      </c>
      <c r="F5" s="14" t="inlineStr">
        <is>
          <t>Declining Balance</t>
        </is>
      </c>
    </row>
    <row r="6">
      <c r="A6" s="10" t="inlineStr">
        <is>
          <t>Declining balance multiplier</t>
        </is>
      </c>
      <c r="B6" s="40" t="n">
        <v>2</v>
      </c>
      <c r="C6" s="10" t="inlineStr">
        <is>
          <t>Editable multiplier used by the declining balance method.</t>
        </is>
      </c>
      <c r="D6" s="14" t="inlineStr">
        <is>
          <t>Trailer</t>
        </is>
      </c>
      <c r="E6" s="14" t="inlineStr">
        <is>
          <t>Disposed</t>
        </is>
      </c>
      <c r="F6" s="34" t="n"/>
    </row>
    <row r="7">
      <c r="A7" s="23" t="inlineStr">
        <is>
          <t>Minimum multiplier</t>
        </is>
      </c>
      <c r="B7" s="40" t="n">
        <v>0.5</v>
      </c>
      <c r="C7" s="23" t="inlineStr">
        <is>
          <t>Lower review limit for the declining balance multiplier.</t>
        </is>
      </c>
      <c r="D7" s="14" t="inlineStr">
        <is>
          <t>Compact Equipment</t>
        </is>
      </c>
      <c r="E7" s="34" t="n"/>
      <c r="F7" s="34" t="n"/>
    </row>
    <row r="8">
      <c r="A8" s="10" t="inlineStr">
        <is>
          <t>Maximum multiplier</t>
        </is>
      </c>
      <c r="B8" s="40" t="n">
        <v>2</v>
      </c>
      <c r="C8" s="10" t="inlineStr">
        <is>
          <t>Upper review limit for the declining balance multiplier.</t>
        </is>
      </c>
      <c r="D8" s="14" t="inlineStr">
        <is>
          <t>Handheld Equipment</t>
        </is>
      </c>
      <c r="E8" s="34" t="n"/>
      <c r="F8" s="34" t="n"/>
    </row>
    <row r="9">
      <c r="A9" s="23" t="inlineStr">
        <is>
          <t>Minimum useful life</t>
        </is>
      </c>
      <c r="B9" s="32" t="n">
        <v>2</v>
      </c>
      <c r="C9" s="23" t="inlineStr">
        <is>
          <t>Minimum accepted useful life in years.</t>
        </is>
      </c>
      <c r="D9" s="14" t="inlineStr">
        <is>
          <t>Irrigation Equipment</t>
        </is>
      </c>
      <c r="E9" s="34" t="n"/>
      <c r="F9" s="34" t="n"/>
    </row>
    <row r="10">
      <c r="A10" s="10" t="inlineStr">
        <is>
          <t>Maximum useful life</t>
        </is>
      </c>
      <c r="B10" s="32" t="n">
        <v>30</v>
      </c>
      <c r="C10" s="10" t="inlineStr">
        <is>
          <t>Maximum accepted useful life in years.</t>
        </is>
      </c>
      <c r="D10" s="14" t="inlineStr">
        <is>
          <t>Snow Equipment</t>
        </is>
      </c>
      <c r="E10" s="34" t="n"/>
      <c r="F10" s="34" t="n"/>
    </row>
    <row r="11">
      <c r="A11" s="23" t="inlineStr">
        <is>
          <t>Maximum recorded amount</t>
        </is>
      </c>
      <c r="B11" s="35" t="n">
        <v>10000000</v>
      </c>
      <c r="C11" s="23" t="inlineStr">
        <is>
          <t>Maximum accepted cost or salvage input.</t>
        </is>
      </c>
      <c r="D11" s="14" t="inlineStr">
        <is>
          <t>Other</t>
        </is>
      </c>
      <c r="E11" s="34" t="n"/>
      <c r="F11" s="34" t="n"/>
    </row>
    <row r="12">
      <c r="A12" s="10" t="inlineStr">
        <is>
          <t>Earliest accepted date</t>
        </is>
      </c>
      <c r="B12" s="31" t="n">
        <v>35065</v>
      </c>
      <c r="C12" s="10" t="inlineStr">
        <is>
          <t>Earliest accepted service or disposal date.</t>
        </is>
      </c>
      <c r="D12" s="34" t="n"/>
      <c r="E12" s="34" t="n"/>
      <c r="F12" s="34" t="n"/>
    </row>
    <row r="13">
      <c r="A13" s="23" t="inlineStr">
        <is>
          <t>Latest accepted date</t>
        </is>
      </c>
      <c r="B13" s="31" t="n">
        <v>57345</v>
      </c>
      <c r="C13" s="23" t="inlineStr">
        <is>
          <t>Latest accepted service or disposal date.</t>
        </is>
      </c>
      <c r="D13" s="34" t="n"/>
      <c r="E13" s="34" t="n"/>
      <c r="F13" s="34" t="n"/>
    </row>
    <row r="14">
      <c r="A14" s="10" t="inlineStr">
        <is>
          <t>Applied convention</t>
        </is>
      </c>
      <c r="B14" s="36" t="inlineStr">
        <is>
          <t>Full-Year Calendar</t>
        </is>
      </c>
      <c r="C14" s="10" t="inlineStr">
        <is>
          <t>One annual period begins in the calendar year placed in service.</t>
        </is>
      </c>
      <c r="D14" s="34" t="n"/>
      <c r="E14" s="34" t="n"/>
      <c r="F14" s="34" t="n"/>
    </row>
    <row r="15"/>
    <row r="16">
      <c r="A16" s="8" t="inlineStr">
        <is>
          <t>Schedule Basis</t>
        </is>
      </c>
      <c r="B16" s="37" t="inlineStr">
        <is>
          <t>Depreciation is shown as a book schedule using one annual period per calendar year.</t>
        </is>
      </c>
    </row>
    <row r="17">
      <c r="A17" s="8" t="inlineStr">
        <is>
          <t>Review Alerts</t>
        </is>
      </c>
      <c r="B17" s="37" t="inlineStr">
        <is>
          <t>Alerts request a human check of missing, inconsistent, or fully depreciated records.</t>
        </is>
      </c>
    </row>
    <row r="18">
      <c r="A18" s="8" t="inlineStr">
        <is>
          <t>Scope</t>
        </is>
      </c>
      <c r="B18" s="37" t="inlineStr">
        <is>
          <t>This workbook does not determine tax treatment, disposal gains or losses, or regulatory requirements.</t>
        </is>
      </c>
    </row>
  </sheetData>
  <mergeCells count="1">
    <mergeCell ref="A1:F1"/>
  </mergeCells>
  <dataValidations count="3">
    <dataValidation sqref="B4" showDropDown="0" showInputMessage="0" showErrorMessage="1" allowBlank="0" errorTitle="As-Of Date Check" error="Enter an as-of date within the editable accepted date limits." type="date" operator="between">
      <formula1>=$B$12</formula1>
      <formula2>=$B$13</formula2>
    </dataValidation>
    <dataValidation sqref="B5" showDropDown="0" showInputMessage="0" showErrorMessage="1" allowBlank="0" errorTitle="Schedule Year Check" error="Enter a start year that keeps all ten schedule years within the accepted date limits." type="whole" operator="between">
      <formula1>=YEAR($B$12)</formula1>
      <formula2>=YEAR($B$13)-9</formula2>
    </dataValidation>
    <dataValidation sqref="B6" showDropDown="0" showInputMessage="0" showErrorMessage="1" allowBlank="0" errorTitle="Multiplier Check" error="Enter a multiplier within the editable minimum and maximum." type="decimal" operator="between">
      <formula1>=$B$7</formula1>
      <formula2>=$B$8</formula2>
    </dataValidation>
  </dataValidations>
  <pageMargins left="0.75" right="0.75" top="1" bottom="1" header="0.5" footer="0.5"/>
  <pageSetup orientation="landscape" fitToHeight="1" fitToWidth="1"/>
  <headerFooter>
    <oddHeader/>
    <oddFooter>&amp;C&amp;8 &amp;K52635BFictional internal book schedule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Ledger Landscaping</dc:creator>
  <dc:title xmlns:dc="http://purl.org/dc/elements/1.1/">Landscaping Equipment Depreciation Schedule</dc:title>
  <dc:description xmlns:dc="http://purl.org/dc/elements/1.1/">A fictional equipment depreciation schedule for internal planning.</dc:description>
  <dc:subject xmlns:dc="http://purl.org/dc/elements/1.1/">Book depreciation schedule for fictional landscaping equipment</dc:subject>
  <dcterms:created xmlns:dcterms="http://purl.org/dc/terms/" xmlns:xsi="http://www.w3.org/2001/XMLSchema-instance" xsi:type="dcterms:W3CDTF">2026-09-10T12:27:57Z</dcterms:created>
  <dcterms:modified xmlns:dcterms="http://purl.org/dc/terms/" xmlns:xsi="http://www.w3.org/2001/XMLSchema-instance" xsi:type="dcterms:W3CDTF">2026-09-10T12:27:58+00:00Z</dcterms:modified>
</cp:coreProperties>
</file>