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uel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'Summary'!$A$13:$H$113</definedName>
    <definedName name="_xlnm._FilterDatabase" localSheetId="1" hidden="1">'Fuel Log'!$A$4:$M$104</definedName>
    <definedName name="_xlnm._FilterDatabase" localSheetId="2" hidden="1">'Assumptions'!$A$7:$D$107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0.000"/>
    <numFmt numFmtId="166" formatCode="$#,##0.00;[Red]-$#,##0.00"/>
    <numFmt numFmtId="167" formatCode="0.0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85D"/>
      <sz val="9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2F7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2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B84A3A"/>
        <sz val="10"/>
      </font>
      <fill>
        <patternFill patternType="solid">
          <fgColor rgb="00FCE8E5"/>
        </patternFill>
      </fill>
    </dxf>
    <dxf>
      <font>
        <name val="Calibri"/>
        <b val="1"/>
        <color rgb="00337A4E"/>
        <sz val="10"/>
      </font>
      <fill>
        <patternFill patternType="solid">
          <fgColor rgb="00E3F1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by Class — First 8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'Summary'!K13</f>
            </strRef>
          </tx>
          <spPr>
            <a:solidFill xmlns:a="http://schemas.openxmlformats.org/drawingml/2006/main">
              <a:srgbClr val="D7A928"/>
            </a:solidFill>
            <a:ln xmlns:a="http://schemas.openxmlformats.org/drawingml/2006/main">
              <a:solidFill>
                <a:srgbClr val="D7A928"/>
              </a:solidFill>
              <a:prstDash val="solid"/>
            </a:ln>
          </spPr>
          <cat>
            <numRef>
              <f>'Summary'!$J$14:$J$21</f>
            </numRef>
          </cat>
          <val>
            <numRef>
              <f>'Summary'!$K$14:$K$21</f>
            </numRef>
          </val>
        </ser>
        <ser>
          <idx val="1"/>
          <order val="1"/>
          <tx>
            <strRef>
              <f>'Summary'!L13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'Summary'!$J$14:$J$21</f>
            </numRef>
          </cat>
          <val>
            <numRef>
              <f>'Summary'!$L$14:$L$21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608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/>
  </sheetPr>
  <dimension ref="A1:L113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19" customWidth="1" min="3" max="3"/>
    <col width="24" customWidth="1" min="4" max="4"/>
    <col width="17" customWidth="1" min="5" max="5"/>
    <col width="16" customWidth="1" min="6" max="6"/>
    <col width="16" customWidth="1" min="7" max="7"/>
    <col width="16" customWidth="1" min="8" max="8"/>
    <col width="3" customWidth="1" min="9" max="9"/>
    <col width="22" customWidth="1" min="10" max="10"/>
    <col width="16" customWidth="1" min="11" max="11"/>
    <col width="16" customWidth="1" min="12" max="12"/>
  </cols>
  <sheetData>
    <row r="1" ht="27" customHeight="1">
      <c r="A1" s="1" t="inlineStr">
        <is>
          <t>Fictional Copper Acorn Landscaping — Landscaping Fuel Budget Worksheet</t>
        </is>
      </c>
    </row>
    <row r="2" ht="24" customHeight="1">
      <c r="A2" s="2" t="inlineStr">
        <is>
          <t>Budget and actual indicators use the editable reporting period and equipment class assumptions.</t>
        </is>
      </c>
    </row>
    <row r="3">
      <c r="A3" s="3" t="inlineStr">
        <is>
          <t>Reporting start date</t>
        </is>
      </c>
      <c r="B3" s="26">
        <f>IF(Assumptions!$B$3="","",Assumptions!$B$3)</f>
        <v/>
      </c>
      <c r="D3" s="3" t="inlineStr">
        <is>
          <t>Actual gallons</t>
        </is>
      </c>
      <c r="E3" s="5">
        <f>IF(OR($B$3="",$B$4="",$B$4&lt;$B$3),"",SUMIFS('Fuel Log'!$F$5:$F$104,'Fuel Log'!$A$5:$A$104,"&gt;="&amp;$B$3,'Fuel Log'!$A$5:$A$104,"&lt;="&amp;$B$4,'Fuel Log'!$L$5:$L$104,"Recorded")+SUMIFS('Fuel Log'!$F$5:$F$104,'Fuel Log'!$A$5:$A$104,"&gt;="&amp;$B$3,'Fuel Log'!$A$5:$A$104,"&lt;="&amp;$B$4,'Fuel Log'!$L$5:$L$104,"Reviewed"))</f>
        <v/>
      </c>
    </row>
    <row r="4">
      <c r="A4" s="3" t="inlineStr">
        <is>
          <t>Reporting end date</t>
        </is>
      </c>
      <c r="B4" s="26">
        <f>IF(Assumptions!$B$4="","",Assumptions!$B$4)</f>
        <v/>
      </c>
      <c r="D4" s="3" t="inlineStr">
        <is>
          <t>Budget gallons</t>
        </is>
      </c>
      <c r="E4" s="5">
        <f>IF(OR($B$5="",Assumptions!$B$5=""),"",IFERROR(SUMPRODUCT(--(Assumptions!$A$8:$A$107&lt;&gt;""),Assumptions!$C$8:$C$107)*$B$5/Assumptions!$B$5,""))</f>
        <v/>
      </c>
    </row>
    <row r="5">
      <c r="A5" s="3" t="inlineStr">
        <is>
          <t>Reporting period days</t>
        </is>
      </c>
      <c r="B5" s="6">
        <f>IF(OR($B$3="",$B$4="",$B$4&lt;$B$3),"",$B$4-$B$3+1)</f>
        <v/>
      </c>
      <c r="D5" s="3" t="inlineStr">
        <is>
          <t>Gallon variance</t>
        </is>
      </c>
      <c r="E5" s="5">
        <f>IF(OR($E$3="",$E$4=""),"",IFERROR($E$3-$E$4,""))</f>
        <v/>
      </c>
    </row>
    <row r="6"/>
    <row r="7"/>
    <row r="8">
      <c r="A8" s="3" t="inlineStr">
        <is>
          <t>Average actual cost per gallon</t>
        </is>
      </c>
      <c r="B8" s="27">
        <f>IF(OR($E$3="",$B$10=""),"",IFERROR($B$10/$E$3,""))</f>
        <v/>
      </c>
      <c r="D8" s="3" t="inlineStr">
        <is>
          <t>Included transactions</t>
        </is>
      </c>
      <c r="E8" s="6">
        <f>IF(OR($B$3="",$B$4="",$B$4&lt;$B$3),"",COUNTIFS('Fuel Log'!$A$5:$A$104,"&gt;="&amp;$B$3,'Fuel Log'!$A$5:$A$104,"&lt;="&amp;$B$4,'Fuel Log'!$L$5:$L$104,"Recorded")+COUNTIFS('Fuel Log'!$A$5:$A$104,"&gt;="&amp;$B$3,'Fuel Log'!$A$5:$A$104,"&lt;="&amp;$B$4,'Fuel Log'!$L$5:$L$104,"Reviewed"))</f>
        <v/>
      </c>
    </row>
    <row r="9">
      <c r="A9" s="3" t="inlineStr">
        <is>
          <t>Unmatched class entries</t>
        </is>
      </c>
      <c r="B9" s="6">
        <f>IF(OR($B$3="",$B$4="",$B$4&lt;$B$3),"",COUNTIFS('Fuel Log'!$A$5:$A$104,"&gt;="&amp;$B$3,'Fuel Log'!$A$5:$A$104,"&lt;="&amp;$B$4,'Fuel Log'!$C$5:$C$104,"&lt;&gt;",'Fuel Log'!$I$5:$I$104,"",'Fuel Log'!$L$5:$L$104,"Recorded")+COUNTIFS('Fuel Log'!$A$5:$A$104,"&gt;="&amp;$B$3,'Fuel Log'!$A$5:$A$104,"&lt;="&amp;$B$4,'Fuel Log'!$C$5:$C$104,"&lt;&gt;",'Fuel Log'!$I$5:$I$104,"",'Fuel Log'!$L$5:$L$104,"Reviewed"))</f>
        <v/>
      </c>
      <c r="D9" s="3" t="inlineStr">
        <is>
          <t>Recorded entries to review</t>
        </is>
      </c>
      <c r="E9" s="6">
        <f>IF(OR($B$3="",$B$4="",$B$4&lt;$B$3),"",COUNTIFS('Fuel Log'!$A$5:$A$104,"&gt;="&amp;$B$3,'Fuel Log'!$A$5:$A$104,"&lt;="&amp;$B$4,'Fuel Log'!$L$5:$L$104,"Recorded"))</f>
        <v/>
      </c>
    </row>
    <row r="10">
      <c r="A10" s="3" t="inlineStr">
        <is>
          <t>Actual fuel cost</t>
        </is>
      </c>
      <c r="B10" s="28">
        <f>IF(OR($B$3="",$B$4="",$B$4&lt;$B$3),"",SUMIFS('Fuel Log'!$H$5:$H$104,'Fuel Log'!$A$5:$A$104,"&gt;="&amp;$B$3,'Fuel Log'!$A$5:$A$104,"&lt;="&amp;$B$4,'Fuel Log'!$L$5:$L$104,"Recorded")+SUMIFS('Fuel Log'!$H$5:$H$104,'Fuel Log'!$A$5:$A$104,"&gt;="&amp;$B$3,'Fuel Log'!$A$5:$A$104,"&lt;="&amp;$B$4,'Fuel Log'!$L$5:$L$104,"Reviewed"))</f>
        <v/>
      </c>
      <c r="D10" s="3" t="inlineStr">
        <is>
          <t>Budget fuel cost</t>
        </is>
      </c>
      <c r="E10" s="28">
        <f>IF(OR($B$5="",Assumptions!$B$5=""),"",IFERROR(SUMPRODUCT(--(Assumptions!$A$8:$A$107&lt;&gt;""),Assumptions!$C$8:$C$107,Assumptions!$D$8:$D$107)*$B$5/Assumptions!$B$5,""))</f>
        <v/>
      </c>
    </row>
    <row r="11">
      <c r="D11" s="3" t="inlineStr">
        <is>
          <t>Cost variance</t>
        </is>
      </c>
      <c r="E11" s="28">
        <f>IF(OR($B$10="",$E$10=""),"",IFERROR($B$10-$E$10,""))</f>
        <v/>
      </c>
    </row>
    <row r="12"/>
    <row r="13" ht="38" customHeight="1">
      <c r="A13" s="9" t="inlineStr">
        <is>
          <t>Equipment Class</t>
        </is>
      </c>
      <c r="B13" s="9" t="inlineStr">
        <is>
          <t>Monthly Budget Gallons</t>
        </is>
      </c>
      <c r="C13" s="9" t="inlineStr">
        <is>
          <t>Period Budget Gallons</t>
        </is>
      </c>
      <c r="D13" s="9" t="inlineStr">
        <is>
          <t>Actual Gallons</t>
        </is>
      </c>
      <c r="E13" s="9" t="inlineStr">
        <is>
          <t>Gallon Variance</t>
        </is>
      </c>
      <c r="F13" s="9" t="inlineStr">
        <is>
          <t>Budget Cost</t>
        </is>
      </c>
      <c r="G13" s="9" t="inlineStr">
        <is>
          <t>Actual Cost</t>
        </is>
      </c>
      <c r="H13" s="9" t="inlineStr">
        <is>
          <t>Cost Variance</t>
        </is>
      </c>
      <c r="J13" s="10" t="inlineStr">
        <is>
          <t>Class</t>
        </is>
      </c>
      <c r="K13" s="10" t="inlineStr">
        <is>
          <t>Budget Cost</t>
        </is>
      </c>
      <c r="L13" s="10" t="inlineStr">
        <is>
          <t>Actual Cost</t>
        </is>
      </c>
    </row>
    <row r="14" ht="20" customHeight="1">
      <c r="A14" s="11">
        <f>IF(Assumptions!$A$8="","",Assumptions!$A$8)</f>
        <v/>
      </c>
      <c r="B14" s="12">
        <f>IF($A14="","",IFERROR(VLOOKUP($A14,Assumptions!$A$8:$D$107,3,FALSE),""))</f>
        <v/>
      </c>
      <c r="C14" s="12">
        <f>IF(OR($A14="",$B$5="",$B14="",Assumptions!$B$5=""),"",IFERROR($B14*$B$5/Assumptions!$B$5,""))</f>
        <v/>
      </c>
      <c r="D14" s="12">
        <f>IF(OR($A14="",$B$3="",$B$4="",$B$4&lt;$B$3),"",SUMIFS('Fuel Log'!$F$5:$F$104,'Fuel Log'!$A$5:$A$104,"&gt;="&amp;$B$3,'Fuel Log'!$A$5:$A$104,"&lt;="&amp;$B$4,'Fuel Log'!$C$5:$C$104,$A14,'Fuel Log'!$L$5:$L$104,"Recorded")+SUMIFS('Fuel Log'!$F$5:$F$104,'Fuel Log'!$A$5:$A$104,"&gt;="&amp;$B$3,'Fuel Log'!$A$5:$A$104,"&lt;="&amp;$B$4,'Fuel Log'!$C$5:$C$104,$A14,'Fuel Log'!$L$5:$L$104,"Reviewed"))</f>
        <v/>
      </c>
      <c r="E14" s="12">
        <f>IF(OR($C14="",$D14=""),"",IFERROR($D14-$C14,""))</f>
        <v/>
      </c>
      <c r="F14" s="29">
        <f>IF(OR($A14="",$C14=""),"",IFERROR($C14*VLOOKUP($A14,Assumptions!$A$8:$D$107,4,FALSE),""))</f>
        <v/>
      </c>
      <c r="G14" s="29">
        <f>IF(OR($A14="",$B$3="",$B$4="",$B$4&lt;$B$3),"",SUMIFS('Fuel Log'!$H$5:$H$104,'Fuel Log'!$A$5:$A$104,"&gt;="&amp;$B$3,'Fuel Log'!$A$5:$A$104,"&lt;="&amp;$B$4,'Fuel Log'!$C$5:$C$104,$A14,'Fuel Log'!$L$5:$L$104,"Recorded")+SUMIFS('Fuel Log'!$H$5:$H$104,'Fuel Log'!$A$5:$A$104,"&gt;="&amp;$B$3,'Fuel Log'!$A$5:$A$104,"&lt;="&amp;$B$4,'Fuel Log'!$C$5:$C$104,$A14,'Fuel Log'!$L$5:$L$104,"Reviewed"))</f>
        <v/>
      </c>
      <c r="H14" s="29">
        <f>IF(OR($F14="",$G14=""),"",IFERROR($G14-$F14,""))</f>
        <v/>
      </c>
      <c r="J14" s="11">
        <f>IF($A14="","",$A14)</f>
        <v/>
      </c>
      <c r="K14" s="29">
        <f>IF(OR($A14="",$F14=""),NA(),$F14)</f>
        <v/>
      </c>
      <c r="L14" s="29">
        <f>IF(OR($A14="",$G14=""),NA(),$G14)</f>
        <v/>
      </c>
    </row>
    <row r="15" ht="20" customHeight="1">
      <c r="A15" s="14">
        <f>IF(Assumptions!$A$9="","",Assumptions!$A$9)</f>
        <v/>
      </c>
      <c r="B15" s="15">
        <f>IF($A15="","",IFERROR(VLOOKUP($A15,Assumptions!$A$8:$D$107,3,FALSE),""))</f>
        <v/>
      </c>
      <c r="C15" s="15">
        <f>IF(OR($A15="",$B$5="",$B15="",Assumptions!$B$5=""),"",IFERROR($B15*$B$5/Assumptions!$B$5,""))</f>
        <v/>
      </c>
      <c r="D15" s="15">
        <f>IF(OR($A15="",$B$3="",$B$4="",$B$4&lt;$B$3),"",SUMIFS('Fuel Log'!$F$5:$F$104,'Fuel Log'!$A$5:$A$104,"&gt;="&amp;$B$3,'Fuel Log'!$A$5:$A$104,"&lt;="&amp;$B$4,'Fuel Log'!$C$5:$C$104,$A15,'Fuel Log'!$L$5:$L$104,"Recorded")+SUMIFS('Fuel Log'!$F$5:$F$104,'Fuel Log'!$A$5:$A$104,"&gt;="&amp;$B$3,'Fuel Log'!$A$5:$A$104,"&lt;="&amp;$B$4,'Fuel Log'!$C$5:$C$104,$A15,'Fuel Log'!$L$5:$L$104,"Reviewed"))</f>
        <v/>
      </c>
      <c r="E15" s="15">
        <f>IF(OR($C15="",$D15=""),"",IFERROR($D15-$C15,""))</f>
        <v/>
      </c>
      <c r="F15" s="30">
        <f>IF(OR($A15="",$C15=""),"",IFERROR($C15*VLOOKUP($A15,Assumptions!$A$8:$D$107,4,FALSE),""))</f>
        <v/>
      </c>
      <c r="G15" s="30">
        <f>IF(OR($A15="",$B$3="",$B$4="",$B$4&lt;$B$3),"",SUMIFS('Fuel Log'!$H$5:$H$104,'Fuel Log'!$A$5:$A$104,"&gt;="&amp;$B$3,'Fuel Log'!$A$5:$A$104,"&lt;="&amp;$B$4,'Fuel Log'!$C$5:$C$104,$A15,'Fuel Log'!$L$5:$L$104,"Recorded")+SUMIFS('Fuel Log'!$H$5:$H$104,'Fuel Log'!$A$5:$A$104,"&gt;="&amp;$B$3,'Fuel Log'!$A$5:$A$104,"&lt;="&amp;$B$4,'Fuel Log'!$C$5:$C$104,$A15,'Fuel Log'!$L$5:$L$104,"Reviewed"))</f>
        <v/>
      </c>
      <c r="H15" s="30">
        <f>IF(OR($F15="",$G15=""),"",IFERROR($G15-$F15,""))</f>
        <v/>
      </c>
      <c r="J15" s="14">
        <f>IF($A15="","",$A15)</f>
        <v/>
      </c>
      <c r="K15" s="30">
        <f>IF(OR($A15="",$F15=""),NA(),$F15)</f>
        <v/>
      </c>
      <c r="L15" s="30">
        <f>IF(OR($A15="",$G15=""),NA(),$G15)</f>
        <v/>
      </c>
    </row>
    <row r="16" ht="20" customHeight="1">
      <c r="A16" s="11">
        <f>IF(Assumptions!$A$10="","",Assumptions!$A$10)</f>
        <v/>
      </c>
      <c r="B16" s="12">
        <f>IF($A16="","",IFERROR(VLOOKUP($A16,Assumptions!$A$8:$D$107,3,FALSE),""))</f>
        <v/>
      </c>
      <c r="C16" s="12">
        <f>IF(OR($A16="",$B$5="",$B16="",Assumptions!$B$5=""),"",IFERROR($B16*$B$5/Assumptions!$B$5,""))</f>
        <v/>
      </c>
      <c r="D16" s="12">
        <f>IF(OR($A16="",$B$3="",$B$4="",$B$4&lt;$B$3),"",SUMIFS('Fuel Log'!$F$5:$F$104,'Fuel Log'!$A$5:$A$104,"&gt;="&amp;$B$3,'Fuel Log'!$A$5:$A$104,"&lt;="&amp;$B$4,'Fuel Log'!$C$5:$C$104,$A16,'Fuel Log'!$L$5:$L$104,"Recorded")+SUMIFS('Fuel Log'!$F$5:$F$104,'Fuel Log'!$A$5:$A$104,"&gt;="&amp;$B$3,'Fuel Log'!$A$5:$A$104,"&lt;="&amp;$B$4,'Fuel Log'!$C$5:$C$104,$A16,'Fuel Log'!$L$5:$L$104,"Reviewed"))</f>
        <v/>
      </c>
      <c r="E16" s="12">
        <f>IF(OR($C16="",$D16=""),"",IFERROR($D16-$C16,""))</f>
        <v/>
      </c>
      <c r="F16" s="29">
        <f>IF(OR($A16="",$C16=""),"",IFERROR($C16*VLOOKUP($A16,Assumptions!$A$8:$D$107,4,FALSE),""))</f>
        <v/>
      </c>
      <c r="G16" s="29">
        <f>IF(OR($A16="",$B$3="",$B$4="",$B$4&lt;$B$3),"",SUMIFS('Fuel Log'!$H$5:$H$104,'Fuel Log'!$A$5:$A$104,"&gt;="&amp;$B$3,'Fuel Log'!$A$5:$A$104,"&lt;="&amp;$B$4,'Fuel Log'!$C$5:$C$104,$A16,'Fuel Log'!$L$5:$L$104,"Recorded")+SUMIFS('Fuel Log'!$H$5:$H$104,'Fuel Log'!$A$5:$A$104,"&gt;="&amp;$B$3,'Fuel Log'!$A$5:$A$104,"&lt;="&amp;$B$4,'Fuel Log'!$C$5:$C$104,$A16,'Fuel Log'!$L$5:$L$104,"Reviewed"))</f>
        <v/>
      </c>
      <c r="H16" s="29">
        <f>IF(OR($F16="",$G16=""),"",IFERROR($G16-$F16,""))</f>
        <v/>
      </c>
      <c r="J16" s="11">
        <f>IF($A16="","",$A16)</f>
        <v/>
      </c>
      <c r="K16" s="29">
        <f>IF(OR($A16="",$F16=""),NA(),$F16)</f>
        <v/>
      </c>
      <c r="L16" s="29">
        <f>IF(OR($A16="",$G16=""),NA(),$G16)</f>
        <v/>
      </c>
    </row>
    <row r="17" ht="20" customHeight="1">
      <c r="A17" s="14">
        <f>IF(Assumptions!$A$11="","",Assumptions!$A$11)</f>
        <v/>
      </c>
      <c r="B17" s="15">
        <f>IF($A17="","",IFERROR(VLOOKUP($A17,Assumptions!$A$8:$D$107,3,FALSE),""))</f>
        <v/>
      </c>
      <c r="C17" s="15">
        <f>IF(OR($A17="",$B$5="",$B17="",Assumptions!$B$5=""),"",IFERROR($B17*$B$5/Assumptions!$B$5,""))</f>
        <v/>
      </c>
      <c r="D17" s="15">
        <f>IF(OR($A17="",$B$3="",$B$4="",$B$4&lt;$B$3),"",SUMIFS('Fuel Log'!$F$5:$F$104,'Fuel Log'!$A$5:$A$104,"&gt;="&amp;$B$3,'Fuel Log'!$A$5:$A$104,"&lt;="&amp;$B$4,'Fuel Log'!$C$5:$C$104,$A17,'Fuel Log'!$L$5:$L$104,"Recorded")+SUMIFS('Fuel Log'!$F$5:$F$104,'Fuel Log'!$A$5:$A$104,"&gt;="&amp;$B$3,'Fuel Log'!$A$5:$A$104,"&lt;="&amp;$B$4,'Fuel Log'!$C$5:$C$104,$A17,'Fuel Log'!$L$5:$L$104,"Reviewed"))</f>
        <v/>
      </c>
      <c r="E17" s="15">
        <f>IF(OR($C17="",$D17=""),"",IFERROR($D17-$C17,""))</f>
        <v/>
      </c>
      <c r="F17" s="30">
        <f>IF(OR($A17="",$C17=""),"",IFERROR($C17*VLOOKUP($A17,Assumptions!$A$8:$D$107,4,FALSE),""))</f>
        <v/>
      </c>
      <c r="G17" s="30">
        <f>IF(OR($A17="",$B$3="",$B$4="",$B$4&lt;$B$3),"",SUMIFS('Fuel Log'!$H$5:$H$104,'Fuel Log'!$A$5:$A$104,"&gt;="&amp;$B$3,'Fuel Log'!$A$5:$A$104,"&lt;="&amp;$B$4,'Fuel Log'!$C$5:$C$104,$A17,'Fuel Log'!$L$5:$L$104,"Recorded")+SUMIFS('Fuel Log'!$H$5:$H$104,'Fuel Log'!$A$5:$A$104,"&gt;="&amp;$B$3,'Fuel Log'!$A$5:$A$104,"&lt;="&amp;$B$4,'Fuel Log'!$C$5:$C$104,$A17,'Fuel Log'!$L$5:$L$104,"Reviewed"))</f>
        <v/>
      </c>
      <c r="H17" s="30">
        <f>IF(OR($F17="",$G17=""),"",IFERROR($G17-$F17,""))</f>
        <v/>
      </c>
      <c r="J17" s="14">
        <f>IF($A17="","",$A17)</f>
        <v/>
      </c>
      <c r="K17" s="30">
        <f>IF(OR($A17="",$F17=""),NA(),$F17)</f>
        <v/>
      </c>
      <c r="L17" s="30">
        <f>IF(OR($A17="",$G17=""),NA(),$G17)</f>
        <v/>
      </c>
    </row>
    <row r="18" ht="20" customHeight="1">
      <c r="A18" s="11">
        <f>IF(Assumptions!$A$12="","",Assumptions!$A$12)</f>
        <v/>
      </c>
      <c r="B18" s="12">
        <f>IF($A18="","",IFERROR(VLOOKUP($A18,Assumptions!$A$8:$D$107,3,FALSE),""))</f>
        <v/>
      </c>
      <c r="C18" s="12">
        <f>IF(OR($A18="",$B$5="",$B18="",Assumptions!$B$5=""),"",IFERROR($B18*$B$5/Assumptions!$B$5,""))</f>
        <v/>
      </c>
      <c r="D18" s="12">
        <f>IF(OR($A18="",$B$3="",$B$4="",$B$4&lt;$B$3),"",SUMIFS('Fuel Log'!$F$5:$F$104,'Fuel Log'!$A$5:$A$104,"&gt;="&amp;$B$3,'Fuel Log'!$A$5:$A$104,"&lt;="&amp;$B$4,'Fuel Log'!$C$5:$C$104,$A18,'Fuel Log'!$L$5:$L$104,"Recorded")+SUMIFS('Fuel Log'!$F$5:$F$104,'Fuel Log'!$A$5:$A$104,"&gt;="&amp;$B$3,'Fuel Log'!$A$5:$A$104,"&lt;="&amp;$B$4,'Fuel Log'!$C$5:$C$104,$A18,'Fuel Log'!$L$5:$L$104,"Reviewed"))</f>
        <v/>
      </c>
      <c r="E18" s="12">
        <f>IF(OR($C18="",$D18=""),"",IFERROR($D18-$C18,""))</f>
        <v/>
      </c>
      <c r="F18" s="29">
        <f>IF(OR($A18="",$C18=""),"",IFERROR($C18*VLOOKUP($A18,Assumptions!$A$8:$D$107,4,FALSE),""))</f>
        <v/>
      </c>
      <c r="G18" s="29">
        <f>IF(OR($A18="",$B$3="",$B$4="",$B$4&lt;$B$3),"",SUMIFS('Fuel Log'!$H$5:$H$104,'Fuel Log'!$A$5:$A$104,"&gt;="&amp;$B$3,'Fuel Log'!$A$5:$A$104,"&lt;="&amp;$B$4,'Fuel Log'!$C$5:$C$104,$A18,'Fuel Log'!$L$5:$L$104,"Recorded")+SUMIFS('Fuel Log'!$H$5:$H$104,'Fuel Log'!$A$5:$A$104,"&gt;="&amp;$B$3,'Fuel Log'!$A$5:$A$104,"&lt;="&amp;$B$4,'Fuel Log'!$C$5:$C$104,$A18,'Fuel Log'!$L$5:$L$104,"Reviewed"))</f>
        <v/>
      </c>
      <c r="H18" s="29">
        <f>IF(OR($F18="",$G18=""),"",IFERROR($G18-$F18,""))</f>
        <v/>
      </c>
      <c r="J18" s="11">
        <f>IF($A18="","",$A18)</f>
        <v/>
      </c>
      <c r="K18" s="29">
        <f>IF(OR($A18="",$F18=""),NA(),$F18)</f>
        <v/>
      </c>
      <c r="L18" s="29">
        <f>IF(OR($A18="",$G18=""),NA(),$G18)</f>
        <v/>
      </c>
    </row>
    <row r="19" ht="20" customHeight="1">
      <c r="A19" s="14">
        <f>IF(Assumptions!$A$13="","",Assumptions!$A$13)</f>
        <v/>
      </c>
      <c r="B19" s="15">
        <f>IF($A19="","",IFERROR(VLOOKUP($A19,Assumptions!$A$8:$D$107,3,FALSE),""))</f>
        <v/>
      </c>
      <c r="C19" s="15">
        <f>IF(OR($A19="",$B$5="",$B19="",Assumptions!$B$5=""),"",IFERROR($B19*$B$5/Assumptions!$B$5,""))</f>
        <v/>
      </c>
      <c r="D19" s="15">
        <f>IF(OR($A19="",$B$3="",$B$4="",$B$4&lt;$B$3),"",SUMIFS('Fuel Log'!$F$5:$F$104,'Fuel Log'!$A$5:$A$104,"&gt;="&amp;$B$3,'Fuel Log'!$A$5:$A$104,"&lt;="&amp;$B$4,'Fuel Log'!$C$5:$C$104,$A19,'Fuel Log'!$L$5:$L$104,"Recorded")+SUMIFS('Fuel Log'!$F$5:$F$104,'Fuel Log'!$A$5:$A$104,"&gt;="&amp;$B$3,'Fuel Log'!$A$5:$A$104,"&lt;="&amp;$B$4,'Fuel Log'!$C$5:$C$104,$A19,'Fuel Log'!$L$5:$L$104,"Reviewed"))</f>
        <v/>
      </c>
      <c r="E19" s="15">
        <f>IF(OR($C19="",$D19=""),"",IFERROR($D19-$C19,""))</f>
        <v/>
      </c>
      <c r="F19" s="30">
        <f>IF(OR($A19="",$C19=""),"",IFERROR($C19*VLOOKUP($A19,Assumptions!$A$8:$D$107,4,FALSE),""))</f>
        <v/>
      </c>
      <c r="G19" s="30">
        <f>IF(OR($A19="",$B$3="",$B$4="",$B$4&lt;$B$3),"",SUMIFS('Fuel Log'!$H$5:$H$104,'Fuel Log'!$A$5:$A$104,"&gt;="&amp;$B$3,'Fuel Log'!$A$5:$A$104,"&lt;="&amp;$B$4,'Fuel Log'!$C$5:$C$104,$A19,'Fuel Log'!$L$5:$L$104,"Recorded")+SUMIFS('Fuel Log'!$H$5:$H$104,'Fuel Log'!$A$5:$A$104,"&gt;="&amp;$B$3,'Fuel Log'!$A$5:$A$104,"&lt;="&amp;$B$4,'Fuel Log'!$C$5:$C$104,$A19,'Fuel Log'!$L$5:$L$104,"Reviewed"))</f>
        <v/>
      </c>
      <c r="H19" s="30">
        <f>IF(OR($F19="",$G19=""),"",IFERROR($G19-$F19,""))</f>
        <v/>
      </c>
      <c r="J19" s="14">
        <f>IF($A19="","",$A19)</f>
        <v/>
      </c>
      <c r="K19" s="30">
        <f>IF(OR($A19="",$F19=""),NA(),$F19)</f>
        <v/>
      </c>
      <c r="L19" s="30">
        <f>IF(OR($A19="",$G19=""),NA(),$G19)</f>
        <v/>
      </c>
    </row>
    <row r="20" ht="20" customHeight="1">
      <c r="A20" s="11">
        <f>IF(Assumptions!$A$14="","",Assumptions!$A$14)</f>
        <v/>
      </c>
      <c r="B20" s="12">
        <f>IF($A20="","",IFERROR(VLOOKUP($A20,Assumptions!$A$8:$D$107,3,FALSE),""))</f>
        <v/>
      </c>
      <c r="C20" s="12">
        <f>IF(OR($A20="",$B$5="",$B20="",Assumptions!$B$5=""),"",IFERROR($B20*$B$5/Assumptions!$B$5,""))</f>
        <v/>
      </c>
      <c r="D20" s="12">
        <f>IF(OR($A20="",$B$3="",$B$4="",$B$4&lt;$B$3),"",SUMIFS('Fuel Log'!$F$5:$F$104,'Fuel Log'!$A$5:$A$104,"&gt;="&amp;$B$3,'Fuel Log'!$A$5:$A$104,"&lt;="&amp;$B$4,'Fuel Log'!$C$5:$C$104,$A20,'Fuel Log'!$L$5:$L$104,"Recorded")+SUMIFS('Fuel Log'!$F$5:$F$104,'Fuel Log'!$A$5:$A$104,"&gt;="&amp;$B$3,'Fuel Log'!$A$5:$A$104,"&lt;="&amp;$B$4,'Fuel Log'!$C$5:$C$104,$A20,'Fuel Log'!$L$5:$L$104,"Reviewed"))</f>
        <v/>
      </c>
      <c r="E20" s="12">
        <f>IF(OR($C20="",$D20=""),"",IFERROR($D20-$C20,""))</f>
        <v/>
      </c>
      <c r="F20" s="29">
        <f>IF(OR($A20="",$C20=""),"",IFERROR($C20*VLOOKUP($A20,Assumptions!$A$8:$D$107,4,FALSE),""))</f>
        <v/>
      </c>
      <c r="G20" s="29">
        <f>IF(OR($A20="",$B$3="",$B$4="",$B$4&lt;$B$3),"",SUMIFS('Fuel Log'!$H$5:$H$104,'Fuel Log'!$A$5:$A$104,"&gt;="&amp;$B$3,'Fuel Log'!$A$5:$A$104,"&lt;="&amp;$B$4,'Fuel Log'!$C$5:$C$104,$A20,'Fuel Log'!$L$5:$L$104,"Recorded")+SUMIFS('Fuel Log'!$H$5:$H$104,'Fuel Log'!$A$5:$A$104,"&gt;="&amp;$B$3,'Fuel Log'!$A$5:$A$104,"&lt;="&amp;$B$4,'Fuel Log'!$C$5:$C$104,$A20,'Fuel Log'!$L$5:$L$104,"Reviewed"))</f>
        <v/>
      </c>
      <c r="H20" s="29">
        <f>IF(OR($F20="",$G20=""),"",IFERROR($G20-$F20,""))</f>
        <v/>
      </c>
      <c r="J20" s="11">
        <f>IF($A20="","",$A20)</f>
        <v/>
      </c>
      <c r="K20" s="29">
        <f>IF(OR($A20="",$F20=""),NA(),$F20)</f>
        <v/>
      </c>
      <c r="L20" s="29">
        <f>IF(OR($A20="",$G20=""),NA(),$G20)</f>
        <v/>
      </c>
    </row>
    <row r="21" ht="20" customHeight="1">
      <c r="A21" s="14">
        <f>IF(Assumptions!$A$15="","",Assumptions!$A$15)</f>
        <v/>
      </c>
      <c r="B21" s="15">
        <f>IF($A21="","",IFERROR(VLOOKUP($A21,Assumptions!$A$8:$D$107,3,FALSE),""))</f>
        <v/>
      </c>
      <c r="C21" s="15">
        <f>IF(OR($A21="",$B$5="",$B21="",Assumptions!$B$5=""),"",IFERROR($B21*$B$5/Assumptions!$B$5,""))</f>
        <v/>
      </c>
      <c r="D21" s="15">
        <f>IF(OR($A21="",$B$3="",$B$4="",$B$4&lt;$B$3),"",SUMIFS('Fuel Log'!$F$5:$F$104,'Fuel Log'!$A$5:$A$104,"&gt;="&amp;$B$3,'Fuel Log'!$A$5:$A$104,"&lt;="&amp;$B$4,'Fuel Log'!$C$5:$C$104,$A21,'Fuel Log'!$L$5:$L$104,"Recorded")+SUMIFS('Fuel Log'!$F$5:$F$104,'Fuel Log'!$A$5:$A$104,"&gt;="&amp;$B$3,'Fuel Log'!$A$5:$A$104,"&lt;="&amp;$B$4,'Fuel Log'!$C$5:$C$104,$A21,'Fuel Log'!$L$5:$L$104,"Reviewed"))</f>
        <v/>
      </c>
      <c r="E21" s="15">
        <f>IF(OR($C21="",$D21=""),"",IFERROR($D21-$C21,""))</f>
        <v/>
      </c>
      <c r="F21" s="30">
        <f>IF(OR($A21="",$C21=""),"",IFERROR($C21*VLOOKUP($A21,Assumptions!$A$8:$D$107,4,FALSE),""))</f>
        <v/>
      </c>
      <c r="G21" s="30">
        <f>IF(OR($A21="",$B$3="",$B$4="",$B$4&lt;$B$3),"",SUMIFS('Fuel Log'!$H$5:$H$104,'Fuel Log'!$A$5:$A$104,"&gt;="&amp;$B$3,'Fuel Log'!$A$5:$A$104,"&lt;="&amp;$B$4,'Fuel Log'!$C$5:$C$104,$A21,'Fuel Log'!$L$5:$L$104,"Recorded")+SUMIFS('Fuel Log'!$H$5:$H$104,'Fuel Log'!$A$5:$A$104,"&gt;="&amp;$B$3,'Fuel Log'!$A$5:$A$104,"&lt;="&amp;$B$4,'Fuel Log'!$C$5:$C$104,$A21,'Fuel Log'!$L$5:$L$104,"Reviewed"))</f>
        <v/>
      </c>
      <c r="H21" s="30">
        <f>IF(OR($F21="",$G21=""),"",IFERROR($G21-$F21,""))</f>
        <v/>
      </c>
      <c r="J21" s="14">
        <f>IF($A21="","",$A21)</f>
        <v/>
      </c>
      <c r="K21" s="30">
        <f>IF(OR($A21="",$F21=""),NA(),$F21)</f>
        <v/>
      </c>
      <c r="L21" s="30">
        <f>IF(OR($A21="",$G21=""),NA(),$G21)</f>
        <v/>
      </c>
    </row>
    <row r="22" ht="20" customHeight="1">
      <c r="A22" s="11">
        <f>IF(Assumptions!$A$16="","",Assumptions!$A$16)</f>
        <v/>
      </c>
      <c r="B22" s="12">
        <f>IF($A22="","",IFERROR(VLOOKUP($A22,Assumptions!$A$8:$D$107,3,FALSE),""))</f>
        <v/>
      </c>
      <c r="C22" s="12">
        <f>IF(OR($A22="",$B$5="",$B22="",Assumptions!$B$5=""),"",IFERROR($B22*$B$5/Assumptions!$B$5,""))</f>
        <v/>
      </c>
      <c r="D22" s="12">
        <f>IF(OR($A22="",$B$3="",$B$4="",$B$4&lt;$B$3),"",SUMIFS('Fuel Log'!$F$5:$F$104,'Fuel Log'!$A$5:$A$104,"&gt;="&amp;$B$3,'Fuel Log'!$A$5:$A$104,"&lt;="&amp;$B$4,'Fuel Log'!$C$5:$C$104,$A22,'Fuel Log'!$L$5:$L$104,"Recorded")+SUMIFS('Fuel Log'!$F$5:$F$104,'Fuel Log'!$A$5:$A$104,"&gt;="&amp;$B$3,'Fuel Log'!$A$5:$A$104,"&lt;="&amp;$B$4,'Fuel Log'!$C$5:$C$104,$A22,'Fuel Log'!$L$5:$L$104,"Reviewed"))</f>
        <v/>
      </c>
      <c r="E22" s="12">
        <f>IF(OR($C22="",$D22=""),"",IFERROR($D22-$C22,""))</f>
        <v/>
      </c>
      <c r="F22" s="29">
        <f>IF(OR($A22="",$C22=""),"",IFERROR($C22*VLOOKUP($A22,Assumptions!$A$8:$D$107,4,FALSE),""))</f>
        <v/>
      </c>
      <c r="G22" s="29">
        <f>IF(OR($A22="",$B$3="",$B$4="",$B$4&lt;$B$3),"",SUMIFS('Fuel Log'!$H$5:$H$104,'Fuel Log'!$A$5:$A$104,"&gt;="&amp;$B$3,'Fuel Log'!$A$5:$A$104,"&lt;="&amp;$B$4,'Fuel Log'!$C$5:$C$104,$A22,'Fuel Log'!$L$5:$L$104,"Recorded")+SUMIFS('Fuel Log'!$H$5:$H$104,'Fuel Log'!$A$5:$A$104,"&gt;="&amp;$B$3,'Fuel Log'!$A$5:$A$104,"&lt;="&amp;$B$4,'Fuel Log'!$C$5:$C$104,$A22,'Fuel Log'!$L$5:$L$104,"Reviewed"))</f>
        <v/>
      </c>
      <c r="H22" s="29">
        <f>IF(OR($F22="",$G22=""),"",IFERROR($G22-$F22,""))</f>
        <v/>
      </c>
    </row>
    <row r="23" ht="20" customHeight="1">
      <c r="A23" s="14">
        <f>IF(Assumptions!$A$17="","",Assumptions!$A$17)</f>
        <v/>
      </c>
      <c r="B23" s="15">
        <f>IF($A23="","",IFERROR(VLOOKUP($A23,Assumptions!$A$8:$D$107,3,FALSE),""))</f>
        <v/>
      </c>
      <c r="C23" s="15">
        <f>IF(OR($A23="",$B$5="",$B23="",Assumptions!$B$5=""),"",IFERROR($B23*$B$5/Assumptions!$B$5,""))</f>
        <v/>
      </c>
      <c r="D23" s="15">
        <f>IF(OR($A23="",$B$3="",$B$4="",$B$4&lt;$B$3),"",SUMIFS('Fuel Log'!$F$5:$F$104,'Fuel Log'!$A$5:$A$104,"&gt;="&amp;$B$3,'Fuel Log'!$A$5:$A$104,"&lt;="&amp;$B$4,'Fuel Log'!$C$5:$C$104,$A23,'Fuel Log'!$L$5:$L$104,"Recorded")+SUMIFS('Fuel Log'!$F$5:$F$104,'Fuel Log'!$A$5:$A$104,"&gt;="&amp;$B$3,'Fuel Log'!$A$5:$A$104,"&lt;="&amp;$B$4,'Fuel Log'!$C$5:$C$104,$A23,'Fuel Log'!$L$5:$L$104,"Reviewed"))</f>
        <v/>
      </c>
      <c r="E23" s="15">
        <f>IF(OR($C23="",$D23=""),"",IFERROR($D23-$C23,""))</f>
        <v/>
      </c>
      <c r="F23" s="30">
        <f>IF(OR($A23="",$C23=""),"",IFERROR($C23*VLOOKUP($A23,Assumptions!$A$8:$D$107,4,FALSE),""))</f>
        <v/>
      </c>
      <c r="G23" s="30">
        <f>IF(OR($A23="",$B$3="",$B$4="",$B$4&lt;$B$3),"",SUMIFS('Fuel Log'!$H$5:$H$104,'Fuel Log'!$A$5:$A$104,"&gt;="&amp;$B$3,'Fuel Log'!$A$5:$A$104,"&lt;="&amp;$B$4,'Fuel Log'!$C$5:$C$104,$A23,'Fuel Log'!$L$5:$L$104,"Recorded")+SUMIFS('Fuel Log'!$H$5:$H$104,'Fuel Log'!$A$5:$A$104,"&gt;="&amp;$B$3,'Fuel Log'!$A$5:$A$104,"&lt;="&amp;$B$4,'Fuel Log'!$C$5:$C$104,$A23,'Fuel Log'!$L$5:$L$104,"Reviewed"))</f>
        <v/>
      </c>
      <c r="H23" s="30">
        <f>IF(OR($F23="",$G23=""),"",IFERROR($G23-$F23,""))</f>
        <v/>
      </c>
    </row>
    <row r="24" ht="20" customHeight="1">
      <c r="A24" s="11">
        <f>IF(Assumptions!$A$18="","",Assumptions!$A$18)</f>
        <v/>
      </c>
      <c r="B24" s="12">
        <f>IF($A24="","",IFERROR(VLOOKUP($A24,Assumptions!$A$8:$D$107,3,FALSE),""))</f>
        <v/>
      </c>
      <c r="C24" s="12">
        <f>IF(OR($A24="",$B$5="",$B24="",Assumptions!$B$5=""),"",IFERROR($B24*$B$5/Assumptions!$B$5,""))</f>
        <v/>
      </c>
      <c r="D24" s="12">
        <f>IF(OR($A24="",$B$3="",$B$4="",$B$4&lt;$B$3),"",SUMIFS('Fuel Log'!$F$5:$F$104,'Fuel Log'!$A$5:$A$104,"&gt;="&amp;$B$3,'Fuel Log'!$A$5:$A$104,"&lt;="&amp;$B$4,'Fuel Log'!$C$5:$C$104,$A24,'Fuel Log'!$L$5:$L$104,"Recorded")+SUMIFS('Fuel Log'!$F$5:$F$104,'Fuel Log'!$A$5:$A$104,"&gt;="&amp;$B$3,'Fuel Log'!$A$5:$A$104,"&lt;="&amp;$B$4,'Fuel Log'!$C$5:$C$104,$A24,'Fuel Log'!$L$5:$L$104,"Reviewed"))</f>
        <v/>
      </c>
      <c r="E24" s="12">
        <f>IF(OR($C24="",$D24=""),"",IFERROR($D24-$C24,""))</f>
        <v/>
      </c>
      <c r="F24" s="29">
        <f>IF(OR($A24="",$C24=""),"",IFERROR($C24*VLOOKUP($A24,Assumptions!$A$8:$D$107,4,FALSE),""))</f>
        <v/>
      </c>
      <c r="G24" s="29">
        <f>IF(OR($A24="",$B$3="",$B$4="",$B$4&lt;$B$3),"",SUMIFS('Fuel Log'!$H$5:$H$104,'Fuel Log'!$A$5:$A$104,"&gt;="&amp;$B$3,'Fuel Log'!$A$5:$A$104,"&lt;="&amp;$B$4,'Fuel Log'!$C$5:$C$104,$A24,'Fuel Log'!$L$5:$L$104,"Recorded")+SUMIFS('Fuel Log'!$H$5:$H$104,'Fuel Log'!$A$5:$A$104,"&gt;="&amp;$B$3,'Fuel Log'!$A$5:$A$104,"&lt;="&amp;$B$4,'Fuel Log'!$C$5:$C$104,$A24,'Fuel Log'!$L$5:$L$104,"Reviewed"))</f>
        <v/>
      </c>
      <c r="H24" s="29">
        <f>IF(OR($F24="",$G24=""),"",IFERROR($G24-$F24,""))</f>
        <v/>
      </c>
    </row>
    <row r="25" ht="20" customHeight="1">
      <c r="A25" s="14">
        <f>IF(Assumptions!$A$19="","",Assumptions!$A$19)</f>
        <v/>
      </c>
      <c r="B25" s="15">
        <f>IF($A25="","",IFERROR(VLOOKUP($A25,Assumptions!$A$8:$D$107,3,FALSE),""))</f>
        <v/>
      </c>
      <c r="C25" s="15">
        <f>IF(OR($A25="",$B$5="",$B25="",Assumptions!$B$5=""),"",IFERROR($B25*$B$5/Assumptions!$B$5,""))</f>
        <v/>
      </c>
      <c r="D25" s="15">
        <f>IF(OR($A25="",$B$3="",$B$4="",$B$4&lt;$B$3),"",SUMIFS('Fuel Log'!$F$5:$F$104,'Fuel Log'!$A$5:$A$104,"&gt;="&amp;$B$3,'Fuel Log'!$A$5:$A$104,"&lt;="&amp;$B$4,'Fuel Log'!$C$5:$C$104,$A25,'Fuel Log'!$L$5:$L$104,"Recorded")+SUMIFS('Fuel Log'!$F$5:$F$104,'Fuel Log'!$A$5:$A$104,"&gt;="&amp;$B$3,'Fuel Log'!$A$5:$A$104,"&lt;="&amp;$B$4,'Fuel Log'!$C$5:$C$104,$A25,'Fuel Log'!$L$5:$L$104,"Reviewed"))</f>
        <v/>
      </c>
      <c r="E25" s="15">
        <f>IF(OR($C25="",$D25=""),"",IFERROR($D25-$C25,""))</f>
        <v/>
      </c>
      <c r="F25" s="30">
        <f>IF(OR($A25="",$C25=""),"",IFERROR($C25*VLOOKUP($A25,Assumptions!$A$8:$D$107,4,FALSE),""))</f>
        <v/>
      </c>
      <c r="G25" s="30">
        <f>IF(OR($A25="",$B$3="",$B$4="",$B$4&lt;$B$3),"",SUMIFS('Fuel Log'!$H$5:$H$104,'Fuel Log'!$A$5:$A$104,"&gt;="&amp;$B$3,'Fuel Log'!$A$5:$A$104,"&lt;="&amp;$B$4,'Fuel Log'!$C$5:$C$104,$A25,'Fuel Log'!$L$5:$L$104,"Recorded")+SUMIFS('Fuel Log'!$H$5:$H$104,'Fuel Log'!$A$5:$A$104,"&gt;="&amp;$B$3,'Fuel Log'!$A$5:$A$104,"&lt;="&amp;$B$4,'Fuel Log'!$C$5:$C$104,$A25,'Fuel Log'!$L$5:$L$104,"Reviewed"))</f>
        <v/>
      </c>
      <c r="H25" s="30">
        <f>IF(OR($F25="",$G25=""),"",IFERROR($G25-$F25,""))</f>
        <v/>
      </c>
    </row>
    <row r="26" ht="20" customHeight="1">
      <c r="A26" s="11">
        <f>IF(Assumptions!$A$20="","",Assumptions!$A$20)</f>
        <v/>
      </c>
      <c r="B26" s="12">
        <f>IF($A26="","",IFERROR(VLOOKUP($A26,Assumptions!$A$8:$D$107,3,FALSE),""))</f>
        <v/>
      </c>
      <c r="C26" s="12">
        <f>IF(OR($A26="",$B$5="",$B26="",Assumptions!$B$5=""),"",IFERROR($B26*$B$5/Assumptions!$B$5,""))</f>
        <v/>
      </c>
      <c r="D26" s="12">
        <f>IF(OR($A26="",$B$3="",$B$4="",$B$4&lt;$B$3),"",SUMIFS('Fuel Log'!$F$5:$F$104,'Fuel Log'!$A$5:$A$104,"&gt;="&amp;$B$3,'Fuel Log'!$A$5:$A$104,"&lt;="&amp;$B$4,'Fuel Log'!$C$5:$C$104,$A26,'Fuel Log'!$L$5:$L$104,"Recorded")+SUMIFS('Fuel Log'!$F$5:$F$104,'Fuel Log'!$A$5:$A$104,"&gt;="&amp;$B$3,'Fuel Log'!$A$5:$A$104,"&lt;="&amp;$B$4,'Fuel Log'!$C$5:$C$104,$A26,'Fuel Log'!$L$5:$L$104,"Reviewed"))</f>
        <v/>
      </c>
      <c r="E26" s="12">
        <f>IF(OR($C26="",$D26=""),"",IFERROR($D26-$C26,""))</f>
        <v/>
      </c>
      <c r="F26" s="29">
        <f>IF(OR($A26="",$C26=""),"",IFERROR($C26*VLOOKUP($A26,Assumptions!$A$8:$D$107,4,FALSE),""))</f>
        <v/>
      </c>
      <c r="G26" s="29">
        <f>IF(OR($A26="",$B$3="",$B$4="",$B$4&lt;$B$3),"",SUMIFS('Fuel Log'!$H$5:$H$104,'Fuel Log'!$A$5:$A$104,"&gt;="&amp;$B$3,'Fuel Log'!$A$5:$A$104,"&lt;="&amp;$B$4,'Fuel Log'!$C$5:$C$104,$A26,'Fuel Log'!$L$5:$L$104,"Recorded")+SUMIFS('Fuel Log'!$H$5:$H$104,'Fuel Log'!$A$5:$A$104,"&gt;="&amp;$B$3,'Fuel Log'!$A$5:$A$104,"&lt;="&amp;$B$4,'Fuel Log'!$C$5:$C$104,$A26,'Fuel Log'!$L$5:$L$104,"Reviewed"))</f>
        <v/>
      </c>
      <c r="H26" s="29">
        <f>IF(OR($F26="",$G26=""),"",IFERROR($G26-$F26,""))</f>
        <v/>
      </c>
    </row>
    <row r="27" ht="20" customHeight="1">
      <c r="A27" s="14">
        <f>IF(Assumptions!$A$21="","",Assumptions!$A$21)</f>
        <v/>
      </c>
      <c r="B27" s="15">
        <f>IF($A27="","",IFERROR(VLOOKUP($A27,Assumptions!$A$8:$D$107,3,FALSE),""))</f>
        <v/>
      </c>
      <c r="C27" s="15">
        <f>IF(OR($A27="",$B$5="",$B27="",Assumptions!$B$5=""),"",IFERROR($B27*$B$5/Assumptions!$B$5,""))</f>
        <v/>
      </c>
      <c r="D27" s="15">
        <f>IF(OR($A27="",$B$3="",$B$4="",$B$4&lt;$B$3),"",SUMIFS('Fuel Log'!$F$5:$F$104,'Fuel Log'!$A$5:$A$104,"&gt;="&amp;$B$3,'Fuel Log'!$A$5:$A$104,"&lt;="&amp;$B$4,'Fuel Log'!$C$5:$C$104,$A27,'Fuel Log'!$L$5:$L$104,"Recorded")+SUMIFS('Fuel Log'!$F$5:$F$104,'Fuel Log'!$A$5:$A$104,"&gt;="&amp;$B$3,'Fuel Log'!$A$5:$A$104,"&lt;="&amp;$B$4,'Fuel Log'!$C$5:$C$104,$A27,'Fuel Log'!$L$5:$L$104,"Reviewed"))</f>
        <v/>
      </c>
      <c r="E27" s="15">
        <f>IF(OR($C27="",$D27=""),"",IFERROR($D27-$C27,""))</f>
        <v/>
      </c>
      <c r="F27" s="30">
        <f>IF(OR($A27="",$C27=""),"",IFERROR($C27*VLOOKUP($A27,Assumptions!$A$8:$D$107,4,FALSE),""))</f>
        <v/>
      </c>
      <c r="G27" s="30">
        <f>IF(OR($A27="",$B$3="",$B$4="",$B$4&lt;$B$3),"",SUMIFS('Fuel Log'!$H$5:$H$104,'Fuel Log'!$A$5:$A$104,"&gt;="&amp;$B$3,'Fuel Log'!$A$5:$A$104,"&lt;="&amp;$B$4,'Fuel Log'!$C$5:$C$104,$A27,'Fuel Log'!$L$5:$L$104,"Recorded")+SUMIFS('Fuel Log'!$H$5:$H$104,'Fuel Log'!$A$5:$A$104,"&gt;="&amp;$B$3,'Fuel Log'!$A$5:$A$104,"&lt;="&amp;$B$4,'Fuel Log'!$C$5:$C$104,$A27,'Fuel Log'!$L$5:$L$104,"Reviewed"))</f>
        <v/>
      </c>
      <c r="H27" s="30">
        <f>IF(OR($F27="",$G27=""),"",IFERROR($G27-$F27,""))</f>
        <v/>
      </c>
    </row>
    <row r="28" ht="20" customHeight="1">
      <c r="A28" s="11">
        <f>IF(Assumptions!$A$22="","",Assumptions!$A$22)</f>
        <v/>
      </c>
      <c r="B28" s="12">
        <f>IF($A28="","",IFERROR(VLOOKUP($A28,Assumptions!$A$8:$D$107,3,FALSE),""))</f>
        <v/>
      </c>
      <c r="C28" s="12">
        <f>IF(OR($A28="",$B$5="",$B28="",Assumptions!$B$5=""),"",IFERROR($B28*$B$5/Assumptions!$B$5,""))</f>
        <v/>
      </c>
      <c r="D28" s="12">
        <f>IF(OR($A28="",$B$3="",$B$4="",$B$4&lt;$B$3),"",SUMIFS('Fuel Log'!$F$5:$F$104,'Fuel Log'!$A$5:$A$104,"&gt;="&amp;$B$3,'Fuel Log'!$A$5:$A$104,"&lt;="&amp;$B$4,'Fuel Log'!$C$5:$C$104,$A28,'Fuel Log'!$L$5:$L$104,"Recorded")+SUMIFS('Fuel Log'!$F$5:$F$104,'Fuel Log'!$A$5:$A$104,"&gt;="&amp;$B$3,'Fuel Log'!$A$5:$A$104,"&lt;="&amp;$B$4,'Fuel Log'!$C$5:$C$104,$A28,'Fuel Log'!$L$5:$L$104,"Reviewed"))</f>
        <v/>
      </c>
      <c r="E28" s="12">
        <f>IF(OR($C28="",$D28=""),"",IFERROR($D28-$C28,""))</f>
        <v/>
      </c>
      <c r="F28" s="29">
        <f>IF(OR($A28="",$C28=""),"",IFERROR($C28*VLOOKUP($A28,Assumptions!$A$8:$D$107,4,FALSE),""))</f>
        <v/>
      </c>
      <c r="G28" s="29">
        <f>IF(OR($A28="",$B$3="",$B$4="",$B$4&lt;$B$3),"",SUMIFS('Fuel Log'!$H$5:$H$104,'Fuel Log'!$A$5:$A$104,"&gt;="&amp;$B$3,'Fuel Log'!$A$5:$A$104,"&lt;="&amp;$B$4,'Fuel Log'!$C$5:$C$104,$A28,'Fuel Log'!$L$5:$L$104,"Recorded")+SUMIFS('Fuel Log'!$H$5:$H$104,'Fuel Log'!$A$5:$A$104,"&gt;="&amp;$B$3,'Fuel Log'!$A$5:$A$104,"&lt;="&amp;$B$4,'Fuel Log'!$C$5:$C$104,$A28,'Fuel Log'!$L$5:$L$104,"Reviewed"))</f>
        <v/>
      </c>
      <c r="H28" s="29">
        <f>IF(OR($F28="",$G28=""),"",IFERROR($G28-$F28,""))</f>
        <v/>
      </c>
    </row>
    <row r="29" ht="20" customHeight="1">
      <c r="A29" s="14">
        <f>IF(Assumptions!$A$23="","",Assumptions!$A$23)</f>
        <v/>
      </c>
      <c r="B29" s="15">
        <f>IF($A29="","",IFERROR(VLOOKUP($A29,Assumptions!$A$8:$D$107,3,FALSE),""))</f>
        <v/>
      </c>
      <c r="C29" s="15">
        <f>IF(OR($A29="",$B$5="",$B29="",Assumptions!$B$5=""),"",IFERROR($B29*$B$5/Assumptions!$B$5,""))</f>
        <v/>
      </c>
      <c r="D29" s="15">
        <f>IF(OR($A29="",$B$3="",$B$4="",$B$4&lt;$B$3),"",SUMIFS('Fuel Log'!$F$5:$F$104,'Fuel Log'!$A$5:$A$104,"&gt;="&amp;$B$3,'Fuel Log'!$A$5:$A$104,"&lt;="&amp;$B$4,'Fuel Log'!$C$5:$C$104,$A29,'Fuel Log'!$L$5:$L$104,"Recorded")+SUMIFS('Fuel Log'!$F$5:$F$104,'Fuel Log'!$A$5:$A$104,"&gt;="&amp;$B$3,'Fuel Log'!$A$5:$A$104,"&lt;="&amp;$B$4,'Fuel Log'!$C$5:$C$104,$A29,'Fuel Log'!$L$5:$L$104,"Reviewed"))</f>
        <v/>
      </c>
      <c r="E29" s="15">
        <f>IF(OR($C29="",$D29=""),"",IFERROR($D29-$C29,""))</f>
        <v/>
      </c>
      <c r="F29" s="30">
        <f>IF(OR($A29="",$C29=""),"",IFERROR($C29*VLOOKUP($A29,Assumptions!$A$8:$D$107,4,FALSE),""))</f>
        <v/>
      </c>
      <c r="G29" s="30">
        <f>IF(OR($A29="",$B$3="",$B$4="",$B$4&lt;$B$3),"",SUMIFS('Fuel Log'!$H$5:$H$104,'Fuel Log'!$A$5:$A$104,"&gt;="&amp;$B$3,'Fuel Log'!$A$5:$A$104,"&lt;="&amp;$B$4,'Fuel Log'!$C$5:$C$104,$A29,'Fuel Log'!$L$5:$L$104,"Recorded")+SUMIFS('Fuel Log'!$H$5:$H$104,'Fuel Log'!$A$5:$A$104,"&gt;="&amp;$B$3,'Fuel Log'!$A$5:$A$104,"&lt;="&amp;$B$4,'Fuel Log'!$C$5:$C$104,$A29,'Fuel Log'!$L$5:$L$104,"Reviewed"))</f>
        <v/>
      </c>
      <c r="H29" s="30">
        <f>IF(OR($F29="",$G29=""),"",IFERROR($G29-$F29,""))</f>
        <v/>
      </c>
    </row>
    <row r="30" ht="20" customHeight="1">
      <c r="A30" s="11">
        <f>IF(Assumptions!$A$24="","",Assumptions!$A$24)</f>
        <v/>
      </c>
      <c r="B30" s="12">
        <f>IF($A30="","",IFERROR(VLOOKUP($A30,Assumptions!$A$8:$D$107,3,FALSE),""))</f>
        <v/>
      </c>
      <c r="C30" s="12">
        <f>IF(OR($A30="",$B$5="",$B30="",Assumptions!$B$5=""),"",IFERROR($B30*$B$5/Assumptions!$B$5,""))</f>
        <v/>
      </c>
      <c r="D30" s="12">
        <f>IF(OR($A30="",$B$3="",$B$4="",$B$4&lt;$B$3),"",SUMIFS('Fuel Log'!$F$5:$F$104,'Fuel Log'!$A$5:$A$104,"&gt;="&amp;$B$3,'Fuel Log'!$A$5:$A$104,"&lt;="&amp;$B$4,'Fuel Log'!$C$5:$C$104,$A30,'Fuel Log'!$L$5:$L$104,"Recorded")+SUMIFS('Fuel Log'!$F$5:$F$104,'Fuel Log'!$A$5:$A$104,"&gt;="&amp;$B$3,'Fuel Log'!$A$5:$A$104,"&lt;="&amp;$B$4,'Fuel Log'!$C$5:$C$104,$A30,'Fuel Log'!$L$5:$L$104,"Reviewed"))</f>
        <v/>
      </c>
      <c r="E30" s="12">
        <f>IF(OR($C30="",$D30=""),"",IFERROR($D30-$C30,""))</f>
        <v/>
      </c>
      <c r="F30" s="29">
        <f>IF(OR($A30="",$C30=""),"",IFERROR($C30*VLOOKUP($A30,Assumptions!$A$8:$D$107,4,FALSE),""))</f>
        <v/>
      </c>
      <c r="G30" s="29">
        <f>IF(OR($A30="",$B$3="",$B$4="",$B$4&lt;$B$3),"",SUMIFS('Fuel Log'!$H$5:$H$104,'Fuel Log'!$A$5:$A$104,"&gt;="&amp;$B$3,'Fuel Log'!$A$5:$A$104,"&lt;="&amp;$B$4,'Fuel Log'!$C$5:$C$104,$A30,'Fuel Log'!$L$5:$L$104,"Recorded")+SUMIFS('Fuel Log'!$H$5:$H$104,'Fuel Log'!$A$5:$A$104,"&gt;="&amp;$B$3,'Fuel Log'!$A$5:$A$104,"&lt;="&amp;$B$4,'Fuel Log'!$C$5:$C$104,$A30,'Fuel Log'!$L$5:$L$104,"Reviewed"))</f>
        <v/>
      </c>
      <c r="H30" s="29">
        <f>IF(OR($F30="",$G30=""),"",IFERROR($G30-$F30,""))</f>
        <v/>
      </c>
    </row>
    <row r="31" ht="20" customHeight="1">
      <c r="A31" s="14">
        <f>IF(Assumptions!$A$25="","",Assumptions!$A$25)</f>
        <v/>
      </c>
      <c r="B31" s="15">
        <f>IF($A31="","",IFERROR(VLOOKUP($A31,Assumptions!$A$8:$D$107,3,FALSE),""))</f>
        <v/>
      </c>
      <c r="C31" s="15">
        <f>IF(OR($A31="",$B$5="",$B31="",Assumptions!$B$5=""),"",IFERROR($B31*$B$5/Assumptions!$B$5,""))</f>
        <v/>
      </c>
      <c r="D31" s="15">
        <f>IF(OR($A31="",$B$3="",$B$4="",$B$4&lt;$B$3),"",SUMIFS('Fuel Log'!$F$5:$F$104,'Fuel Log'!$A$5:$A$104,"&gt;="&amp;$B$3,'Fuel Log'!$A$5:$A$104,"&lt;="&amp;$B$4,'Fuel Log'!$C$5:$C$104,$A31,'Fuel Log'!$L$5:$L$104,"Recorded")+SUMIFS('Fuel Log'!$F$5:$F$104,'Fuel Log'!$A$5:$A$104,"&gt;="&amp;$B$3,'Fuel Log'!$A$5:$A$104,"&lt;="&amp;$B$4,'Fuel Log'!$C$5:$C$104,$A31,'Fuel Log'!$L$5:$L$104,"Reviewed"))</f>
        <v/>
      </c>
      <c r="E31" s="15">
        <f>IF(OR($C31="",$D31=""),"",IFERROR($D31-$C31,""))</f>
        <v/>
      </c>
      <c r="F31" s="30">
        <f>IF(OR($A31="",$C31=""),"",IFERROR($C31*VLOOKUP($A31,Assumptions!$A$8:$D$107,4,FALSE),""))</f>
        <v/>
      </c>
      <c r="G31" s="30">
        <f>IF(OR($A31="",$B$3="",$B$4="",$B$4&lt;$B$3),"",SUMIFS('Fuel Log'!$H$5:$H$104,'Fuel Log'!$A$5:$A$104,"&gt;="&amp;$B$3,'Fuel Log'!$A$5:$A$104,"&lt;="&amp;$B$4,'Fuel Log'!$C$5:$C$104,$A31,'Fuel Log'!$L$5:$L$104,"Recorded")+SUMIFS('Fuel Log'!$H$5:$H$104,'Fuel Log'!$A$5:$A$104,"&gt;="&amp;$B$3,'Fuel Log'!$A$5:$A$104,"&lt;="&amp;$B$4,'Fuel Log'!$C$5:$C$104,$A31,'Fuel Log'!$L$5:$L$104,"Reviewed"))</f>
        <v/>
      </c>
      <c r="H31" s="30">
        <f>IF(OR($F31="",$G31=""),"",IFERROR($G31-$F31,""))</f>
        <v/>
      </c>
    </row>
    <row r="32" ht="20" customHeight="1">
      <c r="A32" s="11">
        <f>IF(Assumptions!$A$26="","",Assumptions!$A$26)</f>
        <v/>
      </c>
      <c r="B32" s="12">
        <f>IF($A32="","",IFERROR(VLOOKUP($A32,Assumptions!$A$8:$D$107,3,FALSE),""))</f>
        <v/>
      </c>
      <c r="C32" s="12">
        <f>IF(OR($A32="",$B$5="",$B32="",Assumptions!$B$5=""),"",IFERROR($B32*$B$5/Assumptions!$B$5,""))</f>
        <v/>
      </c>
      <c r="D32" s="12">
        <f>IF(OR($A32="",$B$3="",$B$4="",$B$4&lt;$B$3),"",SUMIFS('Fuel Log'!$F$5:$F$104,'Fuel Log'!$A$5:$A$104,"&gt;="&amp;$B$3,'Fuel Log'!$A$5:$A$104,"&lt;="&amp;$B$4,'Fuel Log'!$C$5:$C$104,$A32,'Fuel Log'!$L$5:$L$104,"Recorded")+SUMIFS('Fuel Log'!$F$5:$F$104,'Fuel Log'!$A$5:$A$104,"&gt;="&amp;$B$3,'Fuel Log'!$A$5:$A$104,"&lt;="&amp;$B$4,'Fuel Log'!$C$5:$C$104,$A32,'Fuel Log'!$L$5:$L$104,"Reviewed"))</f>
        <v/>
      </c>
      <c r="E32" s="12">
        <f>IF(OR($C32="",$D32=""),"",IFERROR($D32-$C32,""))</f>
        <v/>
      </c>
      <c r="F32" s="29">
        <f>IF(OR($A32="",$C32=""),"",IFERROR($C32*VLOOKUP($A32,Assumptions!$A$8:$D$107,4,FALSE),""))</f>
        <v/>
      </c>
      <c r="G32" s="29">
        <f>IF(OR($A32="",$B$3="",$B$4="",$B$4&lt;$B$3),"",SUMIFS('Fuel Log'!$H$5:$H$104,'Fuel Log'!$A$5:$A$104,"&gt;="&amp;$B$3,'Fuel Log'!$A$5:$A$104,"&lt;="&amp;$B$4,'Fuel Log'!$C$5:$C$104,$A32,'Fuel Log'!$L$5:$L$104,"Recorded")+SUMIFS('Fuel Log'!$H$5:$H$104,'Fuel Log'!$A$5:$A$104,"&gt;="&amp;$B$3,'Fuel Log'!$A$5:$A$104,"&lt;="&amp;$B$4,'Fuel Log'!$C$5:$C$104,$A32,'Fuel Log'!$L$5:$L$104,"Reviewed"))</f>
        <v/>
      </c>
      <c r="H32" s="29">
        <f>IF(OR($F32="",$G32=""),"",IFERROR($G32-$F32,""))</f>
        <v/>
      </c>
    </row>
    <row r="33" ht="20" customHeight="1">
      <c r="A33" s="14">
        <f>IF(Assumptions!$A$27="","",Assumptions!$A$27)</f>
        <v/>
      </c>
      <c r="B33" s="15">
        <f>IF($A33="","",IFERROR(VLOOKUP($A33,Assumptions!$A$8:$D$107,3,FALSE),""))</f>
        <v/>
      </c>
      <c r="C33" s="15">
        <f>IF(OR($A33="",$B$5="",$B33="",Assumptions!$B$5=""),"",IFERROR($B33*$B$5/Assumptions!$B$5,""))</f>
        <v/>
      </c>
      <c r="D33" s="15">
        <f>IF(OR($A33="",$B$3="",$B$4="",$B$4&lt;$B$3),"",SUMIFS('Fuel Log'!$F$5:$F$104,'Fuel Log'!$A$5:$A$104,"&gt;="&amp;$B$3,'Fuel Log'!$A$5:$A$104,"&lt;="&amp;$B$4,'Fuel Log'!$C$5:$C$104,$A33,'Fuel Log'!$L$5:$L$104,"Recorded")+SUMIFS('Fuel Log'!$F$5:$F$104,'Fuel Log'!$A$5:$A$104,"&gt;="&amp;$B$3,'Fuel Log'!$A$5:$A$104,"&lt;="&amp;$B$4,'Fuel Log'!$C$5:$C$104,$A33,'Fuel Log'!$L$5:$L$104,"Reviewed"))</f>
        <v/>
      </c>
      <c r="E33" s="15">
        <f>IF(OR($C33="",$D33=""),"",IFERROR($D33-$C33,""))</f>
        <v/>
      </c>
      <c r="F33" s="30">
        <f>IF(OR($A33="",$C33=""),"",IFERROR($C33*VLOOKUP($A33,Assumptions!$A$8:$D$107,4,FALSE),""))</f>
        <v/>
      </c>
      <c r="G33" s="30">
        <f>IF(OR($A33="",$B$3="",$B$4="",$B$4&lt;$B$3),"",SUMIFS('Fuel Log'!$H$5:$H$104,'Fuel Log'!$A$5:$A$104,"&gt;="&amp;$B$3,'Fuel Log'!$A$5:$A$104,"&lt;="&amp;$B$4,'Fuel Log'!$C$5:$C$104,$A33,'Fuel Log'!$L$5:$L$104,"Recorded")+SUMIFS('Fuel Log'!$H$5:$H$104,'Fuel Log'!$A$5:$A$104,"&gt;="&amp;$B$3,'Fuel Log'!$A$5:$A$104,"&lt;="&amp;$B$4,'Fuel Log'!$C$5:$C$104,$A33,'Fuel Log'!$L$5:$L$104,"Reviewed"))</f>
        <v/>
      </c>
      <c r="H33" s="30">
        <f>IF(OR($F33="",$G33=""),"",IFERROR($G33-$F33,""))</f>
        <v/>
      </c>
    </row>
    <row r="34" ht="20" customHeight="1">
      <c r="A34" s="11">
        <f>IF(Assumptions!$A$28="","",Assumptions!$A$28)</f>
        <v/>
      </c>
      <c r="B34" s="12">
        <f>IF($A34="","",IFERROR(VLOOKUP($A34,Assumptions!$A$8:$D$107,3,FALSE),""))</f>
        <v/>
      </c>
      <c r="C34" s="12">
        <f>IF(OR($A34="",$B$5="",$B34="",Assumptions!$B$5=""),"",IFERROR($B34*$B$5/Assumptions!$B$5,""))</f>
        <v/>
      </c>
      <c r="D34" s="12">
        <f>IF(OR($A34="",$B$3="",$B$4="",$B$4&lt;$B$3),"",SUMIFS('Fuel Log'!$F$5:$F$104,'Fuel Log'!$A$5:$A$104,"&gt;="&amp;$B$3,'Fuel Log'!$A$5:$A$104,"&lt;="&amp;$B$4,'Fuel Log'!$C$5:$C$104,$A34,'Fuel Log'!$L$5:$L$104,"Recorded")+SUMIFS('Fuel Log'!$F$5:$F$104,'Fuel Log'!$A$5:$A$104,"&gt;="&amp;$B$3,'Fuel Log'!$A$5:$A$104,"&lt;="&amp;$B$4,'Fuel Log'!$C$5:$C$104,$A34,'Fuel Log'!$L$5:$L$104,"Reviewed"))</f>
        <v/>
      </c>
      <c r="E34" s="12">
        <f>IF(OR($C34="",$D34=""),"",IFERROR($D34-$C34,""))</f>
        <v/>
      </c>
      <c r="F34" s="29">
        <f>IF(OR($A34="",$C34=""),"",IFERROR($C34*VLOOKUP($A34,Assumptions!$A$8:$D$107,4,FALSE),""))</f>
        <v/>
      </c>
      <c r="G34" s="29">
        <f>IF(OR($A34="",$B$3="",$B$4="",$B$4&lt;$B$3),"",SUMIFS('Fuel Log'!$H$5:$H$104,'Fuel Log'!$A$5:$A$104,"&gt;="&amp;$B$3,'Fuel Log'!$A$5:$A$104,"&lt;="&amp;$B$4,'Fuel Log'!$C$5:$C$104,$A34,'Fuel Log'!$L$5:$L$104,"Recorded")+SUMIFS('Fuel Log'!$H$5:$H$104,'Fuel Log'!$A$5:$A$104,"&gt;="&amp;$B$3,'Fuel Log'!$A$5:$A$104,"&lt;="&amp;$B$4,'Fuel Log'!$C$5:$C$104,$A34,'Fuel Log'!$L$5:$L$104,"Reviewed"))</f>
        <v/>
      </c>
      <c r="H34" s="29">
        <f>IF(OR($F34="",$G34=""),"",IFERROR($G34-$F34,""))</f>
        <v/>
      </c>
    </row>
    <row r="35" ht="20" customHeight="1">
      <c r="A35" s="14">
        <f>IF(Assumptions!$A$29="","",Assumptions!$A$29)</f>
        <v/>
      </c>
      <c r="B35" s="15">
        <f>IF($A35="","",IFERROR(VLOOKUP($A35,Assumptions!$A$8:$D$107,3,FALSE),""))</f>
        <v/>
      </c>
      <c r="C35" s="15">
        <f>IF(OR($A35="",$B$5="",$B35="",Assumptions!$B$5=""),"",IFERROR($B35*$B$5/Assumptions!$B$5,""))</f>
        <v/>
      </c>
      <c r="D35" s="15">
        <f>IF(OR($A35="",$B$3="",$B$4="",$B$4&lt;$B$3),"",SUMIFS('Fuel Log'!$F$5:$F$104,'Fuel Log'!$A$5:$A$104,"&gt;="&amp;$B$3,'Fuel Log'!$A$5:$A$104,"&lt;="&amp;$B$4,'Fuel Log'!$C$5:$C$104,$A35,'Fuel Log'!$L$5:$L$104,"Recorded")+SUMIFS('Fuel Log'!$F$5:$F$104,'Fuel Log'!$A$5:$A$104,"&gt;="&amp;$B$3,'Fuel Log'!$A$5:$A$104,"&lt;="&amp;$B$4,'Fuel Log'!$C$5:$C$104,$A35,'Fuel Log'!$L$5:$L$104,"Reviewed"))</f>
        <v/>
      </c>
      <c r="E35" s="15">
        <f>IF(OR($C35="",$D35=""),"",IFERROR($D35-$C35,""))</f>
        <v/>
      </c>
      <c r="F35" s="30">
        <f>IF(OR($A35="",$C35=""),"",IFERROR($C35*VLOOKUP($A35,Assumptions!$A$8:$D$107,4,FALSE),""))</f>
        <v/>
      </c>
      <c r="G35" s="30">
        <f>IF(OR($A35="",$B$3="",$B$4="",$B$4&lt;$B$3),"",SUMIFS('Fuel Log'!$H$5:$H$104,'Fuel Log'!$A$5:$A$104,"&gt;="&amp;$B$3,'Fuel Log'!$A$5:$A$104,"&lt;="&amp;$B$4,'Fuel Log'!$C$5:$C$104,$A35,'Fuel Log'!$L$5:$L$104,"Recorded")+SUMIFS('Fuel Log'!$H$5:$H$104,'Fuel Log'!$A$5:$A$104,"&gt;="&amp;$B$3,'Fuel Log'!$A$5:$A$104,"&lt;="&amp;$B$4,'Fuel Log'!$C$5:$C$104,$A35,'Fuel Log'!$L$5:$L$104,"Reviewed"))</f>
        <v/>
      </c>
      <c r="H35" s="30">
        <f>IF(OR($F35="",$G35=""),"",IFERROR($G35-$F35,""))</f>
        <v/>
      </c>
    </row>
    <row r="36" ht="20" customHeight="1">
      <c r="A36" s="11">
        <f>IF(Assumptions!$A$30="","",Assumptions!$A$30)</f>
        <v/>
      </c>
      <c r="B36" s="12">
        <f>IF($A36="","",IFERROR(VLOOKUP($A36,Assumptions!$A$8:$D$107,3,FALSE),""))</f>
        <v/>
      </c>
      <c r="C36" s="12">
        <f>IF(OR($A36="",$B$5="",$B36="",Assumptions!$B$5=""),"",IFERROR($B36*$B$5/Assumptions!$B$5,""))</f>
        <v/>
      </c>
      <c r="D36" s="12">
        <f>IF(OR($A36="",$B$3="",$B$4="",$B$4&lt;$B$3),"",SUMIFS('Fuel Log'!$F$5:$F$104,'Fuel Log'!$A$5:$A$104,"&gt;="&amp;$B$3,'Fuel Log'!$A$5:$A$104,"&lt;="&amp;$B$4,'Fuel Log'!$C$5:$C$104,$A36,'Fuel Log'!$L$5:$L$104,"Recorded")+SUMIFS('Fuel Log'!$F$5:$F$104,'Fuel Log'!$A$5:$A$104,"&gt;="&amp;$B$3,'Fuel Log'!$A$5:$A$104,"&lt;="&amp;$B$4,'Fuel Log'!$C$5:$C$104,$A36,'Fuel Log'!$L$5:$L$104,"Reviewed"))</f>
        <v/>
      </c>
      <c r="E36" s="12">
        <f>IF(OR($C36="",$D36=""),"",IFERROR($D36-$C36,""))</f>
        <v/>
      </c>
      <c r="F36" s="29">
        <f>IF(OR($A36="",$C36=""),"",IFERROR($C36*VLOOKUP($A36,Assumptions!$A$8:$D$107,4,FALSE),""))</f>
        <v/>
      </c>
      <c r="G36" s="29">
        <f>IF(OR($A36="",$B$3="",$B$4="",$B$4&lt;$B$3),"",SUMIFS('Fuel Log'!$H$5:$H$104,'Fuel Log'!$A$5:$A$104,"&gt;="&amp;$B$3,'Fuel Log'!$A$5:$A$104,"&lt;="&amp;$B$4,'Fuel Log'!$C$5:$C$104,$A36,'Fuel Log'!$L$5:$L$104,"Recorded")+SUMIFS('Fuel Log'!$H$5:$H$104,'Fuel Log'!$A$5:$A$104,"&gt;="&amp;$B$3,'Fuel Log'!$A$5:$A$104,"&lt;="&amp;$B$4,'Fuel Log'!$C$5:$C$104,$A36,'Fuel Log'!$L$5:$L$104,"Reviewed"))</f>
        <v/>
      </c>
      <c r="H36" s="29">
        <f>IF(OR($F36="",$G36=""),"",IFERROR($G36-$F36,""))</f>
        <v/>
      </c>
    </row>
    <row r="37" ht="20" customHeight="1">
      <c r="A37" s="14">
        <f>IF(Assumptions!$A$31="","",Assumptions!$A$31)</f>
        <v/>
      </c>
      <c r="B37" s="15">
        <f>IF($A37="","",IFERROR(VLOOKUP($A37,Assumptions!$A$8:$D$107,3,FALSE),""))</f>
        <v/>
      </c>
      <c r="C37" s="15">
        <f>IF(OR($A37="",$B$5="",$B37="",Assumptions!$B$5=""),"",IFERROR($B37*$B$5/Assumptions!$B$5,""))</f>
        <v/>
      </c>
      <c r="D37" s="15">
        <f>IF(OR($A37="",$B$3="",$B$4="",$B$4&lt;$B$3),"",SUMIFS('Fuel Log'!$F$5:$F$104,'Fuel Log'!$A$5:$A$104,"&gt;="&amp;$B$3,'Fuel Log'!$A$5:$A$104,"&lt;="&amp;$B$4,'Fuel Log'!$C$5:$C$104,$A37,'Fuel Log'!$L$5:$L$104,"Recorded")+SUMIFS('Fuel Log'!$F$5:$F$104,'Fuel Log'!$A$5:$A$104,"&gt;="&amp;$B$3,'Fuel Log'!$A$5:$A$104,"&lt;="&amp;$B$4,'Fuel Log'!$C$5:$C$104,$A37,'Fuel Log'!$L$5:$L$104,"Reviewed"))</f>
        <v/>
      </c>
      <c r="E37" s="15">
        <f>IF(OR($C37="",$D37=""),"",IFERROR($D37-$C37,""))</f>
        <v/>
      </c>
      <c r="F37" s="30">
        <f>IF(OR($A37="",$C37=""),"",IFERROR($C37*VLOOKUP($A37,Assumptions!$A$8:$D$107,4,FALSE),""))</f>
        <v/>
      </c>
      <c r="G37" s="30">
        <f>IF(OR($A37="",$B$3="",$B$4="",$B$4&lt;$B$3),"",SUMIFS('Fuel Log'!$H$5:$H$104,'Fuel Log'!$A$5:$A$104,"&gt;="&amp;$B$3,'Fuel Log'!$A$5:$A$104,"&lt;="&amp;$B$4,'Fuel Log'!$C$5:$C$104,$A37,'Fuel Log'!$L$5:$L$104,"Recorded")+SUMIFS('Fuel Log'!$H$5:$H$104,'Fuel Log'!$A$5:$A$104,"&gt;="&amp;$B$3,'Fuel Log'!$A$5:$A$104,"&lt;="&amp;$B$4,'Fuel Log'!$C$5:$C$104,$A37,'Fuel Log'!$L$5:$L$104,"Reviewed"))</f>
        <v/>
      </c>
      <c r="H37" s="30">
        <f>IF(OR($F37="",$G37=""),"",IFERROR($G37-$F37,""))</f>
        <v/>
      </c>
    </row>
    <row r="38" ht="20" customHeight="1">
      <c r="A38" s="11">
        <f>IF(Assumptions!$A$32="","",Assumptions!$A$32)</f>
        <v/>
      </c>
      <c r="B38" s="12">
        <f>IF($A38="","",IFERROR(VLOOKUP($A38,Assumptions!$A$8:$D$107,3,FALSE),""))</f>
        <v/>
      </c>
      <c r="C38" s="12">
        <f>IF(OR($A38="",$B$5="",$B38="",Assumptions!$B$5=""),"",IFERROR($B38*$B$5/Assumptions!$B$5,""))</f>
        <v/>
      </c>
      <c r="D38" s="12">
        <f>IF(OR($A38="",$B$3="",$B$4="",$B$4&lt;$B$3),"",SUMIFS('Fuel Log'!$F$5:$F$104,'Fuel Log'!$A$5:$A$104,"&gt;="&amp;$B$3,'Fuel Log'!$A$5:$A$104,"&lt;="&amp;$B$4,'Fuel Log'!$C$5:$C$104,$A38,'Fuel Log'!$L$5:$L$104,"Recorded")+SUMIFS('Fuel Log'!$F$5:$F$104,'Fuel Log'!$A$5:$A$104,"&gt;="&amp;$B$3,'Fuel Log'!$A$5:$A$104,"&lt;="&amp;$B$4,'Fuel Log'!$C$5:$C$104,$A38,'Fuel Log'!$L$5:$L$104,"Reviewed"))</f>
        <v/>
      </c>
      <c r="E38" s="12">
        <f>IF(OR($C38="",$D38=""),"",IFERROR($D38-$C38,""))</f>
        <v/>
      </c>
      <c r="F38" s="29">
        <f>IF(OR($A38="",$C38=""),"",IFERROR($C38*VLOOKUP($A38,Assumptions!$A$8:$D$107,4,FALSE),""))</f>
        <v/>
      </c>
      <c r="G38" s="29">
        <f>IF(OR($A38="",$B$3="",$B$4="",$B$4&lt;$B$3),"",SUMIFS('Fuel Log'!$H$5:$H$104,'Fuel Log'!$A$5:$A$104,"&gt;="&amp;$B$3,'Fuel Log'!$A$5:$A$104,"&lt;="&amp;$B$4,'Fuel Log'!$C$5:$C$104,$A38,'Fuel Log'!$L$5:$L$104,"Recorded")+SUMIFS('Fuel Log'!$H$5:$H$104,'Fuel Log'!$A$5:$A$104,"&gt;="&amp;$B$3,'Fuel Log'!$A$5:$A$104,"&lt;="&amp;$B$4,'Fuel Log'!$C$5:$C$104,$A38,'Fuel Log'!$L$5:$L$104,"Reviewed"))</f>
        <v/>
      </c>
      <c r="H38" s="29">
        <f>IF(OR($F38="",$G38=""),"",IFERROR($G38-$F38,""))</f>
        <v/>
      </c>
    </row>
    <row r="39" ht="20" customHeight="1">
      <c r="A39" s="14">
        <f>IF(Assumptions!$A$33="","",Assumptions!$A$33)</f>
        <v/>
      </c>
      <c r="B39" s="15">
        <f>IF($A39="","",IFERROR(VLOOKUP($A39,Assumptions!$A$8:$D$107,3,FALSE),""))</f>
        <v/>
      </c>
      <c r="C39" s="15">
        <f>IF(OR($A39="",$B$5="",$B39="",Assumptions!$B$5=""),"",IFERROR($B39*$B$5/Assumptions!$B$5,""))</f>
        <v/>
      </c>
      <c r="D39" s="15">
        <f>IF(OR($A39="",$B$3="",$B$4="",$B$4&lt;$B$3),"",SUMIFS('Fuel Log'!$F$5:$F$104,'Fuel Log'!$A$5:$A$104,"&gt;="&amp;$B$3,'Fuel Log'!$A$5:$A$104,"&lt;="&amp;$B$4,'Fuel Log'!$C$5:$C$104,$A39,'Fuel Log'!$L$5:$L$104,"Recorded")+SUMIFS('Fuel Log'!$F$5:$F$104,'Fuel Log'!$A$5:$A$104,"&gt;="&amp;$B$3,'Fuel Log'!$A$5:$A$104,"&lt;="&amp;$B$4,'Fuel Log'!$C$5:$C$104,$A39,'Fuel Log'!$L$5:$L$104,"Reviewed"))</f>
        <v/>
      </c>
      <c r="E39" s="15">
        <f>IF(OR($C39="",$D39=""),"",IFERROR($D39-$C39,""))</f>
        <v/>
      </c>
      <c r="F39" s="30">
        <f>IF(OR($A39="",$C39=""),"",IFERROR($C39*VLOOKUP($A39,Assumptions!$A$8:$D$107,4,FALSE),""))</f>
        <v/>
      </c>
      <c r="G39" s="30">
        <f>IF(OR($A39="",$B$3="",$B$4="",$B$4&lt;$B$3),"",SUMIFS('Fuel Log'!$H$5:$H$104,'Fuel Log'!$A$5:$A$104,"&gt;="&amp;$B$3,'Fuel Log'!$A$5:$A$104,"&lt;="&amp;$B$4,'Fuel Log'!$C$5:$C$104,$A39,'Fuel Log'!$L$5:$L$104,"Recorded")+SUMIFS('Fuel Log'!$H$5:$H$104,'Fuel Log'!$A$5:$A$104,"&gt;="&amp;$B$3,'Fuel Log'!$A$5:$A$104,"&lt;="&amp;$B$4,'Fuel Log'!$C$5:$C$104,$A39,'Fuel Log'!$L$5:$L$104,"Reviewed"))</f>
        <v/>
      </c>
      <c r="H39" s="30">
        <f>IF(OR($F39="",$G39=""),"",IFERROR($G39-$F39,""))</f>
        <v/>
      </c>
    </row>
    <row r="40" ht="20" customHeight="1">
      <c r="A40" s="11">
        <f>IF(Assumptions!$A$34="","",Assumptions!$A$34)</f>
        <v/>
      </c>
      <c r="B40" s="12">
        <f>IF($A40="","",IFERROR(VLOOKUP($A40,Assumptions!$A$8:$D$107,3,FALSE),""))</f>
        <v/>
      </c>
      <c r="C40" s="12">
        <f>IF(OR($A40="",$B$5="",$B40="",Assumptions!$B$5=""),"",IFERROR($B40*$B$5/Assumptions!$B$5,""))</f>
        <v/>
      </c>
      <c r="D40" s="12">
        <f>IF(OR($A40="",$B$3="",$B$4="",$B$4&lt;$B$3),"",SUMIFS('Fuel Log'!$F$5:$F$104,'Fuel Log'!$A$5:$A$104,"&gt;="&amp;$B$3,'Fuel Log'!$A$5:$A$104,"&lt;="&amp;$B$4,'Fuel Log'!$C$5:$C$104,$A40,'Fuel Log'!$L$5:$L$104,"Recorded")+SUMIFS('Fuel Log'!$F$5:$F$104,'Fuel Log'!$A$5:$A$104,"&gt;="&amp;$B$3,'Fuel Log'!$A$5:$A$104,"&lt;="&amp;$B$4,'Fuel Log'!$C$5:$C$104,$A40,'Fuel Log'!$L$5:$L$104,"Reviewed"))</f>
        <v/>
      </c>
      <c r="E40" s="12">
        <f>IF(OR($C40="",$D40=""),"",IFERROR($D40-$C40,""))</f>
        <v/>
      </c>
      <c r="F40" s="29">
        <f>IF(OR($A40="",$C40=""),"",IFERROR($C40*VLOOKUP($A40,Assumptions!$A$8:$D$107,4,FALSE),""))</f>
        <v/>
      </c>
      <c r="G40" s="29">
        <f>IF(OR($A40="",$B$3="",$B$4="",$B$4&lt;$B$3),"",SUMIFS('Fuel Log'!$H$5:$H$104,'Fuel Log'!$A$5:$A$104,"&gt;="&amp;$B$3,'Fuel Log'!$A$5:$A$104,"&lt;="&amp;$B$4,'Fuel Log'!$C$5:$C$104,$A40,'Fuel Log'!$L$5:$L$104,"Recorded")+SUMIFS('Fuel Log'!$H$5:$H$104,'Fuel Log'!$A$5:$A$104,"&gt;="&amp;$B$3,'Fuel Log'!$A$5:$A$104,"&lt;="&amp;$B$4,'Fuel Log'!$C$5:$C$104,$A40,'Fuel Log'!$L$5:$L$104,"Reviewed"))</f>
        <v/>
      </c>
      <c r="H40" s="29">
        <f>IF(OR($F40="",$G40=""),"",IFERROR($G40-$F40,""))</f>
        <v/>
      </c>
    </row>
    <row r="41" ht="20" customHeight="1">
      <c r="A41" s="14">
        <f>IF(Assumptions!$A$35="","",Assumptions!$A$35)</f>
        <v/>
      </c>
      <c r="B41" s="15">
        <f>IF($A41="","",IFERROR(VLOOKUP($A41,Assumptions!$A$8:$D$107,3,FALSE),""))</f>
        <v/>
      </c>
      <c r="C41" s="15">
        <f>IF(OR($A41="",$B$5="",$B41="",Assumptions!$B$5=""),"",IFERROR($B41*$B$5/Assumptions!$B$5,""))</f>
        <v/>
      </c>
      <c r="D41" s="15">
        <f>IF(OR($A41="",$B$3="",$B$4="",$B$4&lt;$B$3),"",SUMIFS('Fuel Log'!$F$5:$F$104,'Fuel Log'!$A$5:$A$104,"&gt;="&amp;$B$3,'Fuel Log'!$A$5:$A$104,"&lt;="&amp;$B$4,'Fuel Log'!$C$5:$C$104,$A41,'Fuel Log'!$L$5:$L$104,"Recorded")+SUMIFS('Fuel Log'!$F$5:$F$104,'Fuel Log'!$A$5:$A$104,"&gt;="&amp;$B$3,'Fuel Log'!$A$5:$A$104,"&lt;="&amp;$B$4,'Fuel Log'!$C$5:$C$104,$A41,'Fuel Log'!$L$5:$L$104,"Reviewed"))</f>
        <v/>
      </c>
      <c r="E41" s="15">
        <f>IF(OR($C41="",$D41=""),"",IFERROR($D41-$C41,""))</f>
        <v/>
      </c>
      <c r="F41" s="30">
        <f>IF(OR($A41="",$C41=""),"",IFERROR($C41*VLOOKUP($A41,Assumptions!$A$8:$D$107,4,FALSE),""))</f>
        <v/>
      </c>
      <c r="G41" s="30">
        <f>IF(OR($A41="",$B$3="",$B$4="",$B$4&lt;$B$3),"",SUMIFS('Fuel Log'!$H$5:$H$104,'Fuel Log'!$A$5:$A$104,"&gt;="&amp;$B$3,'Fuel Log'!$A$5:$A$104,"&lt;="&amp;$B$4,'Fuel Log'!$C$5:$C$104,$A41,'Fuel Log'!$L$5:$L$104,"Recorded")+SUMIFS('Fuel Log'!$H$5:$H$104,'Fuel Log'!$A$5:$A$104,"&gt;="&amp;$B$3,'Fuel Log'!$A$5:$A$104,"&lt;="&amp;$B$4,'Fuel Log'!$C$5:$C$104,$A41,'Fuel Log'!$L$5:$L$104,"Reviewed"))</f>
        <v/>
      </c>
      <c r="H41" s="30">
        <f>IF(OR($F41="",$G41=""),"",IFERROR($G41-$F41,""))</f>
        <v/>
      </c>
    </row>
    <row r="42" ht="20" customHeight="1">
      <c r="A42" s="11">
        <f>IF(Assumptions!$A$36="","",Assumptions!$A$36)</f>
        <v/>
      </c>
      <c r="B42" s="12">
        <f>IF($A42="","",IFERROR(VLOOKUP($A42,Assumptions!$A$8:$D$107,3,FALSE),""))</f>
        <v/>
      </c>
      <c r="C42" s="12">
        <f>IF(OR($A42="",$B$5="",$B42="",Assumptions!$B$5=""),"",IFERROR($B42*$B$5/Assumptions!$B$5,""))</f>
        <v/>
      </c>
      <c r="D42" s="12">
        <f>IF(OR($A42="",$B$3="",$B$4="",$B$4&lt;$B$3),"",SUMIFS('Fuel Log'!$F$5:$F$104,'Fuel Log'!$A$5:$A$104,"&gt;="&amp;$B$3,'Fuel Log'!$A$5:$A$104,"&lt;="&amp;$B$4,'Fuel Log'!$C$5:$C$104,$A42,'Fuel Log'!$L$5:$L$104,"Recorded")+SUMIFS('Fuel Log'!$F$5:$F$104,'Fuel Log'!$A$5:$A$104,"&gt;="&amp;$B$3,'Fuel Log'!$A$5:$A$104,"&lt;="&amp;$B$4,'Fuel Log'!$C$5:$C$104,$A42,'Fuel Log'!$L$5:$L$104,"Reviewed"))</f>
        <v/>
      </c>
      <c r="E42" s="12">
        <f>IF(OR($C42="",$D42=""),"",IFERROR($D42-$C42,""))</f>
        <v/>
      </c>
      <c r="F42" s="29">
        <f>IF(OR($A42="",$C42=""),"",IFERROR($C42*VLOOKUP($A42,Assumptions!$A$8:$D$107,4,FALSE),""))</f>
        <v/>
      </c>
      <c r="G42" s="29">
        <f>IF(OR($A42="",$B$3="",$B$4="",$B$4&lt;$B$3),"",SUMIFS('Fuel Log'!$H$5:$H$104,'Fuel Log'!$A$5:$A$104,"&gt;="&amp;$B$3,'Fuel Log'!$A$5:$A$104,"&lt;="&amp;$B$4,'Fuel Log'!$C$5:$C$104,$A42,'Fuel Log'!$L$5:$L$104,"Recorded")+SUMIFS('Fuel Log'!$H$5:$H$104,'Fuel Log'!$A$5:$A$104,"&gt;="&amp;$B$3,'Fuel Log'!$A$5:$A$104,"&lt;="&amp;$B$4,'Fuel Log'!$C$5:$C$104,$A42,'Fuel Log'!$L$5:$L$104,"Reviewed"))</f>
        <v/>
      </c>
      <c r="H42" s="29">
        <f>IF(OR($F42="",$G42=""),"",IFERROR($G42-$F42,""))</f>
        <v/>
      </c>
    </row>
    <row r="43" ht="20" customHeight="1">
      <c r="A43" s="14">
        <f>IF(Assumptions!$A$37="","",Assumptions!$A$37)</f>
        <v/>
      </c>
      <c r="B43" s="15">
        <f>IF($A43="","",IFERROR(VLOOKUP($A43,Assumptions!$A$8:$D$107,3,FALSE),""))</f>
        <v/>
      </c>
      <c r="C43" s="15">
        <f>IF(OR($A43="",$B$5="",$B43="",Assumptions!$B$5=""),"",IFERROR($B43*$B$5/Assumptions!$B$5,""))</f>
        <v/>
      </c>
      <c r="D43" s="15">
        <f>IF(OR($A43="",$B$3="",$B$4="",$B$4&lt;$B$3),"",SUMIFS('Fuel Log'!$F$5:$F$104,'Fuel Log'!$A$5:$A$104,"&gt;="&amp;$B$3,'Fuel Log'!$A$5:$A$104,"&lt;="&amp;$B$4,'Fuel Log'!$C$5:$C$104,$A43,'Fuel Log'!$L$5:$L$104,"Recorded")+SUMIFS('Fuel Log'!$F$5:$F$104,'Fuel Log'!$A$5:$A$104,"&gt;="&amp;$B$3,'Fuel Log'!$A$5:$A$104,"&lt;="&amp;$B$4,'Fuel Log'!$C$5:$C$104,$A43,'Fuel Log'!$L$5:$L$104,"Reviewed"))</f>
        <v/>
      </c>
      <c r="E43" s="15">
        <f>IF(OR($C43="",$D43=""),"",IFERROR($D43-$C43,""))</f>
        <v/>
      </c>
      <c r="F43" s="30">
        <f>IF(OR($A43="",$C43=""),"",IFERROR($C43*VLOOKUP($A43,Assumptions!$A$8:$D$107,4,FALSE),""))</f>
        <v/>
      </c>
      <c r="G43" s="30">
        <f>IF(OR($A43="",$B$3="",$B$4="",$B$4&lt;$B$3),"",SUMIFS('Fuel Log'!$H$5:$H$104,'Fuel Log'!$A$5:$A$104,"&gt;="&amp;$B$3,'Fuel Log'!$A$5:$A$104,"&lt;="&amp;$B$4,'Fuel Log'!$C$5:$C$104,$A43,'Fuel Log'!$L$5:$L$104,"Recorded")+SUMIFS('Fuel Log'!$H$5:$H$104,'Fuel Log'!$A$5:$A$104,"&gt;="&amp;$B$3,'Fuel Log'!$A$5:$A$104,"&lt;="&amp;$B$4,'Fuel Log'!$C$5:$C$104,$A43,'Fuel Log'!$L$5:$L$104,"Reviewed"))</f>
        <v/>
      </c>
      <c r="H43" s="30">
        <f>IF(OR($F43="",$G43=""),"",IFERROR($G43-$F43,""))</f>
        <v/>
      </c>
    </row>
    <row r="44" ht="20" customHeight="1">
      <c r="A44" s="11">
        <f>IF(Assumptions!$A$38="","",Assumptions!$A$38)</f>
        <v/>
      </c>
      <c r="B44" s="12">
        <f>IF($A44="","",IFERROR(VLOOKUP($A44,Assumptions!$A$8:$D$107,3,FALSE),""))</f>
        <v/>
      </c>
      <c r="C44" s="12">
        <f>IF(OR($A44="",$B$5="",$B44="",Assumptions!$B$5=""),"",IFERROR($B44*$B$5/Assumptions!$B$5,""))</f>
        <v/>
      </c>
      <c r="D44" s="12">
        <f>IF(OR($A44="",$B$3="",$B$4="",$B$4&lt;$B$3),"",SUMIFS('Fuel Log'!$F$5:$F$104,'Fuel Log'!$A$5:$A$104,"&gt;="&amp;$B$3,'Fuel Log'!$A$5:$A$104,"&lt;="&amp;$B$4,'Fuel Log'!$C$5:$C$104,$A44,'Fuel Log'!$L$5:$L$104,"Recorded")+SUMIFS('Fuel Log'!$F$5:$F$104,'Fuel Log'!$A$5:$A$104,"&gt;="&amp;$B$3,'Fuel Log'!$A$5:$A$104,"&lt;="&amp;$B$4,'Fuel Log'!$C$5:$C$104,$A44,'Fuel Log'!$L$5:$L$104,"Reviewed"))</f>
        <v/>
      </c>
      <c r="E44" s="12">
        <f>IF(OR($C44="",$D44=""),"",IFERROR($D44-$C44,""))</f>
        <v/>
      </c>
      <c r="F44" s="29">
        <f>IF(OR($A44="",$C44=""),"",IFERROR($C44*VLOOKUP($A44,Assumptions!$A$8:$D$107,4,FALSE),""))</f>
        <v/>
      </c>
      <c r="G44" s="29">
        <f>IF(OR($A44="",$B$3="",$B$4="",$B$4&lt;$B$3),"",SUMIFS('Fuel Log'!$H$5:$H$104,'Fuel Log'!$A$5:$A$104,"&gt;="&amp;$B$3,'Fuel Log'!$A$5:$A$104,"&lt;="&amp;$B$4,'Fuel Log'!$C$5:$C$104,$A44,'Fuel Log'!$L$5:$L$104,"Recorded")+SUMIFS('Fuel Log'!$H$5:$H$104,'Fuel Log'!$A$5:$A$104,"&gt;="&amp;$B$3,'Fuel Log'!$A$5:$A$104,"&lt;="&amp;$B$4,'Fuel Log'!$C$5:$C$104,$A44,'Fuel Log'!$L$5:$L$104,"Reviewed"))</f>
        <v/>
      </c>
      <c r="H44" s="29">
        <f>IF(OR($F44="",$G44=""),"",IFERROR($G44-$F44,""))</f>
        <v/>
      </c>
    </row>
    <row r="45" ht="20" customHeight="1">
      <c r="A45" s="14">
        <f>IF(Assumptions!$A$39="","",Assumptions!$A$39)</f>
        <v/>
      </c>
      <c r="B45" s="15">
        <f>IF($A45="","",IFERROR(VLOOKUP($A45,Assumptions!$A$8:$D$107,3,FALSE),""))</f>
        <v/>
      </c>
      <c r="C45" s="15">
        <f>IF(OR($A45="",$B$5="",$B45="",Assumptions!$B$5=""),"",IFERROR($B45*$B$5/Assumptions!$B$5,""))</f>
        <v/>
      </c>
      <c r="D45" s="15">
        <f>IF(OR($A45="",$B$3="",$B$4="",$B$4&lt;$B$3),"",SUMIFS('Fuel Log'!$F$5:$F$104,'Fuel Log'!$A$5:$A$104,"&gt;="&amp;$B$3,'Fuel Log'!$A$5:$A$104,"&lt;="&amp;$B$4,'Fuel Log'!$C$5:$C$104,$A45,'Fuel Log'!$L$5:$L$104,"Recorded")+SUMIFS('Fuel Log'!$F$5:$F$104,'Fuel Log'!$A$5:$A$104,"&gt;="&amp;$B$3,'Fuel Log'!$A$5:$A$104,"&lt;="&amp;$B$4,'Fuel Log'!$C$5:$C$104,$A45,'Fuel Log'!$L$5:$L$104,"Reviewed"))</f>
        <v/>
      </c>
      <c r="E45" s="15">
        <f>IF(OR($C45="",$D45=""),"",IFERROR($D45-$C45,""))</f>
        <v/>
      </c>
      <c r="F45" s="30">
        <f>IF(OR($A45="",$C45=""),"",IFERROR($C45*VLOOKUP($A45,Assumptions!$A$8:$D$107,4,FALSE),""))</f>
        <v/>
      </c>
      <c r="G45" s="30">
        <f>IF(OR($A45="",$B$3="",$B$4="",$B$4&lt;$B$3),"",SUMIFS('Fuel Log'!$H$5:$H$104,'Fuel Log'!$A$5:$A$104,"&gt;="&amp;$B$3,'Fuel Log'!$A$5:$A$104,"&lt;="&amp;$B$4,'Fuel Log'!$C$5:$C$104,$A45,'Fuel Log'!$L$5:$L$104,"Recorded")+SUMIFS('Fuel Log'!$H$5:$H$104,'Fuel Log'!$A$5:$A$104,"&gt;="&amp;$B$3,'Fuel Log'!$A$5:$A$104,"&lt;="&amp;$B$4,'Fuel Log'!$C$5:$C$104,$A45,'Fuel Log'!$L$5:$L$104,"Reviewed"))</f>
        <v/>
      </c>
      <c r="H45" s="30">
        <f>IF(OR($F45="",$G45=""),"",IFERROR($G45-$F45,""))</f>
        <v/>
      </c>
    </row>
    <row r="46" ht="20" customHeight="1">
      <c r="A46" s="11">
        <f>IF(Assumptions!$A$40="","",Assumptions!$A$40)</f>
        <v/>
      </c>
      <c r="B46" s="12">
        <f>IF($A46="","",IFERROR(VLOOKUP($A46,Assumptions!$A$8:$D$107,3,FALSE),""))</f>
        <v/>
      </c>
      <c r="C46" s="12">
        <f>IF(OR($A46="",$B$5="",$B46="",Assumptions!$B$5=""),"",IFERROR($B46*$B$5/Assumptions!$B$5,""))</f>
        <v/>
      </c>
      <c r="D46" s="12">
        <f>IF(OR($A46="",$B$3="",$B$4="",$B$4&lt;$B$3),"",SUMIFS('Fuel Log'!$F$5:$F$104,'Fuel Log'!$A$5:$A$104,"&gt;="&amp;$B$3,'Fuel Log'!$A$5:$A$104,"&lt;="&amp;$B$4,'Fuel Log'!$C$5:$C$104,$A46,'Fuel Log'!$L$5:$L$104,"Recorded")+SUMIFS('Fuel Log'!$F$5:$F$104,'Fuel Log'!$A$5:$A$104,"&gt;="&amp;$B$3,'Fuel Log'!$A$5:$A$104,"&lt;="&amp;$B$4,'Fuel Log'!$C$5:$C$104,$A46,'Fuel Log'!$L$5:$L$104,"Reviewed"))</f>
        <v/>
      </c>
      <c r="E46" s="12">
        <f>IF(OR($C46="",$D46=""),"",IFERROR($D46-$C46,""))</f>
        <v/>
      </c>
      <c r="F46" s="29">
        <f>IF(OR($A46="",$C46=""),"",IFERROR($C46*VLOOKUP($A46,Assumptions!$A$8:$D$107,4,FALSE),""))</f>
        <v/>
      </c>
      <c r="G46" s="29">
        <f>IF(OR($A46="",$B$3="",$B$4="",$B$4&lt;$B$3),"",SUMIFS('Fuel Log'!$H$5:$H$104,'Fuel Log'!$A$5:$A$104,"&gt;="&amp;$B$3,'Fuel Log'!$A$5:$A$104,"&lt;="&amp;$B$4,'Fuel Log'!$C$5:$C$104,$A46,'Fuel Log'!$L$5:$L$104,"Recorded")+SUMIFS('Fuel Log'!$H$5:$H$104,'Fuel Log'!$A$5:$A$104,"&gt;="&amp;$B$3,'Fuel Log'!$A$5:$A$104,"&lt;="&amp;$B$4,'Fuel Log'!$C$5:$C$104,$A46,'Fuel Log'!$L$5:$L$104,"Reviewed"))</f>
        <v/>
      </c>
      <c r="H46" s="29">
        <f>IF(OR($F46="",$G46=""),"",IFERROR($G46-$F46,""))</f>
        <v/>
      </c>
    </row>
    <row r="47" ht="20" customHeight="1">
      <c r="A47" s="14">
        <f>IF(Assumptions!$A$41="","",Assumptions!$A$41)</f>
        <v/>
      </c>
      <c r="B47" s="15">
        <f>IF($A47="","",IFERROR(VLOOKUP($A47,Assumptions!$A$8:$D$107,3,FALSE),""))</f>
        <v/>
      </c>
      <c r="C47" s="15">
        <f>IF(OR($A47="",$B$5="",$B47="",Assumptions!$B$5=""),"",IFERROR($B47*$B$5/Assumptions!$B$5,""))</f>
        <v/>
      </c>
      <c r="D47" s="15">
        <f>IF(OR($A47="",$B$3="",$B$4="",$B$4&lt;$B$3),"",SUMIFS('Fuel Log'!$F$5:$F$104,'Fuel Log'!$A$5:$A$104,"&gt;="&amp;$B$3,'Fuel Log'!$A$5:$A$104,"&lt;="&amp;$B$4,'Fuel Log'!$C$5:$C$104,$A47,'Fuel Log'!$L$5:$L$104,"Recorded")+SUMIFS('Fuel Log'!$F$5:$F$104,'Fuel Log'!$A$5:$A$104,"&gt;="&amp;$B$3,'Fuel Log'!$A$5:$A$104,"&lt;="&amp;$B$4,'Fuel Log'!$C$5:$C$104,$A47,'Fuel Log'!$L$5:$L$104,"Reviewed"))</f>
        <v/>
      </c>
      <c r="E47" s="15">
        <f>IF(OR($C47="",$D47=""),"",IFERROR($D47-$C47,""))</f>
        <v/>
      </c>
      <c r="F47" s="30">
        <f>IF(OR($A47="",$C47=""),"",IFERROR($C47*VLOOKUP($A47,Assumptions!$A$8:$D$107,4,FALSE),""))</f>
        <v/>
      </c>
      <c r="G47" s="30">
        <f>IF(OR($A47="",$B$3="",$B$4="",$B$4&lt;$B$3),"",SUMIFS('Fuel Log'!$H$5:$H$104,'Fuel Log'!$A$5:$A$104,"&gt;="&amp;$B$3,'Fuel Log'!$A$5:$A$104,"&lt;="&amp;$B$4,'Fuel Log'!$C$5:$C$104,$A47,'Fuel Log'!$L$5:$L$104,"Recorded")+SUMIFS('Fuel Log'!$H$5:$H$104,'Fuel Log'!$A$5:$A$104,"&gt;="&amp;$B$3,'Fuel Log'!$A$5:$A$104,"&lt;="&amp;$B$4,'Fuel Log'!$C$5:$C$104,$A47,'Fuel Log'!$L$5:$L$104,"Reviewed"))</f>
        <v/>
      </c>
      <c r="H47" s="30">
        <f>IF(OR($F47="",$G47=""),"",IFERROR($G47-$F47,""))</f>
        <v/>
      </c>
    </row>
    <row r="48" ht="20" customHeight="1">
      <c r="A48" s="11">
        <f>IF(Assumptions!$A$42="","",Assumptions!$A$42)</f>
        <v/>
      </c>
      <c r="B48" s="12">
        <f>IF($A48="","",IFERROR(VLOOKUP($A48,Assumptions!$A$8:$D$107,3,FALSE),""))</f>
        <v/>
      </c>
      <c r="C48" s="12">
        <f>IF(OR($A48="",$B$5="",$B48="",Assumptions!$B$5=""),"",IFERROR($B48*$B$5/Assumptions!$B$5,""))</f>
        <v/>
      </c>
      <c r="D48" s="12">
        <f>IF(OR($A48="",$B$3="",$B$4="",$B$4&lt;$B$3),"",SUMIFS('Fuel Log'!$F$5:$F$104,'Fuel Log'!$A$5:$A$104,"&gt;="&amp;$B$3,'Fuel Log'!$A$5:$A$104,"&lt;="&amp;$B$4,'Fuel Log'!$C$5:$C$104,$A48,'Fuel Log'!$L$5:$L$104,"Recorded")+SUMIFS('Fuel Log'!$F$5:$F$104,'Fuel Log'!$A$5:$A$104,"&gt;="&amp;$B$3,'Fuel Log'!$A$5:$A$104,"&lt;="&amp;$B$4,'Fuel Log'!$C$5:$C$104,$A48,'Fuel Log'!$L$5:$L$104,"Reviewed"))</f>
        <v/>
      </c>
      <c r="E48" s="12">
        <f>IF(OR($C48="",$D48=""),"",IFERROR($D48-$C48,""))</f>
        <v/>
      </c>
      <c r="F48" s="29">
        <f>IF(OR($A48="",$C48=""),"",IFERROR($C48*VLOOKUP($A48,Assumptions!$A$8:$D$107,4,FALSE),""))</f>
        <v/>
      </c>
      <c r="G48" s="29">
        <f>IF(OR($A48="",$B$3="",$B$4="",$B$4&lt;$B$3),"",SUMIFS('Fuel Log'!$H$5:$H$104,'Fuel Log'!$A$5:$A$104,"&gt;="&amp;$B$3,'Fuel Log'!$A$5:$A$104,"&lt;="&amp;$B$4,'Fuel Log'!$C$5:$C$104,$A48,'Fuel Log'!$L$5:$L$104,"Recorded")+SUMIFS('Fuel Log'!$H$5:$H$104,'Fuel Log'!$A$5:$A$104,"&gt;="&amp;$B$3,'Fuel Log'!$A$5:$A$104,"&lt;="&amp;$B$4,'Fuel Log'!$C$5:$C$104,$A48,'Fuel Log'!$L$5:$L$104,"Reviewed"))</f>
        <v/>
      </c>
      <c r="H48" s="29">
        <f>IF(OR($F48="",$G48=""),"",IFERROR($G48-$F48,""))</f>
        <v/>
      </c>
    </row>
    <row r="49" ht="20" customHeight="1">
      <c r="A49" s="14">
        <f>IF(Assumptions!$A$43="","",Assumptions!$A$43)</f>
        <v/>
      </c>
      <c r="B49" s="15">
        <f>IF($A49="","",IFERROR(VLOOKUP($A49,Assumptions!$A$8:$D$107,3,FALSE),""))</f>
        <v/>
      </c>
      <c r="C49" s="15">
        <f>IF(OR($A49="",$B$5="",$B49="",Assumptions!$B$5=""),"",IFERROR($B49*$B$5/Assumptions!$B$5,""))</f>
        <v/>
      </c>
      <c r="D49" s="15">
        <f>IF(OR($A49="",$B$3="",$B$4="",$B$4&lt;$B$3),"",SUMIFS('Fuel Log'!$F$5:$F$104,'Fuel Log'!$A$5:$A$104,"&gt;="&amp;$B$3,'Fuel Log'!$A$5:$A$104,"&lt;="&amp;$B$4,'Fuel Log'!$C$5:$C$104,$A49,'Fuel Log'!$L$5:$L$104,"Recorded")+SUMIFS('Fuel Log'!$F$5:$F$104,'Fuel Log'!$A$5:$A$104,"&gt;="&amp;$B$3,'Fuel Log'!$A$5:$A$104,"&lt;="&amp;$B$4,'Fuel Log'!$C$5:$C$104,$A49,'Fuel Log'!$L$5:$L$104,"Reviewed"))</f>
        <v/>
      </c>
      <c r="E49" s="15">
        <f>IF(OR($C49="",$D49=""),"",IFERROR($D49-$C49,""))</f>
        <v/>
      </c>
      <c r="F49" s="30">
        <f>IF(OR($A49="",$C49=""),"",IFERROR($C49*VLOOKUP($A49,Assumptions!$A$8:$D$107,4,FALSE),""))</f>
        <v/>
      </c>
      <c r="G49" s="30">
        <f>IF(OR($A49="",$B$3="",$B$4="",$B$4&lt;$B$3),"",SUMIFS('Fuel Log'!$H$5:$H$104,'Fuel Log'!$A$5:$A$104,"&gt;="&amp;$B$3,'Fuel Log'!$A$5:$A$104,"&lt;="&amp;$B$4,'Fuel Log'!$C$5:$C$104,$A49,'Fuel Log'!$L$5:$L$104,"Recorded")+SUMIFS('Fuel Log'!$H$5:$H$104,'Fuel Log'!$A$5:$A$104,"&gt;="&amp;$B$3,'Fuel Log'!$A$5:$A$104,"&lt;="&amp;$B$4,'Fuel Log'!$C$5:$C$104,$A49,'Fuel Log'!$L$5:$L$104,"Reviewed"))</f>
        <v/>
      </c>
      <c r="H49" s="30">
        <f>IF(OR($F49="",$G49=""),"",IFERROR($G49-$F49,""))</f>
        <v/>
      </c>
    </row>
    <row r="50" ht="20" customHeight="1">
      <c r="A50" s="11">
        <f>IF(Assumptions!$A$44="","",Assumptions!$A$44)</f>
        <v/>
      </c>
      <c r="B50" s="12">
        <f>IF($A50="","",IFERROR(VLOOKUP($A50,Assumptions!$A$8:$D$107,3,FALSE),""))</f>
        <v/>
      </c>
      <c r="C50" s="12">
        <f>IF(OR($A50="",$B$5="",$B50="",Assumptions!$B$5=""),"",IFERROR($B50*$B$5/Assumptions!$B$5,""))</f>
        <v/>
      </c>
      <c r="D50" s="12">
        <f>IF(OR($A50="",$B$3="",$B$4="",$B$4&lt;$B$3),"",SUMIFS('Fuel Log'!$F$5:$F$104,'Fuel Log'!$A$5:$A$104,"&gt;="&amp;$B$3,'Fuel Log'!$A$5:$A$104,"&lt;="&amp;$B$4,'Fuel Log'!$C$5:$C$104,$A50,'Fuel Log'!$L$5:$L$104,"Recorded")+SUMIFS('Fuel Log'!$F$5:$F$104,'Fuel Log'!$A$5:$A$104,"&gt;="&amp;$B$3,'Fuel Log'!$A$5:$A$104,"&lt;="&amp;$B$4,'Fuel Log'!$C$5:$C$104,$A50,'Fuel Log'!$L$5:$L$104,"Reviewed"))</f>
        <v/>
      </c>
      <c r="E50" s="12">
        <f>IF(OR($C50="",$D50=""),"",IFERROR($D50-$C50,""))</f>
        <v/>
      </c>
      <c r="F50" s="29">
        <f>IF(OR($A50="",$C50=""),"",IFERROR($C50*VLOOKUP($A50,Assumptions!$A$8:$D$107,4,FALSE),""))</f>
        <v/>
      </c>
      <c r="G50" s="29">
        <f>IF(OR($A50="",$B$3="",$B$4="",$B$4&lt;$B$3),"",SUMIFS('Fuel Log'!$H$5:$H$104,'Fuel Log'!$A$5:$A$104,"&gt;="&amp;$B$3,'Fuel Log'!$A$5:$A$104,"&lt;="&amp;$B$4,'Fuel Log'!$C$5:$C$104,$A50,'Fuel Log'!$L$5:$L$104,"Recorded")+SUMIFS('Fuel Log'!$H$5:$H$104,'Fuel Log'!$A$5:$A$104,"&gt;="&amp;$B$3,'Fuel Log'!$A$5:$A$104,"&lt;="&amp;$B$4,'Fuel Log'!$C$5:$C$104,$A50,'Fuel Log'!$L$5:$L$104,"Reviewed"))</f>
        <v/>
      </c>
      <c r="H50" s="29">
        <f>IF(OR($F50="",$G50=""),"",IFERROR($G50-$F50,""))</f>
        <v/>
      </c>
    </row>
    <row r="51" ht="20" customHeight="1">
      <c r="A51" s="14">
        <f>IF(Assumptions!$A$45="","",Assumptions!$A$45)</f>
        <v/>
      </c>
      <c r="B51" s="15">
        <f>IF($A51="","",IFERROR(VLOOKUP($A51,Assumptions!$A$8:$D$107,3,FALSE),""))</f>
        <v/>
      </c>
      <c r="C51" s="15">
        <f>IF(OR($A51="",$B$5="",$B51="",Assumptions!$B$5=""),"",IFERROR($B51*$B$5/Assumptions!$B$5,""))</f>
        <v/>
      </c>
      <c r="D51" s="15">
        <f>IF(OR($A51="",$B$3="",$B$4="",$B$4&lt;$B$3),"",SUMIFS('Fuel Log'!$F$5:$F$104,'Fuel Log'!$A$5:$A$104,"&gt;="&amp;$B$3,'Fuel Log'!$A$5:$A$104,"&lt;="&amp;$B$4,'Fuel Log'!$C$5:$C$104,$A51,'Fuel Log'!$L$5:$L$104,"Recorded")+SUMIFS('Fuel Log'!$F$5:$F$104,'Fuel Log'!$A$5:$A$104,"&gt;="&amp;$B$3,'Fuel Log'!$A$5:$A$104,"&lt;="&amp;$B$4,'Fuel Log'!$C$5:$C$104,$A51,'Fuel Log'!$L$5:$L$104,"Reviewed"))</f>
        <v/>
      </c>
      <c r="E51" s="15">
        <f>IF(OR($C51="",$D51=""),"",IFERROR($D51-$C51,""))</f>
        <v/>
      </c>
      <c r="F51" s="30">
        <f>IF(OR($A51="",$C51=""),"",IFERROR($C51*VLOOKUP($A51,Assumptions!$A$8:$D$107,4,FALSE),""))</f>
        <v/>
      </c>
      <c r="G51" s="30">
        <f>IF(OR($A51="",$B$3="",$B$4="",$B$4&lt;$B$3),"",SUMIFS('Fuel Log'!$H$5:$H$104,'Fuel Log'!$A$5:$A$104,"&gt;="&amp;$B$3,'Fuel Log'!$A$5:$A$104,"&lt;="&amp;$B$4,'Fuel Log'!$C$5:$C$104,$A51,'Fuel Log'!$L$5:$L$104,"Recorded")+SUMIFS('Fuel Log'!$H$5:$H$104,'Fuel Log'!$A$5:$A$104,"&gt;="&amp;$B$3,'Fuel Log'!$A$5:$A$104,"&lt;="&amp;$B$4,'Fuel Log'!$C$5:$C$104,$A51,'Fuel Log'!$L$5:$L$104,"Reviewed"))</f>
        <v/>
      </c>
      <c r="H51" s="30">
        <f>IF(OR($F51="",$G51=""),"",IFERROR($G51-$F51,""))</f>
        <v/>
      </c>
    </row>
    <row r="52" ht="20" customHeight="1">
      <c r="A52" s="11">
        <f>IF(Assumptions!$A$46="","",Assumptions!$A$46)</f>
        <v/>
      </c>
      <c r="B52" s="12">
        <f>IF($A52="","",IFERROR(VLOOKUP($A52,Assumptions!$A$8:$D$107,3,FALSE),""))</f>
        <v/>
      </c>
      <c r="C52" s="12">
        <f>IF(OR($A52="",$B$5="",$B52="",Assumptions!$B$5=""),"",IFERROR($B52*$B$5/Assumptions!$B$5,""))</f>
        <v/>
      </c>
      <c r="D52" s="12">
        <f>IF(OR($A52="",$B$3="",$B$4="",$B$4&lt;$B$3),"",SUMIFS('Fuel Log'!$F$5:$F$104,'Fuel Log'!$A$5:$A$104,"&gt;="&amp;$B$3,'Fuel Log'!$A$5:$A$104,"&lt;="&amp;$B$4,'Fuel Log'!$C$5:$C$104,$A52,'Fuel Log'!$L$5:$L$104,"Recorded")+SUMIFS('Fuel Log'!$F$5:$F$104,'Fuel Log'!$A$5:$A$104,"&gt;="&amp;$B$3,'Fuel Log'!$A$5:$A$104,"&lt;="&amp;$B$4,'Fuel Log'!$C$5:$C$104,$A52,'Fuel Log'!$L$5:$L$104,"Reviewed"))</f>
        <v/>
      </c>
      <c r="E52" s="12">
        <f>IF(OR($C52="",$D52=""),"",IFERROR($D52-$C52,""))</f>
        <v/>
      </c>
      <c r="F52" s="29">
        <f>IF(OR($A52="",$C52=""),"",IFERROR($C52*VLOOKUP($A52,Assumptions!$A$8:$D$107,4,FALSE),""))</f>
        <v/>
      </c>
      <c r="G52" s="29">
        <f>IF(OR($A52="",$B$3="",$B$4="",$B$4&lt;$B$3),"",SUMIFS('Fuel Log'!$H$5:$H$104,'Fuel Log'!$A$5:$A$104,"&gt;="&amp;$B$3,'Fuel Log'!$A$5:$A$104,"&lt;="&amp;$B$4,'Fuel Log'!$C$5:$C$104,$A52,'Fuel Log'!$L$5:$L$104,"Recorded")+SUMIFS('Fuel Log'!$H$5:$H$104,'Fuel Log'!$A$5:$A$104,"&gt;="&amp;$B$3,'Fuel Log'!$A$5:$A$104,"&lt;="&amp;$B$4,'Fuel Log'!$C$5:$C$104,$A52,'Fuel Log'!$L$5:$L$104,"Reviewed"))</f>
        <v/>
      </c>
      <c r="H52" s="29">
        <f>IF(OR($F52="",$G52=""),"",IFERROR($G52-$F52,""))</f>
        <v/>
      </c>
    </row>
    <row r="53" ht="20" customHeight="1">
      <c r="A53" s="14">
        <f>IF(Assumptions!$A$47="","",Assumptions!$A$47)</f>
        <v/>
      </c>
      <c r="B53" s="15">
        <f>IF($A53="","",IFERROR(VLOOKUP($A53,Assumptions!$A$8:$D$107,3,FALSE),""))</f>
        <v/>
      </c>
      <c r="C53" s="15">
        <f>IF(OR($A53="",$B$5="",$B53="",Assumptions!$B$5=""),"",IFERROR($B53*$B$5/Assumptions!$B$5,""))</f>
        <v/>
      </c>
      <c r="D53" s="15">
        <f>IF(OR($A53="",$B$3="",$B$4="",$B$4&lt;$B$3),"",SUMIFS('Fuel Log'!$F$5:$F$104,'Fuel Log'!$A$5:$A$104,"&gt;="&amp;$B$3,'Fuel Log'!$A$5:$A$104,"&lt;="&amp;$B$4,'Fuel Log'!$C$5:$C$104,$A53,'Fuel Log'!$L$5:$L$104,"Recorded")+SUMIFS('Fuel Log'!$F$5:$F$104,'Fuel Log'!$A$5:$A$104,"&gt;="&amp;$B$3,'Fuel Log'!$A$5:$A$104,"&lt;="&amp;$B$4,'Fuel Log'!$C$5:$C$104,$A53,'Fuel Log'!$L$5:$L$104,"Reviewed"))</f>
        <v/>
      </c>
      <c r="E53" s="15">
        <f>IF(OR($C53="",$D53=""),"",IFERROR($D53-$C53,""))</f>
        <v/>
      </c>
      <c r="F53" s="30">
        <f>IF(OR($A53="",$C53=""),"",IFERROR($C53*VLOOKUP($A53,Assumptions!$A$8:$D$107,4,FALSE),""))</f>
        <v/>
      </c>
      <c r="G53" s="30">
        <f>IF(OR($A53="",$B$3="",$B$4="",$B$4&lt;$B$3),"",SUMIFS('Fuel Log'!$H$5:$H$104,'Fuel Log'!$A$5:$A$104,"&gt;="&amp;$B$3,'Fuel Log'!$A$5:$A$104,"&lt;="&amp;$B$4,'Fuel Log'!$C$5:$C$104,$A53,'Fuel Log'!$L$5:$L$104,"Recorded")+SUMIFS('Fuel Log'!$H$5:$H$104,'Fuel Log'!$A$5:$A$104,"&gt;="&amp;$B$3,'Fuel Log'!$A$5:$A$104,"&lt;="&amp;$B$4,'Fuel Log'!$C$5:$C$104,$A53,'Fuel Log'!$L$5:$L$104,"Reviewed"))</f>
        <v/>
      </c>
      <c r="H53" s="30">
        <f>IF(OR($F53="",$G53=""),"",IFERROR($G53-$F53,""))</f>
        <v/>
      </c>
    </row>
    <row r="54" ht="20" customHeight="1">
      <c r="A54" s="11">
        <f>IF(Assumptions!$A$48="","",Assumptions!$A$48)</f>
        <v/>
      </c>
      <c r="B54" s="12">
        <f>IF($A54="","",IFERROR(VLOOKUP($A54,Assumptions!$A$8:$D$107,3,FALSE),""))</f>
        <v/>
      </c>
      <c r="C54" s="12">
        <f>IF(OR($A54="",$B$5="",$B54="",Assumptions!$B$5=""),"",IFERROR($B54*$B$5/Assumptions!$B$5,""))</f>
        <v/>
      </c>
      <c r="D54" s="12">
        <f>IF(OR($A54="",$B$3="",$B$4="",$B$4&lt;$B$3),"",SUMIFS('Fuel Log'!$F$5:$F$104,'Fuel Log'!$A$5:$A$104,"&gt;="&amp;$B$3,'Fuel Log'!$A$5:$A$104,"&lt;="&amp;$B$4,'Fuel Log'!$C$5:$C$104,$A54,'Fuel Log'!$L$5:$L$104,"Recorded")+SUMIFS('Fuel Log'!$F$5:$F$104,'Fuel Log'!$A$5:$A$104,"&gt;="&amp;$B$3,'Fuel Log'!$A$5:$A$104,"&lt;="&amp;$B$4,'Fuel Log'!$C$5:$C$104,$A54,'Fuel Log'!$L$5:$L$104,"Reviewed"))</f>
        <v/>
      </c>
      <c r="E54" s="12">
        <f>IF(OR($C54="",$D54=""),"",IFERROR($D54-$C54,""))</f>
        <v/>
      </c>
      <c r="F54" s="29">
        <f>IF(OR($A54="",$C54=""),"",IFERROR($C54*VLOOKUP($A54,Assumptions!$A$8:$D$107,4,FALSE),""))</f>
        <v/>
      </c>
      <c r="G54" s="29">
        <f>IF(OR($A54="",$B$3="",$B$4="",$B$4&lt;$B$3),"",SUMIFS('Fuel Log'!$H$5:$H$104,'Fuel Log'!$A$5:$A$104,"&gt;="&amp;$B$3,'Fuel Log'!$A$5:$A$104,"&lt;="&amp;$B$4,'Fuel Log'!$C$5:$C$104,$A54,'Fuel Log'!$L$5:$L$104,"Recorded")+SUMIFS('Fuel Log'!$H$5:$H$104,'Fuel Log'!$A$5:$A$104,"&gt;="&amp;$B$3,'Fuel Log'!$A$5:$A$104,"&lt;="&amp;$B$4,'Fuel Log'!$C$5:$C$104,$A54,'Fuel Log'!$L$5:$L$104,"Reviewed"))</f>
        <v/>
      </c>
      <c r="H54" s="29">
        <f>IF(OR($F54="",$G54=""),"",IFERROR($G54-$F54,""))</f>
        <v/>
      </c>
    </row>
    <row r="55" ht="20" customHeight="1">
      <c r="A55" s="14">
        <f>IF(Assumptions!$A$49="","",Assumptions!$A$49)</f>
        <v/>
      </c>
      <c r="B55" s="15">
        <f>IF($A55="","",IFERROR(VLOOKUP($A55,Assumptions!$A$8:$D$107,3,FALSE),""))</f>
        <v/>
      </c>
      <c r="C55" s="15">
        <f>IF(OR($A55="",$B$5="",$B55="",Assumptions!$B$5=""),"",IFERROR($B55*$B$5/Assumptions!$B$5,""))</f>
        <v/>
      </c>
      <c r="D55" s="15">
        <f>IF(OR($A55="",$B$3="",$B$4="",$B$4&lt;$B$3),"",SUMIFS('Fuel Log'!$F$5:$F$104,'Fuel Log'!$A$5:$A$104,"&gt;="&amp;$B$3,'Fuel Log'!$A$5:$A$104,"&lt;="&amp;$B$4,'Fuel Log'!$C$5:$C$104,$A55,'Fuel Log'!$L$5:$L$104,"Recorded")+SUMIFS('Fuel Log'!$F$5:$F$104,'Fuel Log'!$A$5:$A$104,"&gt;="&amp;$B$3,'Fuel Log'!$A$5:$A$104,"&lt;="&amp;$B$4,'Fuel Log'!$C$5:$C$104,$A55,'Fuel Log'!$L$5:$L$104,"Reviewed"))</f>
        <v/>
      </c>
      <c r="E55" s="15">
        <f>IF(OR($C55="",$D55=""),"",IFERROR($D55-$C55,""))</f>
        <v/>
      </c>
      <c r="F55" s="30">
        <f>IF(OR($A55="",$C55=""),"",IFERROR($C55*VLOOKUP($A55,Assumptions!$A$8:$D$107,4,FALSE),""))</f>
        <v/>
      </c>
      <c r="G55" s="30">
        <f>IF(OR($A55="",$B$3="",$B$4="",$B$4&lt;$B$3),"",SUMIFS('Fuel Log'!$H$5:$H$104,'Fuel Log'!$A$5:$A$104,"&gt;="&amp;$B$3,'Fuel Log'!$A$5:$A$104,"&lt;="&amp;$B$4,'Fuel Log'!$C$5:$C$104,$A55,'Fuel Log'!$L$5:$L$104,"Recorded")+SUMIFS('Fuel Log'!$H$5:$H$104,'Fuel Log'!$A$5:$A$104,"&gt;="&amp;$B$3,'Fuel Log'!$A$5:$A$104,"&lt;="&amp;$B$4,'Fuel Log'!$C$5:$C$104,$A55,'Fuel Log'!$L$5:$L$104,"Reviewed"))</f>
        <v/>
      </c>
      <c r="H55" s="30">
        <f>IF(OR($F55="",$G55=""),"",IFERROR($G55-$F55,""))</f>
        <v/>
      </c>
    </row>
    <row r="56" ht="20" customHeight="1">
      <c r="A56" s="11">
        <f>IF(Assumptions!$A$50="","",Assumptions!$A$50)</f>
        <v/>
      </c>
      <c r="B56" s="12">
        <f>IF($A56="","",IFERROR(VLOOKUP($A56,Assumptions!$A$8:$D$107,3,FALSE),""))</f>
        <v/>
      </c>
      <c r="C56" s="12">
        <f>IF(OR($A56="",$B$5="",$B56="",Assumptions!$B$5=""),"",IFERROR($B56*$B$5/Assumptions!$B$5,""))</f>
        <v/>
      </c>
      <c r="D56" s="12">
        <f>IF(OR($A56="",$B$3="",$B$4="",$B$4&lt;$B$3),"",SUMIFS('Fuel Log'!$F$5:$F$104,'Fuel Log'!$A$5:$A$104,"&gt;="&amp;$B$3,'Fuel Log'!$A$5:$A$104,"&lt;="&amp;$B$4,'Fuel Log'!$C$5:$C$104,$A56,'Fuel Log'!$L$5:$L$104,"Recorded")+SUMIFS('Fuel Log'!$F$5:$F$104,'Fuel Log'!$A$5:$A$104,"&gt;="&amp;$B$3,'Fuel Log'!$A$5:$A$104,"&lt;="&amp;$B$4,'Fuel Log'!$C$5:$C$104,$A56,'Fuel Log'!$L$5:$L$104,"Reviewed"))</f>
        <v/>
      </c>
      <c r="E56" s="12">
        <f>IF(OR($C56="",$D56=""),"",IFERROR($D56-$C56,""))</f>
        <v/>
      </c>
      <c r="F56" s="29">
        <f>IF(OR($A56="",$C56=""),"",IFERROR($C56*VLOOKUP($A56,Assumptions!$A$8:$D$107,4,FALSE),""))</f>
        <v/>
      </c>
      <c r="G56" s="29">
        <f>IF(OR($A56="",$B$3="",$B$4="",$B$4&lt;$B$3),"",SUMIFS('Fuel Log'!$H$5:$H$104,'Fuel Log'!$A$5:$A$104,"&gt;="&amp;$B$3,'Fuel Log'!$A$5:$A$104,"&lt;="&amp;$B$4,'Fuel Log'!$C$5:$C$104,$A56,'Fuel Log'!$L$5:$L$104,"Recorded")+SUMIFS('Fuel Log'!$H$5:$H$104,'Fuel Log'!$A$5:$A$104,"&gt;="&amp;$B$3,'Fuel Log'!$A$5:$A$104,"&lt;="&amp;$B$4,'Fuel Log'!$C$5:$C$104,$A56,'Fuel Log'!$L$5:$L$104,"Reviewed"))</f>
        <v/>
      </c>
      <c r="H56" s="29">
        <f>IF(OR($F56="",$G56=""),"",IFERROR($G56-$F56,""))</f>
        <v/>
      </c>
    </row>
    <row r="57" ht="20" customHeight="1">
      <c r="A57" s="14">
        <f>IF(Assumptions!$A$51="","",Assumptions!$A$51)</f>
        <v/>
      </c>
      <c r="B57" s="15">
        <f>IF($A57="","",IFERROR(VLOOKUP($A57,Assumptions!$A$8:$D$107,3,FALSE),""))</f>
        <v/>
      </c>
      <c r="C57" s="15">
        <f>IF(OR($A57="",$B$5="",$B57="",Assumptions!$B$5=""),"",IFERROR($B57*$B$5/Assumptions!$B$5,""))</f>
        <v/>
      </c>
      <c r="D57" s="15">
        <f>IF(OR($A57="",$B$3="",$B$4="",$B$4&lt;$B$3),"",SUMIFS('Fuel Log'!$F$5:$F$104,'Fuel Log'!$A$5:$A$104,"&gt;="&amp;$B$3,'Fuel Log'!$A$5:$A$104,"&lt;="&amp;$B$4,'Fuel Log'!$C$5:$C$104,$A57,'Fuel Log'!$L$5:$L$104,"Recorded")+SUMIFS('Fuel Log'!$F$5:$F$104,'Fuel Log'!$A$5:$A$104,"&gt;="&amp;$B$3,'Fuel Log'!$A$5:$A$104,"&lt;="&amp;$B$4,'Fuel Log'!$C$5:$C$104,$A57,'Fuel Log'!$L$5:$L$104,"Reviewed"))</f>
        <v/>
      </c>
      <c r="E57" s="15">
        <f>IF(OR($C57="",$D57=""),"",IFERROR($D57-$C57,""))</f>
        <v/>
      </c>
      <c r="F57" s="30">
        <f>IF(OR($A57="",$C57=""),"",IFERROR($C57*VLOOKUP($A57,Assumptions!$A$8:$D$107,4,FALSE),""))</f>
        <v/>
      </c>
      <c r="G57" s="30">
        <f>IF(OR($A57="",$B$3="",$B$4="",$B$4&lt;$B$3),"",SUMIFS('Fuel Log'!$H$5:$H$104,'Fuel Log'!$A$5:$A$104,"&gt;="&amp;$B$3,'Fuel Log'!$A$5:$A$104,"&lt;="&amp;$B$4,'Fuel Log'!$C$5:$C$104,$A57,'Fuel Log'!$L$5:$L$104,"Recorded")+SUMIFS('Fuel Log'!$H$5:$H$104,'Fuel Log'!$A$5:$A$104,"&gt;="&amp;$B$3,'Fuel Log'!$A$5:$A$104,"&lt;="&amp;$B$4,'Fuel Log'!$C$5:$C$104,$A57,'Fuel Log'!$L$5:$L$104,"Reviewed"))</f>
        <v/>
      </c>
      <c r="H57" s="30">
        <f>IF(OR($F57="",$G57=""),"",IFERROR($G57-$F57,""))</f>
        <v/>
      </c>
    </row>
    <row r="58" ht="20" customHeight="1">
      <c r="A58" s="11">
        <f>IF(Assumptions!$A$52="","",Assumptions!$A$52)</f>
        <v/>
      </c>
      <c r="B58" s="12">
        <f>IF($A58="","",IFERROR(VLOOKUP($A58,Assumptions!$A$8:$D$107,3,FALSE),""))</f>
        <v/>
      </c>
      <c r="C58" s="12">
        <f>IF(OR($A58="",$B$5="",$B58="",Assumptions!$B$5=""),"",IFERROR($B58*$B$5/Assumptions!$B$5,""))</f>
        <v/>
      </c>
      <c r="D58" s="12">
        <f>IF(OR($A58="",$B$3="",$B$4="",$B$4&lt;$B$3),"",SUMIFS('Fuel Log'!$F$5:$F$104,'Fuel Log'!$A$5:$A$104,"&gt;="&amp;$B$3,'Fuel Log'!$A$5:$A$104,"&lt;="&amp;$B$4,'Fuel Log'!$C$5:$C$104,$A58,'Fuel Log'!$L$5:$L$104,"Recorded")+SUMIFS('Fuel Log'!$F$5:$F$104,'Fuel Log'!$A$5:$A$104,"&gt;="&amp;$B$3,'Fuel Log'!$A$5:$A$104,"&lt;="&amp;$B$4,'Fuel Log'!$C$5:$C$104,$A58,'Fuel Log'!$L$5:$L$104,"Reviewed"))</f>
        <v/>
      </c>
      <c r="E58" s="12">
        <f>IF(OR($C58="",$D58=""),"",IFERROR($D58-$C58,""))</f>
        <v/>
      </c>
      <c r="F58" s="29">
        <f>IF(OR($A58="",$C58=""),"",IFERROR($C58*VLOOKUP($A58,Assumptions!$A$8:$D$107,4,FALSE),""))</f>
        <v/>
      </c>
      <c r="G58" s="29">
        <f>IF(OR($A58="",$B$3="",$B$4="",$B$4&lt;$B$3),"",SUMIFS('Fuel Log'!$H$5:$H$104,'Fuel Log'!$A$5:$A$104,"&gt;="&amp;$B$3,'Fuel Log'!$A$5:$A$104,"&lt;="&amp;$B$4,'Fuel Log'!$C$5:$C$104,$A58,'Fuel Log'!$L$5:$L$104,"Recorded")+SUMIFS('Fuel Log'!$H$5:$H$104,'Fuel Log'!$A$5:$A$104,"&gt;="&amp;$B$3,'Fuel Log'!$A$5:$A$104,"&lt;="&amp;$B$4,'Fuel Log'!$C$5:$C$104,$A58,'Fuel Log'!$L$5:$L$104,"Reviewed"))</f>
        <v/>
      </c>
      <c r="H58" s="29">
        <f>IF(OR($F58="",$G58=""),"",IFERROR($G58-$F58,""))</f>
        <v/>
      </c>
    </row>
    <row r="59" ht="20" customHeight="1">
      <c r="A59" s="14">
        <f>IF(Assumptions!$A$53="","",Assumptions!$A$53)</f>
        <v/>
      </c>
      <c r="B59" s="15">
        <f>IF($A59="","",IFERROR(VLOOKUP($A59,Assumptions!$A$8:$D$107,3,FALSE),""))</f>
        <v/>
      </c>
      <c r="C59" s="15">
        <f>IF(OR($A59="",$B$5="",$B59="",Assumptions!$B$5=""),"",IFERROR($B59*$B$5/Assumptions!$B$5,""))</f>
        <v/>
      </c>
      <c r="D59" s="15">
        <f>IF(OR($A59="",$B$3="",$B$4="",$B$4&lt;$B$3),"",SUMIFS('Fuel Log'!$F$5:$F$104,'Fuel Log'!$A$5:$A$104,"&gt;="&amp;$B$3,'Fuel Log'!$A$5:$A$104,"&lt;="&amp;$B$4,'Fuel Log'!$C$5:$C$104,$A59,'Fuel Log'!$L$5:$L$104,"Recorded")+SUMIFS('Fuel Log'!$F$5:$F$104,'Fuel Log'!$A$5:$A$104,"&gt;="&amp;$B$3,'Fuel Log'!$A$5:$A$104,"&lt;="&amp;$B$4,'Fuel Log'!$C$5:$C$104,$A59,'Fuel Log'!$L$5:$L$104,"Reviewed"))</f>
        <v/>
      </c>
      <c r="E59" s="15">
        <f>IF(OR($C59="",$D59=""),"",IFERROR($D59-$C59,""))</f>
        <v/>
      </c>
      <c r="F59" s="30">
        <f>IF(OR($A59="",$C59=""),"",IFERROR($C59*VLOOKUP($A59,Assumptions!$A$8:$D$107,4,FALSE),""))</f>
        <v/>
      </c>
      <c r="G59" s="30">
        <f>IF(OR($A59="",$B$3="",$B$4="",$B$4&lt;$B$3),"",SUMIFS('Fuel Log'!$H$5:$H$104,'Fuel Log'!$A$5:$A$104,"&gt;="&amp;$B$3,'Fuel Log'!$A$5:$A$104,"&lt;="&amp;$B$4,'Fuel Log'!$C$5:$C$104,$A59,'Fuel Log'!$L$5:$L$104,"Recorded")+SUMIFS('Fuel Log'!$H$5:$H$104,'Fuel Log'!$A$5:$A$104,"&gt;="&amp;$B$3,'Fuel Log'!$A$5:$A$104,"&lt;="&amp;$B$4,'Fuel Log'!$C$5:$C$104,$A59,'Fuel Log'!$L$5:$L$104,"Reviewed"))</f>
        <v/>
      </c>
      <c r="H59" s="30">
        <f>IF(OR($F59="",$G59=""),"",IFERROR($G59-$F59,""))</f>
        <v/>
      </c>
    </row>
    <row r="60" ht="20" customHeight="1">
      <c r="A60" s="11">
        <f>IF(Assumptions!$A$54="","",Assumptions!$A$54)</f>
        <v/>
      </c>
      <c r="B60" s="12">
        <f>IF($A60="","",IFERROR(VLOOKUP($A60,Assumptions!$A$8:$D$107,3,FALSE),""))</f>
        <v/>
      </c>
      <c r="C60" s="12">
        <f>IF(OR($A60="",$B$5="",$B60="",Assumptions!$B$5=""),"",IFERROR($B60*$B$5/Assumptions!$B$5,""))</f>
        <v/>
      </c>
      <c r="D60" s="12">
        <f>IF(OR($A60="",$B$3="",$B$4="",$B$4&lt;$B$3),"",SUMIFS('Fuel Log'!$F$5:$F$104,'Fuel Log'!$A$5:$A$104,"&gt;="&amp;$B$3,'Fuel Log'!$A$5:$A$104,"&lt;="&amp;$B$4,'Fuel Log'!$C$5:$C$104,$A60,'Fuel Log'!$L$5:$L$104,"Recorded")+SUMIFS('Fuel Log'!$F$5:$F$104,'Fuel Log'!$A$5:$A$104,"&gt;="&amp;$B$3,'Fuel Log'!$A$5:$A$104,"&lt;="&amp;$B$4,'Fuel Log'!$C$5:$C$104,$A60,'Fuel Log'!$L$5:$L$104,"Reviewed"))</f>
        <v/>
      </c>
      <c r="E60" s="12">
        <f>IF(OR($C60="",$D60=""),"",IFERROR($D60-$C60,""))</f>
        <v/>
      </c>
      <c r="F60" s="29">
        <f>IF(OR($A60="",$C60=""),"",IFERROR($C60*VLOOKUP($A60,Assumptions!$A$8:$D$107,4,FALSE),""))</f>
        <v/>
      </c>
      <c r="G60" s="29">
        <f>IF(OR($A60="",$B$3="",$B$4="",$B$4&lt;$B$3),"",SUMIFS('Fuel Log'!$H$5:$H$104,'Fuel Log'!$A$5:$A$104,"&gt;="&amp;$B$3,'Fuel Log'!$A$5:$A$104,"&lt;="&amp;$B$4,'Fuel Log'!$C$5:$C$104,$A60,'Fuel Log'!$L$5:$L$104,"Recorded")+SUMIFS('Fuel Log'!$H$5:$H$104,'Fuel Log'!$A$5:$A$104,"&gt;="&amp;$B$3,'Fuel Log'!$A$5:$A$104,"&lt;="&amp;$B$4,'Fuel Log'!$C$5:$C$104,$A60,'Fuel Log'!$L$5:$L$104,"Reviewed"))</f>
        <v/>
      </c>
      <c r="H60" s="29">
        <f>IF(OR($F60="",$G60=""),"",IFERROR($G60-$F60,""))</f>
        <v/>
      </c>
    </row>
    <row r="61" ht="20" customHeight="1">
      <c r="A61" s="14">
        <f>IF(Assumptions!$A$55="","",Assumptions!$A$55)</f>
        <v/>
      </c>
      <c r="B61" s="15">
        <f>IF($A61="","",IFERROR(VLOOKUP($A61,Assumptions!$A$8:$D$107,3,FALSE),""))</f>
        <v/>
      </c>
      <c r="C61" s="15">
        <f>IF(OR($A61="",$B$5="",$B61="",Assumptions!$B$5=""),"",IFERROR($B61*$B$5/Assumptions!$B$5,""))</f>
        <v/>
      </c>
      <c r="D61" s="15">
        <f>IF(OR($A61="",$B$3="",$B$4="",$B$4&lt;$B$3),"",SUMIFS('Fuel Log'!$F$5:$F$104,'Fuel Log'!$A$5:$A$104,"&gt;="&amp;$B$3,'Fuel Log'!$A$5:$A$104,"&lt;="&amp;$B$4,'Fuel Log'!$C$5:$C$104,$A61,'Fuel Log'!$L$5:$L$104,"Recorded")+SUMIFS('Fuel Log'!$F$5:$F$104,'Fuel Log'!$A$5:$A$104,"&gt;="&amp;$B$3,'Fuel Log'!$A$5:$A$104,"&lt;="&amp;$B$4,'Fuel Log'!$C$5:$C$104,$A61,'Fuel Log'!$L$5:$L$104,"Reviewed"))</f>
        <v/>
      </c>
      <c r="E61" s="15">
        <f>IF(OR($C61="",$D61=""),"",IFERROR($D61-$C61,""))</f>
        <v/>
      </c>
      <c r="F61" s="30">
        <f>IF(OR($A61="",$C61=""),"",IFERROR($C61*VLOOKUP($A61,Assumptions!$A$8:$D$107,4,FALSE),""))</f>
        <v/>
      </c>
      <c r="G61" s="30">
        <f>IF(OR($A61="",$B$3="",$B$4="",$B$4&lt;$B$3),"",SUMIFS('Fuel Log'!$H$5:$H$104,'Fuel Log'!$A$5:$A$104,"&gt;="&amp;$B$3,'Fuel Log'!$A$5:$A$104,"&lt;="&amp;$B$4,'Fuel Log'!$C$5:$C$104,$A61,'Fuel Log'!$L$5:$L$104,"Recorded")+SUMIFS('Fuel Log'!$H$5:$H$104,'Fuel Log'!$A$5:$A$104,"&gt;="&amp;$B$3,'Fuel Log'!$A$5:$A$104,"&lt;="&amp;$B$4,'Fuel Log'!$C$5:$C$104,$A61,'Fuel Log'!$L$5:$L$104,"Reviewed"))</f>
        <v/>
      </c>
      <c r="H61" s="30">
        <f>IF(OR($F61="",$G61=""),"",IFERROR($G61-$F61,""))</f>
        <v/>
      </c>
    </row>
    <row r="62" ht="20" customHeight="1">
      <c r="A62" s="11">
        <f>IF(Assumptions!$A$56="","",Assumptions!$A$56)</f>
        <v/>
      </c>
      <c r="B62" s="12">
        <f>IF($A62="","",IFERROR(VLOOKUP($A62,Assumptions!$A$8:$D$107,3,FALSE),""))</f>
        <v/>
      </c>
      <c r="C62" s="12">
        <f>IF(OR($A62="",$B$5="",$B62="",Assumptions!$B$5=""),"",IFERROR($B62*$B$5/Assumptions!$B$5,""))</f>
        <v/>
      </c>
      <c r="D62" s="12">
        <f>IF(OR($A62="",$B$3="",$B$4="",$B$4&lt;$B$3),"",SUMIFS('Fuel Log'!$F$5:$F$104,'Fuel Log'!$A$5:$A$104,"&gt;="&amp;$B$3,'Fuel Log'!$A$5:$A$104,"&lt;="&amp;$B$4,'Fuel Log'!$C$5:$C$104,$A62,'Fuel Log'!$L$5:$L$104,"Recorded")+SUMIFS('Fuel Log'!$F$5:$F$104,'Fuel Log'!$A$5:$A$104,"&gt;="&amp;$B$3,'Fuel Log'!$A$5:$A$104,"&lt;="&amp;$B$4,'Fuel Log'!$C$5:$C$104,$A62,'Fuel Log'!$L$5:$L$104,"Reviewed"))</f>
        <v/>
      </c>
      <c r="E62" s="12">
        <f>IF(OR($C62="",$D62=""),"",IFERROR($D62-$C62,""))</f>
        <v/>
      </c>
      <c r="F62" s="29">
        <f>IF(OR($A62="",$C62=""),"",IFERROR($C62*VLOOKUP($A62,Assumptions!$A$8:$D$107,4,FALSE),""))</f>
        <v/>
      </c>
      <c r="G62" s="29">
        <f>IF(OR($A62="",$B$3="",$B$4="",$B$4&lt;$B$3),"",SUMIFS('Fuel Log'!$H$5:$H$104,'Fuel Log'!$A$5:$A$104,"&gt;="&amp;$B$3,'Fuel Log'!$A$5:$A$104,"&lt;="&amp;$B$4,'Fuel Log'!$C$5:$C$104,$A62,'Fuel Log'!$L$5:$L$104,"Recorded")+SUMIFS('Fuel Log'!$H$5:$H$104,'Fuel Log'!$A$5:$A$104,"&gt;="&amp;$B$3,'Fuel Log'!$A$5:$A$104,"&lt;="&amp;$B$4,'Fuel Log'!$C$5:$C$104,$A62,'Fuel Log'!$L$5:$L$104,"Reviewed"))</f>
        <v/>
      </c>
      <c r="H62" s="29">
        <f>IF(OR($F62="",$G62=""),"",IFERROR($G62-$F62,""))</f>
        <v/>
      </c>
    </row>
    <row r="63" ht="20" customHeight="1">
      <c r="A63" s="14">
        <f>IF(Assumptions!$A$57="","",Assumptions!$A$57)</f>
        <v/>
      </c>
      <c r="B63" s="15">
        <f>IF($A63="","",IFERROR(VLOOKUP($A63,Assumptions!$A$8:$D$107,3,FALSE),""))</f>
        <v/>
      </c>
      <c r="C63" s="15">
        <f>IF(OR($A63="",$B$5="",$B63="",Assumptions!$B$5=""),"",IFERROR($B63*$B$5/Assumptions!$B$5,""))</f>
        <v/>
      </c>
      <c r="D63" s="15">
        <f>IF(OR($A63="",$B$3="",$B$4="",$B$4&lt;$B$3),"",SUMIFS('Fuel Log'!$F$5:$F$104,'Fuel Log'!$A$5:$A$104,"&gt;="&amp;$B$3,'Fuel Log'!$A$5:$A$104,"&lt;="&amp;$B$4,'Fuel Log'!$C$5:$C$104,$A63,'Fuel Log'!$L$5:$L$104,"Recorded")+SUMIFS('Fuel Log'!$F$5:$F$104,'Fuel Log'!$A$5:$A$104,"&gt;="&amp;$B$3,'Fuel Log'!$A$5:$A$104,"&lt;="&amp;$B$4,'Fuel Log'!$C$5:$C$104,$A63,'Fuel Log'!$L$5:$L$104,"Reviewed"))</f>
        <v/>
      </c>
      <c r="E63" s="15">
        <f>IF(OR($C63="",$D63=""),"",IFERROR($D63-$C63,""))</f>
        <v/>
      </c>
      <c r="F63" s="30">
        <f>IF(OR($A63="",$C63=""),"",IFERROR($C63*VLOOKUP($A63,Assumptions!$A$8:$D$107,4,FALSE),""))</f>
        <v/>
      </c>
      <c r="G63" s="30">
        <f>IF(OR($A63="",$B$3="",$B$4="",$B$4&lt;$B$3),"",SUMIFS('Fuel Log'!$H$5:$H$104,'Fuel Log'!$A$5:$A$104,"&gt;="&amp;$B$3,'Fuel Log'!$A$5:$A$104,"&lt;="&amp;$B$4,'Fuel Log'!$C$5:$C$104,$A63,'Fuel Log'!$L$5:$L$104,"Recorded")+SUMIFS('Fuel Log'!$H$5:$H$104,'Fuel Log'!$A$5:$A$104,"&gt;="&amp;$B$3,'Fuel Log'!$A$5:$A$104,"&lt;="&amp;$B$4,'Fuel Log'!$C$5:$C$104,$A63,'Fuel Log'!$L$5:$L$104,"Reviewed"))</f>
        <v/>
      </c>
      <c r="H63" s="30">
        <f>IF(OR($F63="",$G63=""),"",IFERROR($G63-$F63,""))</f>
        <v/>
      </c>
    </row>
    <row r="64" ht="20" customHeight="1">
      <c r="A64" s="11">
        <f>IF(Assumptions!$A$58="","",Assumptions!$A$58)</f>
        <v/>
      </c>
      <c r="B64" s="12">
        <f>IF($A64="","",IFERROR(VLOOKUP($A64,Assumptions!$A$8:$D$107,3,FALSE),""))</f>
        <v/>
      </c>
      <c r="C64" s="12">
        <f>IF(OR($A64="",$B$5="",$B64="",Assumptions!$B$5=""),"",IFERROR($B64*$B$5/Assumptions!$B$5,""))</f>
        <v/>
      </c>
      <c r="D64" s="12">
        <f>IF(OR($A64="",$B$3="",$B$4="",$B$4&lt;$B$3),"",SUMIFS('Fuel Log'!$F$5:$F$104,'Fuel Log'!$A$5:$A$104,"&gt;="&amp;$B$3,'Fuel Log'!$A$5:$A$104,"&lt;="&amp;$B$4,'Fuel Log'!$C$5:$C$104,$A64,'Fuel Log'!$L$5:$L$104,"Recorded")+SUMIFS('Fuel Log'!$F$5:$F$104,'Fuel Log'!$A$5:$A$104,"&gt;="&amp;$B$3,'Fuel Log'!$A$5:$A$104,"&lt;="&amp;$B$4,'Fuel Log'!$C$5:$C$104,$A64,'Fuel Log'!$L$5:$L$104,"Reviewed"))</f>
        <v/>
      </c>
      <c r="E64" s="12">
        <f>IF(OR($C64="",$D64=""),"",IFERROR($D64-$C64,""))</f>
        <v/>
      </c>
      <c r="F64" s="29">
        <f>IF(OR($A64="",$C64=""),"",IFERROR($C64*VLOOKUP($A64,Assumptions!$A$8:$D$107,4,FALSE),""))</f>
        <v/>
      </c>
      <c r="G64" s="29">
        <f>IF(OR($A64="",$B$3="",$B$4="",$B$4&lt;$B$3),"",SUMIFS('Fuel Log'!$H$5:$H$104,'Fuel Log'!$A$5:$A$104,"&gt;="&amp;$B$3,'Fuel Log'!$A$5:$A$104,"&lt;="&amp;$B$4,'Fuel Log'!$C$5:$C$104,$A64,'Fuel Log'!$L$5:$L$104,"Recorded")+SUMIFS('Fuel Log'!$H$5:$H$104,'Fuel Log'!$A$5:$A$104,"&gt;="&amp;$B$3,'Fuel Log'!$A$5:$A$104,"&lt;="&amp;$B$4,'Fuel Log'!$C$5:$C$104,$A64,'Fuel Log'!$L$5:$L$104,"Reviewed"))</f>
        <v/>
      </c>
      <c r="H64" s="29">
        <f>IF(OR($F64="",$G64=""),"",IFERROR($G64-$F64,""))</f>
        <v/>
      </c>
    </row>
    <row r="65" ht="20" customHeight="1">
      <c r="A65" s="14">
        <f>IF(Assumptions!$A$59="","",Assumptions!$A$59)</f>
        <v/>
      </c>
      <c r="B65" s="15">
        <f>IF($A65="","",IFERROR(VLOOKUP($A65,Assumptions!$A$8:$D$107,3,FALSE),""))</f>
        <v/>
      </c>
      <c r="C65" s="15">
        <f>IF(OR($A65="",$B$5="",$B65="",Assumptions!$B$5=""),"",IFERROR($B65*$B$5/Assumptions!$B$5,""))</f>
        <v/>
      </c>
      <c r="D65" s="15">
        <f>IF(OR($A65="",$B$3="",$B$4="",$B$4&lt;$B$3),"",SUMIFS('Fuel Log'!$F$5:$F$104,'Fuel Log'!$A$5:$A$104,"&gt;="&amp;$B$3,'Fuel Log'!$A$5:$A$104,"&lt;="&amp;$B$4,'Fuel Log'!$C$5:$C$104,$A65,'Fuel Log'!$L$5:$L$104,"Recorded")+SUMIFS('Fuel Log'!$F$5:$F$104,'Fuel Log'!$A$5:$A$104,"&gt;="&amp;$B$3,'Fuel Log'!$A$5:$A$104,"&lt;="&amp;$B$4,'Fuel Log'!$C$5:$C$104,$A65,'Fuel Log'!$L$5:$L$104,"Reviewed"))</f>
        <v/>
      </c>
      <c r="E65" s="15">
        <f>IF(OR($C65="",$D65=""),"",IFERROR($D65-$C65,""))</f>
        <v/>
      </c>
      <c r="F65" s="30">
        <f>IF(OR($A65="",$C65=""),"",IFERROR($C65*VLOOKUP($A65,Assumptions!$A$8:$D$107,4,FALSE),""))</f>
        <v/>
      </c>
      <c r="G65" s="30">
        <f>IF(OR($A65="",$B$3="",$B$4="",$B$4&lt;$B$3),"",SUMIFS('Fuel Log'!$H$5:$H$104,'Fuel Log'!$A$5:$A$104,"&gt;="&amp;$B$3,'Fuel Log'!$A$5:$A$104,"&lt;="&amp;$B$4,'Fuel Log'!$C$5:$C$104,$A65,'Fuel Log'!$L$5:$L$104,"Recorded")+SUMIFS('Fuel Log'!$H$5:$H$104,'Fuel Log'!$A$5:$A$104,"&gt;="&amp;$B$3,'Fuel Log'!$A$5:$A$104,"&lt;="&amp;$B$4,'Fuel Log'!$C$5:$C$104,$A65,'Fuel Log'!$L$5:$L$104,"Reviewed"))</f>
        <v/>
      </c>
      <c r="H65" s="30">
        <f>IF(OR($F65="",$G65=""),"",IFERROR($G65-$F65,""))</f>
        <v/>
      </c>
    </row>
    <row r="66" ht="20" customHeight="1">
      <c r="A66" s="11">
        <f>IF(Assumptions!$A$60="","",Assumptions!$A$60)</f>
        <v/>
      </c>
      <c r="B66" s="12">
        <f>IF($A66="","",IFERROR(VLOOKUP($A66,Assumptions!$A$8:$D$107,3,FALSE),""))</f>
        <v/>
      </c>
      <c r="C66" s="12">
        <f>IF(OR($A66="",$B$5="",$B66="",Assumptions!$B$5=""),"",IFERROR($B66*$B$5/Assumptions!$B$5,""))</f>
        <v/>
      </c>
      <c r="D66" s="12">
        <f>IF(OR($A66="",$B$3="",$B$4="",$B$4&lt;$B$3),"",SUMIFS('Fuel Log'!$F$5:$F$104,'Fuel Log'!$A$5:$A$104,"&gt;="&amp;$B$3,'Fuel Log'!$A$5:$A$104,"&lt;="&amp;$B$4,'Fuel Log'!$C$5:$C$104,$A66,'Fuel Log'!$L$5:$L$104,"Recorded")+SUMIFS('Fuel Log'!$F$5:$F$104,'Fuel Log'!$A$5:$A$104,"&gt;="&amp;$B$3,'Fuel Log'!$A$5:$A$104,"&lt;="&amp;$B$4,'Fuel Log'!$C$5:$C$104,$A66,'Fuel Log'!$L$5:$L$104,"Reviewed"))</f>
        <v/>
      </c>
      <c r="E66" s="12">
        <f>IF(OR($C66="",$D66=""),"",IFERROR($D66-$C66,""))</f>
        <v/>
      </c>
      <c r="F66" s="29">
        <f>IF(OR($A66="",$C66=""),"",IFERROR($C66*VLOOKUP($A66,Assumptions!$A$8:$D$107,4,FALSE),""))</f>
        <v/>
      </c>
      <c r="G66" s="29">
        <f>IF(OR($A66="",$B$3="",$B$4="",$B$4&lt;$B$3),"",SUMIFS('Fuel Log'!$H$5:$H$104,'Fuel Log'!$A$5:$A$104,"&gt;="&amp;$B$3,'Fuel Log'!$A$5:$A$104,"&lt;="&amp;$B$4,'Fuel Log'!$C$5:$C$104,$A66,'Fuel Log'!$L$5:$L$104,"Recorded")+SUMIFS('Fuel Log'!$H$5:$H$104,'Fuel Log'!$A$5:$A$104,"&gt;="&amp;$B$3,'Fuel Log'!$A$5:$A$104,"&lt;="&amp;$B$4,'Fuel Log'!$C$5:$C$104,$A66,'Fuel Log'!$L$5:$L$104,"Reviewed"))</f>
        <v/>
      </c>
      <c r="H66" s="29">
        <f>IF(OR($F66="",$G66=""),"",IFERROR($G66-$F66,""))</f>
        <v/>
      </c>
    </row>
    <row r="67" ht="20" customHeight="1">
      <c r="A67" s="14">
        <f>IF(Assumptions!$A$61="","",Assumptions!$A$61)</f>
        <v/>
      </c>
      <c r="B67" s="15">
        <f>IF($A67="","",IFERROR(VLOOKUP($A67,Assumptions!$A$8:$D$107,3,FALSE),""))</f>
        <v/>
      </c>
      <c r="C67" s="15">
        <f>IF(OR($A67="",$B$5="",$B67="",Assumptions!$B$5=""),"",IFERROR($B67*$B$5/Assumptions!$B$5,""))</f>
        <v/>
      </c>
      <c r="D67" s="15">
        <f>IF(OR($A67="",$B$3="",$B$4="",$B$4&lt;$B$3),"",SUMIFS('Fuel Log'!$F$5:$F$104,'Fuel Log'!$A$5:$A$104,"&gt;="&amp;$B$3,'Fuel Log'!$A$5:$A$104,"&lt;="&amp;$B$4,'Fuel Log'!$C$5:$C$104,$A67,'Fuel Log'!$L$5:$L$104,"Recorded")+SUMIFS('Fuel Log'!$F$5:$F$104,'Fuel Log'!$A$5:$A$104,"&gt;="&amp;$B$3,'Fuel Log'!$A$5:$A$104,"&lt;="&amp;$B$4,'Fuel Log'!$C$5:$C$104,$A67,'Fuel Log'!$L$5:$L$104,"Reviewed"))</f>
        <v/>
      </c>
      <c r="E67" s="15">
        <f>IF(OR($C67="",$D67=""),"",IFERROR($D67-$C67,""))</f>
        <v/>
      </c>
      <c r="F67" s="30">
        <f>IF(OR($A67="",$C67=""),"",IFERROR($C67*VLOOKUP($A67,Assumptions!$A$8:$D$107,4,FALSE),""))</f>
        <v/>
      </c>
      <c r="G67" s="30">
        <f>IF(OR($A67="",$B$3="",$B$4="",$B$4&lt;$B$3),"",SUMIFS('Fuel Log'!$H$5:$H$104,'Fuel Log'!$A$5:$A$104,"&gt;="&amp;$B$3,'Fuel Log'!$A$5:$A$104,"&lt;="&amp;$B$4,'Fuel Log'!$C$5:$C$104,$A67,'Fuel Log'!$L$5:$L$104,"Recorded")+SUMIFS('Fuel Log'!$H$5:$H$104,'Fuel Log'!$A$5:$A$104,"&gt;="&amp;$B$3,'Fuel Log'!$A$5:$A$104,"&lt;="&amp;$B$4,'Fuel Log'!$C$5:$C$104,$A67,'Fuel Log'!$L$5:$L$104,"Reviewed"))</f>
        <v/>
      </c>
      <c r="H67" s="30">
        <f>IF(OR($F67="",$G67=""),"",IFERROR($G67-$F67,""))</f>
        <v/>
      </c>
    </row>
    <row r="68" ht="20" customHeight="1">
      <c r="A68" s="11">
        <f>IF(Assumptions!$A$62="","",Assumptions!$A$62)</f>
        <v/>
      </c>
      <c r="B68" s="12">
        <f>IF($A68="","",IFERROR(VLOOKUP($A68,Assumptions!$A$8:$D$107,3,FALSE),""))</f>
        <v/>
      </c>
      <c r="C68" s="12">
        <f>IF(OR($A68="",$B$5="",$B68="",Assumptions!$B$5=""),"",IFERROR($B68*$B$5/Assumptions!$B$5,""))</f>
        <v/>
      </c>
      <c r="D68" s="12">
        <f>IF(OR($A68="",$B$3="",$B$4="",$B$4&lt;$B$3),"",SUMIFS('Fuel Log'!$F$5:$F$104,'Fuel Log'!$A$5:$A$104,"&gt;="&amp;$B$3,'Fuel Log'!$A$5:$A$104,"&lt;="&amp;$B$4,'Fuel Log'!$C$5:$C$104,$A68,'Fuel Log'!$L$5:$L$104,"Recorded")+SUMIFS('Fuel Log'!$F$5:$F$104,'Fuel Log'!$A$5:$A$104,"&gt;="&amp;$B$3,'Fuel Log'!$A$5:$A$104,"&lt;="&amp;$B$4,'Fuel Log'!$C$5:$C$104,$A68,'Fuel Log'!$L$5:$L$104,"Reviewed"))</f>
        <v/>
      </c>
      <c r="E68" s="12">
        <f>IF(OR($C68="",$D68=""),"",IFERROR($D68-$C68,""))</f>
        <v/>
      </c>
      <c r="F68" s="29">
        <f>IF(OR($A68="",$C68=""),"",IFERROR($C68*VLOOKUP($A68,Assumptions!$A$8:$D$107,4,FALSE),""))</f>
        <v/>
      </c>
      <c r="G68" s="29">
        <f>IF(OR($A68="",$B$3="",$B$4="",$B$4&lt;$B$3),"",SUMIFS('Fuel Log'!$H$5:$H$104,'Fuel Log'!$A$5:$A$104,"&gt;="&amp;$B$3,'Fuel Log'!$A$5:$A$104,"&lt;="&amp;$B$4,'Fuel Log'!$C$5:$C$104,$A68,'Fuel Log'!$L$5:$L$104,"Recorded")+SUMIFS('Fuel Log'!$H$5:$H$104,'Fuel Log'!$A$5:$A$104,"&gt;="&amp;$B$3,'Fuel Log'!$A$5:$A$104,"&lt;="&amp;$B$4,'Fuel Log'!$C$5:$C$104,$A68,'Fuel Log'!$L$5:$L$104,"Reviewed"))</f>
        <v/>
      </c>
      <c r="H68" s="29">
        <f>IF(OR($F68="",$G68=""),"",IFERROR($G68-$F68,""))</f>
        <v/>
      </c>
    </row>
    <row r="69" ht="20" customHeight="1">
      <c r="A69" s="14">
        <f>IF(Assumptions!$A$63="","",Assumptions!$A$63)</f>
        <v/>
      </c>
      <c r="B69" s="15">
        <f>IF($A69="","",IFERROR(VLOOKUP($A69,Assumptions!$A$8:$D$107,3,FALSE),""))</f>
        <v/>
      </c>
      <c r="C69" s="15">
        <f>IF(OR($A69="",$B$5="",$B69="",Assumptions!$B$5=""),"",IFERROR($B69*$B$5/Assumptions!$B$5,""))</f>
        <v/>
      </c>
      <c r="D69" s="15">
        <f>IF(OR($A69="",$B$3="",$B$4="",$B$4&lt;$B$3),"",SUMIFS('Fuel Log'!$F$5:$F$104,'Fuel Log'!$A$5:$A$104,"&gt;="&amp;$B$3,'Fuel Log'!$A$5:$A$104,"&lt;="&amp;$B$4,'Fuel Log'!$C$5:$C$104,$A69,'Fuel Log'!$L$5:$L$104,"Recorded")+SUMIFS('Fuel Log'!$F$5:$F$104,'Fuel Log'!$A$5:$A$104,"&gt;="&amp;$B$3,'Fuel Log'!$A$5:$A$104,"&lt;="&amp;$B$4,'Fuel Log'!$C$5:$C$104,$A69,'Fuel Log'!$L$5:$L$104,"Reviewed"))</f>
        <v/>
      </c>
      <c r="E69" s="15">
        <f>IF(OR($C69="",$D69=""),"",IFERROR($D69-$C69,""))</f>
        <v/>
      </c>
      <c r="F69" s="30">
        <f>IF(OR($A69="",$C69=""),"",IFERROR($C69*VLOOKUP($A69,Assumptions!$A$8:$D$107,4,FALSE),""))</f>
        <v/>
      </c>
      <c r="G69" s="30">
        <f>IF(OR($A69="",$B$3="",$B$4="",$B$4&lt;$B$3),"",SUMIFS('Fuel Log'!$H$5:$H$104,'Fuel Log'!$A$5:$A$104,"&gt;="&amp;$B$3,'Fuel Log'!$A$5:$A$104,"&lt;="&amp;$B$4,'Fuel Log'!$C$5:$C$104,$A69,'Fuel Log'!$L$5:$L$104,"Recorded")+SUMIFS('Fuel Log'!$H$5:$H$104,'Fuel Log'!$A$5:$A$104,"&gt;="&amp;$B$3,'Fuel Log'!$A$5:$A$104,"&lt;="&amp;$B$4,'Fuel Log'!$C$5:$C$104,$A69,'Fuel Log'!$L$5:$L$104,"Reviewed"))</f>
        <v/>
      </c>
      <c r="H69" s="30">
        <f>IF(OR($F69="",$G69=""),"",IFERROR($G69-$F69,""))</f>
        <v/>
      </c>
    </row>
    <row r="70" ht="20" customHeight="1">
      <c r="A70" s="11">
        <f>IF(Assumptions!$A$64="","",Assumptions!$A$64)</f>
        <v/>
      </c>
      <c r="B70" s="12">
        <f>IF($A70="","",IFERROR(VLOOKUP($A70,Assumptions!$A$8:$D$107,3,FALSE),""))</f>
        <v/>
      </c>
      <c r="C70" s="12">
        <f>IF(OR($A70="",$B$5="",$B70="",Assumptions!$B$5=""),"",IFERROR($B70*$B$5/Assumptions!$B$5,""))</f>
        <v/>
      </c>
      <c r="D70" s="12">
        <f>IF(OR($A70="",$B$3="",$B$4="",$B$4&lt;$B$3),"",SUMIFS('Fuel Log'!$F$5:$F$104,'Fuel Log'!$A$5:$A$104,"&gt;="&amp;$B$3,'Fuel Log'!$A$5:$A$104,"&lt;="&amp;$B$4,'Fuel Log'!$C$5:$C$104,$A70,'Fuel Log'!$L$5:$L$104,"Recorded")+SUMIFS('Fuel Log'!$F$5:$F$104,'Fuel Log'!$A$5:$A$104,"&gt;="&amp;$B$3,'Fuel Log'!$A$5:$A$104,"&lt;="&amp;$B$4,'Fuel Log'!$C$5:$C$104,$A70,'Fuel Log'!$L$5:$L$104,"Reviewed"))</f>
        <v/>
      </c>
      <c r="E70" s="12">
        <f>IF(OR($C70="",$D70=""),"",IFERROR($D70-$C70,""))</f>
        <v/>
      </c>
      <c r="F70" s="29">
        <f>IF(OR($A70="",$C70=""),"",IFERROR($C70*VLOOKUP($A70,Assumptions!$A$8:$D$107,4,FALSE),""))</f>
        <v/>
      </c>
      <c r="G70" s="29">
        <f>IF(OR($A70="",$B$3="",$B$4="",$B$4&lt;$B$3),"",SUMIFS('Fuel Log'!$H$5:$H$104,'Fuel Log'!$A$5:$A$104,"&gt;="&amp;$B$3,'Fuel Log'!$A$5:$A$104,"&lt;="&amp;$B$4,'Fuel Log'!$C$5:$C$104,$A70,'Fuel Log'!$L$5:$L$104,"Recorded")+SUMIFS('Fuel Log'!$H$5:$H$104,'Fuel Log'!$A$5:$A$104,"&gt;="&amp;$B$3,'Fuel Log'!$A$5:$A$104,"&lt;="&amp;$B$4,'Fuel Log'!$C$5:$C$104,$A70,'Fuel Log'!$L$5:$L$104,"Reviewed"))</f>
        <v/>
      </c>
      <c r="H70" s="29">
        <f>IF(OR($F70="",$G70=""),"",IFERROR($G70-$F70,""))</f>
        <v/>
      </c>
    </row>
    <row r="71" ht="20" customHeight="1">
      <c r="A71" s="14">
        <f>IF(Assumptions!$A$65="","",Assumptions!$A$65)</f>
        <v/>
      </c>
      <c r="B71" s="15">
        <f>IF($A71="","",IFERROR(VLOOKUP($A71,Assumptions!$A$8:$D$107,3,FALSE),""))</f>
        <v/>
      </c>
      <c r="C71" s="15">
        <f>IF(OR($A71="",$B$5="",$B71="",Assumptions!$B$5=""),"",IFERROR($B71*$B$5/Assumptions!$B$5,""))</f>
        <v/>
      </c>
      <c r="D71" s="15">
        <f>IF(OR($A71="",$B$3="",$B$4="",$B$4&lt;$B$3),"",SUMIFS('Fuel Log'!$F$5:$F$104,'Fuel Log'!$A$5:$A$104,"&gt;="&amp;$B$3,'Fuel Log'!$A$5:$A$104,"&lt;="&amp;$B$4,'Fuel Log'!$C$5:$C$104,$A71,'Fuel Log'!$L$5:$L$104,"Recorded")+SUMIFS('Fuel Log'!$F$5:$F$104,'Fuel Log'!$A$5:$A$104,"&gt;="&amp;$B$3,'Fuel Log'!$A$5:$A$104,"&lt;="&amp;$B$4,'Fuel Log'!$C$5:$C$104,$A71,'Fuel Log'!$L$5:$L$104,"Reviewed"))</f>
        <v/>
      </c>
      <c r="E71" s="15">
        <f>IF(OR($C71="",$D71=""),"",IFERROR($D71-$C71,""))</f>
        <v/>
      </c>
      <c r="F71" s="30">
        <f>IF(OR($A71="",$C71=""),"",IFERROR($C71*VLOOKUP($A71,Assumptions!$A$8:$D$107,4,FALSE),""))</f>
        <v/>
      </c>
      <c r="G71" s="30">
        <f>IF(OR($A71="",$B$3="",$B$4="",$B$4&lt;$B$3),"",SUMIFS('Fuel Log'!$H$5:$H$104,'Fuel Log'!$A$5:$A$104,"&gt;="&amp;$B$3,'Fuel Log'!$A$5:$A$104,"&lt;="&amp;$B$4,'Fuel Log'!$C$5:$C$104,$A71,'Fuel Log'!$L$5:$L$104,"Recorded")+SUMIFS('Fuel Log'!$H$5:$H$104,'Fuel Log'!$A$5:$A$104,"&gt;="&amp;$B$3,'Fuel Log'!$A$5:$A$104,"&lt;="&amp;$B$4,'Fuel Log'!$C$5:$C$104,$A71,'Fuel Log'!$L$5:$L$104,"Reviewed"))</f>
        <v/>
      </c>
      <c r="H71" s="30">
        <f>IF(OR($F71="",$G71=""),"",IFERROR($G71-$F71,""))</f>
        <v/>
      </c>
    </row>
    <row r="72" ht="20" customHeight="1">
      <c r="A72" s="11">
        <f>IF(Assumptions!$A$66="","",Assumptions!$A$66)</f>
        <v/>
      </c>
      <c r="B72" s="12">
        <f>IF($A72="","",IFERROR(VLOOKUP($A72,Assumptions!$A$8:$D$107,3,FALSE),""))</f>
        <v/>
      </c>
      <c r="C72" s="12">
        <f>IF(OR($A72="",$B$5="",$B72="",Assumptions!$B$5=""),"",IFERROR($B72*$B$5/Assumptions!$B$5,""))</f>
        <v/>
      </c>
      <c r="D72" s="12">
        <f>IF(OR($A72="",$B$3="",$B$4="",$B$4&lt;$B$3),"",SUMIFS('Fuel Log'!$F$5:$F$104,'Fuel Log'!$A$5:$A$104,"&gt;="&amp;$B$3,'Fuel Log'!$A$5:$A$104,"&lt;="&amp;$B$4,'Fuel Log'!$C$5:$C$104,$A72,'Fuel Log'!$L$5:$L$104,"Recorded")+SUMIFS('Fuel Log'!$F$5:$F$104,'Fuel Log'!$A$5:$A$104,"&gt;="&amp;$B$3,'Fuel Log'!$A$5:$A$104,"&lt;="&amp;$B$4,'Fuel Log'!$C$5:$C$104,$A72,'Fuel Log'!$L$5:$L$104,"Reviewed"))</f>
        <v/>
      </c>
      <c r="E72" s="12">
        <f>IF(OR($C72="",$D72=""),"",IFERROR($D72-$C72,""))</f>
        <v/>
      </c>
      <c r="F72" s="29">
        <f>IF(OR($A72="",$C72=""),"",IFERROR($C72*VLOOKUP($A72,Assumptions!$A$8:$D$107,4,FALSE),""))</f>
        <v/>
      </c>
      <c r="G72" s="29">
        <f>IF(OR($A72="",$B$3="",$B$4="",$B$4&lt;$B$3),"",SUMIFS('Fuel Log'!$H$5:$H$104,'Fuel Log'!$A$5:$A$104,"&gt;="&amp;$B$3,'Fuel Log'!$A$5:$A$104,"&lt;="&amp;$B$4,'Fuel Log'!$C$5:$C$104,$A72,'Fuel Log'!$L$5:$L$104,"Recorded")+SUMIFS('Fuel Log'!$H$5:$H$104,'Fuel Log'!$A$5:$A$104,"&gt;="&amp;$B$3,'Fuel Log'!$A$5:$A$104,"&lt;="&amp;$B$4,'Fuel Log'!$C$5:$C$104,$A72,'Fuel Log'!$L$5:$L$104,"Reviewed"))</f>
        <v/>
      </c>
      <c r="H72" s="29">
        <f>IF(OR($F72="",$G72=""),"",IFERROR($G72-$F72,""))</f>
        <v/>
      </c>
    </row>
    <row r="73" ht="20" customHeight="1">
      <c r="A73" s="14">
        <f>IF(Assumptions!$A$67="","",Assumptions!$A$67)</f>
        <v/>
      </c>
      <c r="B73" s="15">
        <f>IF($A73="","",IFERROR(VLOOKUP($A73,Assumptions!$A$8:$D$107,3,FALSE),""))</f>
        <v/>
      </c>
      <c r="C73" s="15">
        <f>IF(OR($A73="",$B$5="",$B73="",Assumptions!$B$5=""),"",IFERROR($B73*$B$5/Assumptions!$B$5,""))</f>
        <v/>
      </c>
      <c r="D73" s="15">
        <f>IF(OR($A73="",$B$3="",$B$4="",$B$4&lt;$B$3),"",SUMIFS('Fuel Log'!$F$5:$F$104,'Fuel Log'!$A$5:$A$104,"&gt;="&amp;$B$3,'Fuel Log'!$A$5:$A$104,"&lt;="&amp;$B$4,'Fuel Log'!$C$5:$C$104,$A73,'Fuel Log'!$L$5:$L$104,"Recorded")+SUMIFS('Fuel Log'!$F$5:$F$104,'Fuel Log'!$A$5:$A$104,"&gt;="&amp;$B$3,'Fuel Log'!$A$5:$A$104,"&lt;="&amp;$B$4,'Fuel Log'!$C$5:$C$104,$A73,'Fuel Log'!$L$5:$L$104,"Reviewed"))</f>
        <v/>
      </c>
      <c r="E73" s="15">
        <f>IF(OR($C73="",$D73=""),"",IFERROR($D73-$C73,""))</f>
        <v/>
      </c>
      <c r="F73" s="30">
        <f>IF(OR($A73="",$C73=""),"",IFERROR($C73*VLOOKUP($A73,Assumptions!$A$8:$D$107,4,FALSE),""))</f>
        <v/>
      </c>
      <c r="G73" s="30">
        <f>IF(OR($A73="",$B$3="",$B$4="",$B$4&lt;$B$3),"",SUMIFS('Fuel Log'!$H$5:$H$104,'Fuel Log'!$A$5:$A$104,"&gt;="&amp;$B$3,'Fuel Log'!$A$5:$A$104,"&lt;="&amp;$B$4,'Fuel Log'!$C$5:$C$104,$A73,'Fuel Log'!$L$5:$L$104,"Recorded")+SUMIFS('Fuel Log'!$H$5:$H$104,'Fuel Log'!$A$5:$A$104,"&gt;="&amp;$B$3,'Fuel Log'!$A$5:$A$104,"&lt;="&amp;$B$4,'Fuel Log'!$C$5:$C$104,$A73,'Fuel Log'!$L$5:$L$104,"Reviewed"))</f>
        <v/>
      </c>
      <c r="H73" s="30">
        <f>IF(OR($F73="",$G73=""),"",IFERROR($G73-$F73,""))</f>
        <v/>
      </c>
    </row>
    <row r="74" ht="20" customHeight="1">
      <c r="A74" s="11">
        <f>IF(Assumptions!$A$68="","",Assumptions!$A$68)</f>
        <v/>
      </c>
      <c r="B74" s="12">
        <f>IF($A74="","",IFERROR(VLOOKUP($A74,Assumptions!$A$8:$D$107,3,FALSE),""))</f>
        <v/>
      </c>
      <c r="C74" s="12">
        <f>IF(OR($A74="",$B$5="",$B74="",Assumptions!$B$5=""),"",IFERROR($B74*$B$5/Assumptions!$B$5,""))</f>
        <v/>
      </c>
      <c r="D74" s="12">
        <f>IF(OR($A74="",$B$3="",$B$4="",$B$4&lt;$B$3),"",SUMIFS('Fuel Log'!$F$5:$F$104,'Fuel Log'!$A$5:$A$104,"&gt;="&amp;$B$3,'Fuel Log'!$A$5:$A$104,"&lt;="&amp;$B$4,'Fuel Log'!$C$5:$C$104,$A74,'Fuel Log'!$L$5:$L$104,"Recorded")+SUMIFS('Fuel Log'!$F$5:$F$104,'Fuel Log'!$A$5:$A$104,"&gt;="&amp;$B$3,'Fuel Log'!$A$5:$A$104,"&lt;="&amp;$B$4,'Fuel Log'!$C$5:$C$104,$A74,'Fuel Log'!$L$5:$L$104,"Reviewed"))</f>
        <v/>
      </c>
      <c r="E74" s="12">
        <f>IF(OR($C74="",$D74=""),"",IFERROR($D74-$C74,""))</f>
        <v/>
      </c>
      <c r="F74" s="29">
        <f>IF(OR($A74="",$C74=""),"",IFERROR($C74*VLOOKUP($A74,Assumptions!$A$8:$D$107,4,FALSE),""))</f>
        <v/>
      </c>
      <c r="G74" s="29">
        <f>IF(OR($A74="",$B$3="",$B$4="",$B$4&lt;$B$3),"",SUMIFS('Fuel Log'!$H$5:$H$104,'Fuel Log'!$A$5:$A$104,"&gt;="&amp;$B$3,'Fuel Log'!$A$5:$A$104,"&lt;="&amp;$B$4,'Fuel Log'!$C$5:$C$104,$A74,'Fuel Log'!$L$5:$L$104,"Recorded")+SUMIFS('Fuel Log'!$H$5:$H$104,'Fuel Log'!$A$5:$A$104,"&gt;="&amp;$B$3,'Fuel Log'!$A$5:$A$104,"&lt;="&amp;$B$4,'Fuel Log'!$C$5:$C$104,$A74,'Fuel Log'!$L$5:$L$104,"Reviewed"))</f>
        <v/>
      </c>
      <c r="H74" s="29">
        <f>IF(OR($F74="",$G74=""),"",IFERROR($G74-$F74,""))</f>
        <v/>
      </c>
    </row>
    <row r="75" ht="20" customHeight="1">
      <c r="A75" s="14">
        <f>IF(Assumptions!$A$69="","",Assumptions!$A$69)</f>
        <v/>
      </c>
      <c r="B75" s="15">
        <f>IF($A75="","",IFERROR(VLOOKUP($A75,Assumptions!$A$8:$D$107,3,FALSE),""))</f>
        <v/>
      </c>
      <c r="C75" s="15">
        <f>IF(OR($A75="",$B$5="",$B75="",Assumptions!$B$5=""),"",IFERROR($B75*$B$5/Assumptions!$B$5,""))</f>
        <v/>
      </c>
      <c r="D75" s="15">
        <f>IF(OR($A75="",$B$3="",$B$4="",$B$4&lt;$B$3),"",SUMIFS('Fuel Log'!$F$5:$F$104,'Fuel Log'!$A$5:$A$104,"&gt;="&amp;$B$3,'Fuel Log'!$A$5:$A$104,"&lt;="&amp;$B$4,'Fuel Log'!$C$5:$C$104,$A75,'Fuel Log'!$L$5:$L$104,"Recorded")+SUMIFS('Fuel Log'!$F$5:$F$104,'Fuel Log'!$A$5:$A$104,"&gt;="&amp;$B$3,'Fuel Log'!$A$5:$A$104,"&lt;="&amp;$B$4,'Fuel Log'!$C$5:$C$104,$A75,'Fuel Log'!$L$5:$L$104,"Reviewed"))</f>
        <v/>
      </c>
      <c r="E75" s="15">
        <f>IF(OR($C75="",$D75=""),"",IFERROR($D75-$C75,""))</f>
        <v/>
      </c>
      <c r="F75" s="30">
        <f>IF(OR($A75="",$C75=""),"",IFERROR($C75*VLOOKUP($A75,Assumptions!$A$8:$D$107,4,FALSE),""))</f>
        <v/>
      </c>
      <c r="G75" s="30">
        <f>IF(OR($A75="",$B$3="",$B$4="",$B$4&lt;$B$3),"",SUMIFS('Fuel Log'!$H$5:$H$104,'Fuel Log'!$A$5:$A$104,"&gt;="&amp;$B$3,'Fuel Log'!$A$5:$A$104,"&lt;="&amp;$B$4,'Fuel Log'!$C$5:$C$104,$A75,'Fuel Log'!$L$5:$L$104,"Recorded")+SUMIFS('Fuel Log'!$H$5:$H$104,'Fuel Log'!$A$5:$A$104,"&gt;="&amp;$B$3,'Fuel Log'!$A$5:$A$104,"&lt;="&amp;$B$4,'Fuel Log'!$C$5:$C$104,$A75,'Fuel Log'!$L$5:$L$104,"Reviewed"))</f>
        <v/>
      </c>
      <c r="H75" s="30">
        <f>IF(OR($F75="",$G75=""),"",IFERROR($G75-$F75,""))</f>
        <v/>
      </c>
    </row>
    <row r="76" ht="20" customHeight="1">
      <c r="A76" s="11">
        <f>IF(Assumptions!$A$70="","",Assumptions!$A$70)</f>
        <v/>
      </c>
      <c r="B76" s="12">
        <f>IF($A76="","",IFERROR(VLOOKUP($A76,Assumptions!$A$8:$D$107,3,FALSE),""))</f>
        <v/>
      </c>
      <c r="C76" s="12">
        <f>IF(OR($A76="",$B$5="",$B76="",Assumptions!$B$5=""),"",IFERROR($B76*$B$5/Assumptions!$B$5,""))</f>
        <v/>
      </c>
      <c r="D76" s="12">
        <f>IF(OR($A76="",$B$3="",$B$4="",$B$4&lt;$B$3),"",SUMIFS('Fuel Log'!$F$5:$F$104,'Fuel Log'!$A$5:$A$104,"&gt;="&amp;$B$3,'Fuel Log'!$A$5:$A$104,"&lt;="&amp;$B$4,'Fuel Log'!$C$5:$C$104,$A76,'Fuel Log'!$L$5:$L$104,"Recorded")+SUMIFS('Fuel Log'!$F$5:$F$104,'Fuel Log'!$A$5:$A$104,"&gt;="&amp;$B$3,'Fuel Log'!$A$5:$A$104,"&lt;="&amp;$B$4,'Fuel Log'!$C$5:$C$104,$A76,'Fuel Log'!$L$5:$L$104,"Reviewed"))</f>
        <v/>
      </c>
      <c r="E76" s="12">
        <f>IF(OR($C76="",$D76=""),"",IFERROR($D76-$C76,""))</f>
        <v/>
      </c>
      <c r="F76" s="29">
        <f>IF(OR($A76="",$C76=""),"",IFERROR($C76*VLOOKUP($A76,Assumptions!$A$8:$D$107,4,FALSE),""))</f>
        <v/>
      </c>
      <c r="G76" s="29">
        <f>IF(OR($A76="",$B$3="",$B$4="",$B$4&lt;$B$3),"",SUMIFS('Fuel Log'!$H$5:$H$104,'Fuel Log'!$A$5:$A$104,"&gt;="&amp;$B$3,'Fuel Log'!$A$5:$A$104,"&lt;="&amp;$B$4,'Fuel Log'!$C$5:$C$104,$A76,'Fuel Log'!$L$5:$L$104,"Recorded")+SUMIFS('Fuel Log'!$H$5:$H$104,'Fuel Log'!$A$5:$A$104,"&gt;="&amp;$B$3,'Fuel Log'!$A$5:$A$104,"&lt;="&amp;$B$4,'Fuel Log'!$C$5:$C$104,$A76,'Fuel Log'!$L$5:$L$104,"Reviewed"))</f>
        <v/>
      </c>
      <c r="H76" s="29">
        <f>IF(OR($F76="",$G76=""),"",IFERROR($G76-$F76,""))</f>
        <v/>
      </c>
    </row>
    <row r="77" ht="20" customHeight="1">
      <c r="A77" s="14">
        <f>IF(Assumptions!$A$71="","",Assumptions!$A$71)</f>
        <v/>
      </c>
      <c r="B77" s="15">
        <f>IF($A77="","",IFERROR(VLOOKUP($A77,Assumptions!$A$8:$D$107,3,FALSE),""))</f>
        <v/>
      </c>
      <c r="C77" s="15">
        <f>IF(OR($A77="",$B$5="",$B77="",Assumptions!$B$5=""),"",IFERROR($B77*$B$5/Assumptions!$B$5,""))</f>
        <v/>
      </c>
      <c r="D77" s="15">
        <f>IF(OR($A77="",$B$3="",$B$4="",$B$4&lt;$B$3),"",SUMIFS('Fuel Log'!$F$5:$F$104,'Fuel Log'!$A$5:$A$104,"&gt;="&amp;$B$3,'Fuel Log'!$A$5:$A$104,"&lt;="&amp;$B$4,'Fuel Log'!$C$5:$C$104,$A77,'Fuel Log'!$L$5:$L$104,"Recorded")+SUMIFS('Fuel Log'!$F$5:$F$104,'Fuel Log'!$A$5:$A$104,"&gt;="&amp;$B$3,'Fuel Log'!$A$5:$A$104,"&lt;="&amp;$B$4,'Fuel Log'!$C$5:$C$104,$A77,'Fuel Log'!$L$5:$L$104,"Reviewed"))</f>
        <v/>
      </c>
      <c r="E77" s="15">
        <f>IF(OR($C77="",$D77=""),"",IFERROR($D77-$C77,""))</f>
        <v/>
      </c>
      <c r="F77" s="30">
        <f>IF(OR($A77="",$C77=""),"",IFERROR($C77*VLOOKUP($A77,Assumptions!$A$8:$D$107,4,FALSE),""))</f>
        <v/>
      </c>
      <c r="G77" s="30">
        <f>IF(OR($A77="",$B$3="",$B$4="",$B$4&lt;$B$3),"",SUMIFS('Fuel Log'!$H$5:$H$104,'Fuel Log'!$A$5:$A$104,"&gt;="&amp;$B$3,'Fuel Log'!$A$5:$A$104,"&lt;="&amp;$B$4,'Fuel Log'!$C$5:$C$104,$A77,'Fuel Log'!$L$5:$L$104,"Recorded")+SUMIFS('Fuel Log'!$H$5:$H$104,'Fuel Log'!$A$5:$A$104,"&gt;="&amp;$B$3,'Fuel Log'!$A$5:$A$104,"&lt;="&amp;$B$4,'Fuel Log'!$C$5:$C$104,$A77,'Fuel Log'!$L$5:$L$104,"Reviewed"))</f>
        <v/>
      </c>
      <c r="H77" s="30">
        <f>IF(OR($F77="",$G77=""),"",IFERROR($G77-$F77,""))</f>
        <v/>
      </c>
    </row>
    <row r="78" ht="20" customHeight="1">
      <c r="A78" s="11">
        <f>IF(Assumptions!$A$72="","",Assumptions!$A$72)</f>
        <v/>
      </c>
      <c r="B78" s="12">
        <f>IF($A78="","",IFERROR(VLOOKUP($A78,Assumptions!$A$8:$D$107,3,FALSE),""))</f>
        <v/>
      </c>
      <c r="C78" s="12">
        <f>IF(OR($A78="",$B$5="",$B78="",Assumptions!$B$5=""),"",IFERROR($B78*$B$5/Assumptions!$B$5,""))</f>
        <v/>
      </c>
      <c r="D78" s="12">
        <f>IF(OR($A78="",$B$3="",$B$4="",$B$4&lt;$B$3),"",SUMIFS('Fuel Log'!$F$5:$F$104,'Fuel Log'!$A$5:$A$104,"&gt;="&amp;$B$3,'Fuel Log'!$A$5:$A$104,"&lt;="&amp;$B$4,'Fuel Log'!$C$5:$C$104,$A78,'Fuel Log'!$L$5:$L$104,"Recorded")+SUMIFS('Fuel Log'!$F$5:$F$104,'Fuel Log'!$A$5:$A$104,"&gt;="&amp;$B$3,'Fuel Log'!$A$5:$A$104,"&lt;="&amp;$B$4,'Fuel Log'!$C$5:$C$104,$A78,'Fuel Log'!$L$5:$L$104,"Reviewed"))</f>
        <v/>
      </c>
      <c r="E78" s="12">
        <f>IF(OR($C78="",$D78=""),"",IFERROR($D78-$C78,""))</f>
        <v/>
      </c>
      <c r="F78" s="29">
        <f>IF(OR($A78="",$C78=""),"",IFERROR($C78*VLOOKUP($A78,Assumptions!$A$8:$D$107,4,FALSE),""))</f>
        <v/>
      </c>
      <c r="G78" s="29">
        <f>IF(OR($A78="",$B$3="",$B$4="",$B$4&lt;$B$3),"",SUMIFS('Fuel Log'!$H$5:$H$104,'Fuel Log'!$A$5:$A$104,"&gt;="&amp;$B$3,'Fuel Log'!$A$5:$A$104,"&lt;="&amp;$B$4,'Fuel Log'!$C$5:$C$104,$A78,'Fuel Log'!$L$5:$L$104,"Recorded")+SUMIFS('Fuel Log'!$H$5:$H$104,'Fuel Log'!$A$5:$A$104,"&gt;="&amp;$B$3,'Fuel Log'!$A$5:$A$104,"&lt;="&amp;$B$4,'Fuel Log'!$C$5:$C$104,$A78,'Fuel Log'!$L$5:$L$104,"Reviewed"))</f>
        <v/>
      </c>
      <c r="H78" s="29">
        <f>IF(OR($F78="",$G78=""),"",IFERROR($G78-$F78,""))</f>
        <v/>
      </c>
    </row>
    <row r="79" ht="20" customHeight="1">
      <c r="A79" s="14">
        <f>IF(Assumptions!$A$73="","",Assumptions!$A$73)</f>
        <v/>
      </c>
      <c r="B79" s="15">
        <f>IF($A79="","",IFERROR(VLOOKUP($A79,Assumptions!$A$8:$D$107,3,FALSE),""))</f>
        <v/>
      </c>
      <c r="C79" s="15">
        <f>IF(OR($A79="",$B$5="",$B79="",Assumptions!$B$5=""),"",IFERROR($B79*$B$5/Assumptions!$B$5,""))</f>
        <v/>
      </c>
      <c r="D79" s="15">
        <f>IF(OR($A79="",$B$3="",$B$4="",$B$4&lt;$B$3),"",SUMIFS('Fuel Log'!$F$5:$F$104,'Fuel Log'!$A$5:$A$104,"&gt;="&amp;$B$3,'Fuel Log'!$A$5:$A$104,"&lt;="&amp;$B$4,'Fuel Log'!$C$5:$C$104,$A79,'Fuel Log'!$L$5:$L$104,"Recorded")+SUMIFS('Fuel Log'!$F$5:$F$104,'Fuel Log'!$A$5:$A$104,"&gt;="&amp;$B$3,'Fuel Log'!$A$5:$A$104,"&lt;="&amp;$B$4,'Fuel Log'!$C$5:$C$104,$A79,'Fuel Log'!$L$5:$L$104,"Reviewed"))</f>
        <v/>
      </c>
      <c r="E79" s="15">
        <f>IF(OR($C79="",$D79=""),"",IFERROR($D79-$C79,""))</f>
        <v/>
      </c>
      <c r="F79" s="30">
        <f>IF(OR($A79="",$C79=""),"",IFERROR($C79*VLOOKUP($A79,Assumptions!$A$8:$D$107,4,FALSE),""))</f>
        <v/>
      </c>
      <c r="G79" s="30">
        <f>IF(OR($A79="",$B$3="",$B$4="",$B$4&lt;$B$3),"",SUMIFS('Fuel Log'!$H$5:$H$104,'Fuel Log'!$A$5:$A$104,"&gt;="&amp;$B$3,'Fuel Log'!$A$5:$A$104,"&lt;="&amp;$B$4,'Fuel Log'!$C$5:$C$104,$A79,'Fuel Log'!$L$5:$L$104,"Recorded")+SUMIFS('Fuel Log'!$H$5:$H$104,'Fuel Log'!$A$5:$A$104,"&gt;="&amp;$B$3,'Fuel Log'!$A$5:$A$104,"&lt;="&amp;$B$4,'Fuel Log'!$C$5:$C$104,$A79,'Fuel Log'!$L$5:$L$104,"Reviewed"))</f>
        <v/>
      </c>
      <c r="H79" s="30">
        <f>IF(OR($F79="",$G79=""),"",IFERROR($G79-$F79,""))</f>
        <v/>
      </c>
    </row>
    <row r="80" ht="20" customHeight="1">
      <c r="A80" s="11">
        <f>IF(Assumptions!$A$74="","",Assumptions!$A$74)</f>
        <v/>
      </c>
      <c r="B80" s="12">
        <f>IF($A80="","",IFERROR(VLOOKUP($A80,Assumptions!$A$8:$D$107,3,FALSE),""))</f>
        <v/>
      </c>
      <c r="C80" s="12">
        <f>IF(OR($A80="",$B$5="",$B80="",Assumptions!$B$5=""),"",IFERROR($B80*$B$5/Assumptions!$B$5,""))</f>
        <v/>
      </c>
      <c r="D80" s="12">
        <f>IF(OR($A80="",$B$3="",$B$4="",$B$4&lt;$B$3),"",SUMIFS('Fuel Log'!$F$5:$F$104,'Fuel Log'!$A$5:$A$104,"&gt;="&amp;$B$3,'Fuel Log'!$A$5:$A$104,"&lt;="&amp;$B$4,'Fuel Log'!$C$5:$C$104,$A80,'Fuel Log'!$L$5:$L$104,"Recorded")+SUMIFS('Fuel Log'!$F$5:$F$104,'Fuel Log'!$A$5:$A$104,"&gt;="&amp;$B$3,'Fuel Log'!$A$5:$A$104,"&lt;="&amp;$B$4,'Fuel Log'!$C$5:$C$104,$A80,'Fuel Log'!$L$5:$L$104,"Reviewed"))</f>
        <v/>
      </c>
      <c r="E80" s="12">
        <f>IF(OR($C80="",$D80=""),"",IFERROR($D80-$C80,""))</f>
        <v/>
      </c>
      <c r="F80" s="29">
        <f>IF(OR($A80="",$C80=""),"",IFERROR($C80*VLOOKUP($A80,Assumptions!$A$8:$D$107,4,FALSE),""))</f>
        <v/>
      </c>
      <c r="G80" s="29">
        <f>IF(OR($A80="",$B$3="",$B$4="",$B$4&lt;$B$3),"",SUMIFS('Fuel Log'!$H$5:$H$104,'Fuel Log'!$A$5:$A$104,"&gt;="&amp;$B$3,'Fuel Log'!$A$5:$A$104,"&lt;="&amp;$B$4,'Fuel Log'!$C$5:$C$104,$A80,'Fuel Log'!$L$5:$L$104,"Recorded")+SUMIFS('Fuel Log'!$H$5:$H$104,'Fuel Log'!$A$5:$A$104,"&gt;="&amp;$B$3,'Fuel Log'!$A$5:$A$104,"&lt;="&amp;$B$4,'Fuel Log'!$C$5:$C$104,$A80,'Fuel Log'!$L$5:$L$104,"Reviewed"))</f>
        <v/>
      </c>
      <c r="H80" s="29">
        <f>IF(OR($F80="",$G80=""),"",IFERROR($G80-$F80,""))</f>
        <v/>
      </c>
    </row>
    <row r="81" ht="20" customHeight="1">
      <c r="A81" s="14">
        <f>IF(Assumptions!$A$75="","",Assumptions!$A$75)</f>
        <v/>
      </c>
      <c r="B81" s="15">
        <f>IF($A81="","",IFERROR(VLOOKUP($A81,Assumptions!$A$8:$D$107,3,FALSE),""))</f>
        <v/>
      </c>
      <c r="C81" s="15">
        <f>IF(OR($A81="",$B$5="",$B81="",Assumptions!$B$5=""),"",IFERROR($B81*$B$5/Assumptions!$B$5,""))</f>
        <v/>
      </c>
      <c r="D81" s="15">
        <f>IF(OR($A81="",$B$3="",$B$4="",$B$4&lt;$B$3),"",SUMIFS('Fuel Log'!$F$5:$F$104,'Fuel Log'!$A$5:$A$104,"&gt;="&amp;$B$3,'Fuel Log'!$A$5:$A$104,"&lt;="&amp;$B$4,'Fuel Log'!$C$5:$C$104,$A81,'Fuel Log'!$L$5:$L$104,"Recorded")+SUMIFS('Fuel Log'!$F$5:$F$104,'Fuel Log'!$A$5:$A$104,"&gt;="&amp;$B$3,'Fuel Log'!$A$5:$A$104,"&lt;="&amp;$B$4,'Fuel Log'!$C$5:$C$104,$A81,'Fuel Log'!$L$5:$L$104,"Reviewed"))</f>
        <v/>
      </c>
      <c r="E81" s="15">
        <f>IF(OR($C81="",$D81=""),"",IFERROR($D81-$C81,""))</f>
        <v/>
      </c>
      <c r="F81" s="30">
        <f>IF(OR($A81="",$C81=""),"",IFERROR($C81*VLOOKUP($A81,Assumptions!$A$8:$D$107,4,FALSE),""))</f>
        <v/>
      </c>
      <c r="G81" s="30">
        <f>IF(OR($A81="",$B$3="",$B$4="",$B$4&lt;$B$3),"",SUMIFS('Fuel Log'!$H$5:$H$104,'Fuel Log'!$A$5:$A$104,"&gt;="&amp;$B$3,'Fuel Log'!$A$5:$A$104,"&lt;="&amp;$B$4,'Fuel Log'!$C$5:$C$104,$A81,'Fuel Log'!$L$5:$L$104,"Recorded")+SUMIFS('Fuel Log'!$H$5:$H$104,'Fuel Log'!$A$5:$A$104,"&gt;="&amp;$B$3,'Fuel Log'!$A$5:$A$104,"&lt;="&amp;$B$4,'Fuel Log'!$C$5:$C$104,$A81,'Fuel Log'!$L$5:$L$104,"Reviewed"))</f>
        <v/>
      </c>
      <c r="H81" s="30">
        <f>IF(OR($F81="",$G81=""),"",IFERROR($G81-$F81,""))</f>
        <v/>
      </c>
    </row>
    <row r="82" ht="20" customHeight="1">
      <c r="A82" s="11">
        <f>IF(Assumptions!$A$76="","",Assumptions!$A$76)</f>
        <v/>
      </c>
      <c r="B82" s="12">
        <f>IF($A82="","",IFERROR(VLOOKUP($A82,Assumptions!$A$8:$D$107,3,FALSE),""))</f>
        <v/>
      </c>
      <c r="C82" s="12">
        <f>IF(OR($A82="",$B$5="",$B82="",Assumptions!$B$5=""),"",IFERROR($B82*$B$5/Assumptions!$B$5,""))</f>
        <v/>
      </c>
      <c r="D82" s="12">
        <f>IF(OR($A82="",$B$3="",$B$4="",$B$4&lt;$B$3),"",SUMIFS('Fuel Log'!$F$5:$F$104,'Fuel Log'!$A$5:$A$104,"&gt;="&amp;$B$3,'Fuel Log'!$A$5:$A$104,"&lt;="&amp;$B$4,'Fuel Log'!$C$5:$C$104,$A82,'Fuel Log'!$L$5:$L$104,"Recorded")+SUMIFS('Fuel Log'!$F$5:$F$104,'Fuel Log'!$A$5:$A$104,"&gt;="&amp;$B$3,'Fuel Log'!$A$5:$A$104,"&lt;="&amp;$B$4,'Fuel Log'!$C$5:$C$104,$A82,'Fuel Log'!$L$5:$L$104,"Reviewed"))</f>
        <v/>
      </c>
      <c r="E82" s="12">
        <f>IF(OR($C82="",$D82=""),"",IFERROR($D82-$C82,""))</f>
        <v/>
      </c>
      <c r="F82" s="29">
        <f>IF(OR($A82="",$C82=""),"",IFERROR($C82*VLOOKUP($A82,Assumptions!$A$8:$D$107,4,FALSE),""))</f>
        <v/>
      </c>
      <c r="G82" s="29">
        <f>IF(OR($A82="",$B$3="",$B$4="",$B$4&lt;$B$3),"",SUMIFS('Fuel Log'!$H$5:$H$104,'Fuel Log'!$A$5:$A$104,"&gt;="&amp;$B$3,'Fuel Log'!$A$5:$A$104,"&lt;="&amp;$B$4,'Fuel Log'!$C$5:$C$104,$A82,'Fuel Log'!$L$5:$L$104,"Recorded")+SUMIFS('Fuel Log'!$H$5:$H$104,'Fuel Log'!$A$5:$A$104,"&gt;="&amp;$B$3,'Fuel Log'!$A$5:$A$104,"&lt;="&amp;$B$4,'Fuel Log'!$C$5:$C$104,$A82,'Fuel Log'!$L$5:$L$104,"Reviewed"))</f>
        <v/>
      </c>
      <c r="H82" s="29">
        <f>IF(OR($F82="",$G82=""),"",IFERROR($G82-$F82,""))</f>
        <v/>
      </c>
    </row>
    <row r="83" ht="20" customHeight="1">
      <c r="A83" s="14">
        <f>IF(Assumptions!$A$77="","",Assumptions!$A$77)</f>
        <v/>
      </c>
      <c r="B83" s="15">
        <f>IF($A83="","",IFERROR(VLOOKUP($A83,Assumptions!$A$8:$D$107,3,FALSE),""))</f>
        <v/>
      </c>
      <c r="C83" s="15">
        <f>IF(OR($A83="",$B$5="",$B83="",Assumptions!$B$5=""),"",IFERROR($B83*$B$5/Assumptions!$B$5,""))</f>
        <v/>
      </c>
      <c r="D83" s="15">
        <f>IF(OR($A83="",$B$3="",$B$4="",$B$4&lt;$B$3),"",SUMIFS('Fuel Log'!$F$5:$F$104,'Fuel Log'!$A$5:$A$104,"&gt;="&amp;$B$3,'Fuel Log'!$A$5:$A$104,"&lt;="&amp;$B$4,'Fuel Log'!$C$5:$C$104,$A83,'Fuel Log'!$L$5:$L$104,"Recorded")+SUMIFS('Fuel Log'!$F$5:$F$104,'Fuel Log'!$A$5:$A$104,"&gt;="&amp;$B$3,'Fuel Log'!$A$5:$A$104,"&lt;="&amp;$B$4,'Fuel Log'!$C$5:$C$104,$A83,'Fuel Log'!$L$5:$L$104,"Reviewed"))</f>
        <v/>
      </c>
      <c r="E83" s="15">
        <f>IF(OR($C83="",$D83=""),"",IFERROR($D83-$C83,""))</f>
        <v/>
      </c>
      <c r="F83" s="30">
        <f>IF(OR($A83="",$C83=""),"",IFERROR($C83*VLOOKUP($A83,Assumptions!$A$8:$D$107,4,FALSE),""))</f>
        <v/>
      </c>
      <c r="G83" s="30">
        <f>IF(OR($A83="",$B$3="",$B$4="",$B$4&lt;$B$3),"",SUMIFS('Fuel Log'!$H$5:$H$104,'Fuel Log'!$A$5:$A$104,"&gt;="&amp;$B$3,'Fuel Log'!$A$5:$A$104,"&lt;="&amp;$B$4,'Fuel Log'!$C$5:$C$104,$A83,'Fuel Log'!$L$5:$L$104,"Recorded")+SUMIFS('Fuel Log'!$H$5:$H$104,'Fuel Log'!$A$5:$A$104,"&gt;="&amp;$B$3,'Fuel Log'!$A$5:$A$104,"&lt;="&amp;$B$4,'Fuel Log'!$C$5:$C$104,$A83,'Fuel Log'!$L$5:$L$104,"Reviewed"))</f>
        <v/>
      </c>
      <c r="H83" s="30">
        <f>IF(OR($F83="",$G83=""),"",IFERROR($G83-$F83,""))</f>
        <v/>
      </c>
    </row>
    <row r="84" ht="20" customHeight="1">
      <c r="A84" s="11">
        <f>IF(Assumptions!$A$78="","",Assumptions!$A$78)</f>
        <v/>
      </c>
      <c r="B84" s="12">
        <f>IF($A84="","",IFERROR(VLOOKUP($A84,Assumptions!$A$8:$D$107,3,FALSE),""))</f>
        <v/>
      </c>
      <c r="C84" s="12">
        <f>IF(OR($A84="",$B$5="",$B84="",Assumptions!$B$5=""),"",IFERROR($B84*$B$5/Assumptions!$B$5,""))</f>
        <v/>
      </c>
      <c r="D84" s="12">
        <f>IF(OR($A84="",$B$3="",$B$4="",$B$4&lt;$B$3),"",SUMIFS('Fuel Log'!$F$5:$F$104,'Fuel Log'!$A$5:$A$104,"&gt;="&amp;$B$3,'Fuel Log'!$A$5:$A$104,"&lt;="&amp;$B$4,'Fuel Log'!$C$5:$C$104,$A84,'Fuel Log'!$L$5:$L$104,"Recorded")+SUMIFS('Fuel Log'!$F$5:$F$104,'Fuel Log'!$A$5:$A$104,"&gt;="&amp;$B$3,'Fuel Log'!$A$5:$A$104,"&lt;="&amp;$B$4,'Fuel Log'!$C$5:$C$104,$A84,'Fuel Log'!$L$5:$L$104,"Reviewed"))</f>
        <v/>
      </c>
      <c r="E84" s="12">
        <f>IF(OR($C84="",$D84=""),"",IFERROR($D84-$C84,""))</f>
        <v/>
      </c>
      <c r="F84" s="29">
        <f>IF(OR($A84="",$C84=""),"",IFERROR($C84*VLOOKUP($A84,Assumptions!$A$8:$D$107,4,FALSE),""))</f>
        <v/>
      </c>
      <c r="G84" s="29">
        <f>IF(OR($A84="",$B$3="",$B$4="",$B$4&lt;$B$3),"",SUMIFS('Fuel Log'!$H$5:$H$104,'Fuel Log'!$A$5:$A$104,"&gt;="&amp;$B$3,'Fuel Log'!$A$5:$A$104,"&lt;="&amp;$B$4,'Fuel Log'!$C$5:$C$104,$A84,'Fuel Log'!$L$5:$L$104,"Recorded")+SUMIFS('Fuel Log'!$H$5:$H$104,'Fuel Log'!$A$5:$A$104,"&gt;="&amp;$B$3,'Fuel Log'!$A$5:$A$104,"&lt;="&amp;$B$4,'Fuel Log'!$C$5:$C$104,$A84,'Fuel Log'!$L$5:$L$104,"Reviewed"))</f>
        <v/>
      </c>
      <c r="H84" s="29">
        <f>IF(OR($F84="",$G84=""),"",IFERROR($G84-$F84,""))</f>
        <v/>
      </c>
    </row>
    <row r="85" ht="20" customHeight="1">
      <c r="A85" s="14">
        <f>IF(Assumptions!$A$79="","",Assumptions!$A$79)</f>
        <v/>
      </c>
      <c r="B85" s="15">
        <f>IF($A85="","",IFERROR(VLOOKUP($A85,Assumptions!$A$8:$D$107,3,FALSE),""))</f>
        <v/>
      </c>
      <c r="C85" s="15">
        <f>IF(OR($A85="",$B$5="",$B85="",Assumptions!$B$5=""),"",IFERROR($B85*$B$5/Assumptions!$B$5,""))</f>
        <v/>
      </c>
      <c r="D85" s="15">
        <f>IF(OR($A85="",$B$3="",$B$4="",$B$4&lt;$B$3),"",SUMIFS('Fuel Log'!$F$5:$F$104,'Fuel Log'!$A$5:$A$104,"&gt;="&amp;$B$3,'Fuel Log'!$A$5:$A$104,"&lt;="&amp;$B$4,'Fuel Log'!$C$5:$C$104,$A85,'Fuel Log'!$L$5:$L$104,"Recorded")+SUMIFS('Fuel Log'!$F$5:$F$104,'Fuel Log'!$A$5:$A$104,"&gt;="&amp;$B$3,'Fuel Log'!$A$5:$A$104,"&lt;="&amp;$B$4,'Fuel Log'!$C$5:$C$104,$A85,'Fuel Log'!$L$5:$L$104,"Reviewed"))</f>
        <v/>
      </c>
      <c r="E85" s="15">
        <f>IF(OR($C85="",$D85=""),"",IFERROR($D85-$C85,""))</f>
        <v/>
      </c>
      <c r="F85" s="30">
        <f>IF(OR($A85="",$C85=""),"",IFERROR($C85*VLOOKUP($A85,Assumptions!$A$8:$D$107,4,FALSE),""))</f>
        <v/>
      </c>
      <c r="G85" s="30">
        <f>IF(OR($A85="",$B$3="",$B$4="",$B$4&lt;$B$3),"",SUMIFS('Fuel Log'!$H$5:$H$104,'Fuel Log'!$A$5:$A$104,"&gt;="&amp;$B$3,'Fuel Log'!$A$5:$A$104,"&lt;="&amp;$B$4,'Fuel Log'!$C$5:$C$104,$A85,'Fuel Log'!$L$5:$L$104,"Recorded")+SUMIFS('Fuel Log'!$H$5:$H$104,'Fuel Log'!$A$5:$A$104,"&gt;="&amp;$B$3,'Fuel Log'!$A$5:$A$104,"&lt;="&amp;$B$4,'Fuel Log'!$C$5:$C$104,$A85,'Fuel Log'!$L$5:$L$104,"Reviewed"))</f>
        <v/>
      </c>
      <c r="H85" s="30">
        <f>IF(OR($F85="",$G85=""),"",IFERROR($G85-$F85,""))</f>
        <v/>
      </c>
    </row>
    <row r="86" ht="20" customHeight="1">
      <c r="A86" s="11">
        <f>IF(Assumptions!$A$80="","",Assumptions!$A$80)</f>
        <v/>
      </c>
      <c r="B86" s="12">
        <f>IF($A86="","",IFERROR(VLOOKUP($A86,Assumptions!$A$8:$D$107,3,FALSE),""))</f>
        <v/>
      </c>
      <c r="C86" s="12">
        <f>IF(OR($A86="",$B$5="",$B86="",Assumptions!$B$5=""),"",IFERROR($B86*$B$5/Assumptions!$B$5,""))</f>
        <v/>
      </c>
      <c r="D86" s="12">
        <f>IF(OR($A86="",$B$3="",$B$4="",$B$4&lt;$B$3),"",SUMIFS('Fuel Log'!$F$5:$F$104,'Fuel Log'!$A$5:$A$104,"&gt;="&amp;$B$3,'Fuel Log'!$A$5:$A$104,"&lt;="&amp;$B$4,'Fuel Log'!$C$5:$C$104,$A86,'Fuel Log'!$L$5:$L$104,"Recorded")+SUMIFS('Fuel Log'!$F$5:$F$104,'Fuel Log'!$A$5:$A$104,"&gt;="&amp;$B$3,'Fuel Log'!$A$5:$A$104,"&lt;="&amp;$B$4,'Fuel Log'!$C$5:$C$104,$A86,'Fuel Log'!$L$5:$L$104,"Reviewed"))</f>
        <v/>
      </c>
      <c r="E86" s="12">
        <f>IF(OR($C86="",$D86=""),"",IFERROR($D86-$C86,""))</f>
        <v/>
      </c>
      <c r="F86" s="29">
        <f>IF(OR($A86="",$C86=""),"",IFERROR($C86*VLOOKUP($A86,Assumptions!$A$8:$D$107,4,FALSE),""))</f>
        <v/>
      </c>
      <c r="G86" s="29">
        <f>IF(OR($A86="",$B$3="",$B$4="",$B$4&lt;$B$3),"",SUMIFS('Fuel Log'!$H$5:$H$104,'Fuel Log'!$A$5:$A$104,"&gt;="&amp;$B$3,'Fuel Log'!$A$5:$A$104,"&lt;="&amp;$B$4,'Fuel Log'!$C$5:$C$104,$A86,'Fuel Log'!$L$5:$L$104,"Recorded")+SUMIFS('Fuel Log'!$H$5:$H$104,'Fuel Log'!$A$5:$A$104,"&gt;="&amp;$B$3,'Fuel Log'!$A$5:$A$104,"&lt;="&amp;$B$4,'Fuel Log'!$C$5:$C$104,$A86,'Fuel Log'!$L$5:$L$104,"Reviewed"))</f>
        <v/>
      </c>
      <c r="H86" s="29">
        <f>IF(OR($F86="",$G86=""),"",IFERROR($G86-$F86,""))</f>
        <v/>
      </c>
    </row>
    <row r="87" ht="20" customHeight="1">
      <c r="A87" s="14">
        <f>IF(Assumptions!$A$81="","",Assumptions!$A$81)</f>
        <v/>
      </c>
      <c r="B87" s="15">
        <f>IF($A87="","",IFERROR(VLOOKUP($A87,Assumptions!$A$8:$D$107,3,FALSE),""))</f>
        <v/>
      </c>
      <c r="C87" s="15">
        <f>IF(OR($A87="",$B$5="",$B87="",Assumptions!$B$5=""),"",IFERROR($B87*$B$5/Assumptions!$B$5,""))</f>
        <v/>
      </c>
      <c r="D87" s="15">
        <f>IF(OR($A87="",$B$3="",$B$4="",$B$4&lt;$B$3),"",SUMIFS('Fuel Log'!$F$5:$F$104,'Fuel Log'!$A$5:$A$104,"&gt;="&amp;$B$3,'Fuel Log'!$A$5:$A$104,"&lt;="&amp;$B$4,'Fuel Log'!$C$5:$C$104,$A87,'Fuel Log'!$L$5:$L$104,"Recorded")+SUMIFS('Fuel Log'!$F$5:$F$104,'Fuel Log'!$A$5:$A$104,"&gt;="&amp;$B$3,'Fuel Log'!$A$5:$A$104,"&lt;="&amp;$B$4,'Fuel Log'!$C$5:$C$104,$A87,'Fuel Log'!$L$5:$L$104,"Reviewed"))</f>
        <v/>
      </c>
      <c r="E87" s="15">
        <f>IF(OR($C87="",$D87=""),"",IFERROR($D87-$C87,""))</f>
        <v/>
      </c>
      <c r="F87" s="30">
        <f>IF(OR($A87="",$C87=""),"",IFERROR($C87*VLOOKUP($A87,Assumptions!$A$8:$D$107,4,FALSE),""))</f>
        <v/>
      </c>
      <c r="G87" s="30">
        <f>IF(OR($A87="",$B$3="",$B$4="",$B$4&lt;$B$3),"",SUMIFS('Fuel Log'!$H$5:$H$104,'Fuel Log'!$A$5:$A$104,"&gt;="&amp;$B$3,'Fuel Log'!$A$5:$A$104,"&lt;="&amp;$B$4,'Fuel Log'!$C$5:$C$104,$A87,'Fuel Log'!$L$5:$L$104,"Recorded")+SUMIFS('Fuel Log'!$H$5:$H$104,'Fuel Log'!$A$5:$A$104,"&gt;="&amp;$B$3,'Fuel Log'!$A$5:$A$104,"&lt;="&amp;$B$4,'Fuel Log'!$C$5:$C$104,$A87,'Fuel Log'!$L$5:$L$104,"Reviewed"))</f>
        <v/>
      </c>
      <c r="H87" s="30">
        <f>IF(OR($F87="",$G87=""),"",IFERROR($G87-$F87,""))</f>
        <v/>
      </c>
    </row>
    <row r="88" ht="20" customHeight="1">
      <c r="A88" s="11">
        <f>IF(Assumptions!$A$82="","",Assumptions!$A$82)</f>
        <v/>
      </c>
      <c r="B88" s="12">
        <f>IF($A88="","",IFERROR(VLOOKUP($A88,Assumptions!$A$8:$D$107,3,FALSE),""))</f>
        <v/>
      </c>
      <c r="C88" s="12">
        <f>IF(OR($A88="",$B$5="",$B88="",Assumptions!$B$5=""),"",IFERROR($B88*$B$5/Assumptions!$B$5,""))</f>
        <v/>
      </c>
      <c r="D88" s="12">
        <f>IF(OR($A88="",$B$3="",$B$4="",$B$4&lt;$B$3),"",SUMIFS('Fuel Log'!$F$5:$F$104,'Fuel Log'!$A$5:$A$104,"&gt;="&amp;$B$3,'Fuel Log'!$A$5:$A$104,"&lt;="&amp;$B$4,'Fuel Log'!$C$5:$C$104,$A88,'Fuel Log'!$L$5:$L$104,"Recorded")+SUMIFS('Fuel Log'!$F$5:$F$104,'Fuel Log'!$A$5:$A$104,"&gt;="&amp;$B$3,'Fuel Log'!$A$5:$A$104,"&lt;="&amp;$B$4,'Fuel Log'!$C$5:$C$104,$A88,'Fuel Log'!$L$5:$L$104,"Reviewed"))</f>
        <v/>
      </c>
      <c r="E88" s="12">
        <f>IF(OR($C88="",$D88=""),"",IFERROR($D88-$C88,""))</f>
        <v/>
      </c>
      <c r="F88" s="29">
        <f>IF(OR($A88="",$C88=""),"",IFERROR($C88*VLOOKUP($A88,Assumptions!$A$8:$D$107,4,FALSE),""))</f>
        <v/>
      </c>
      <c r="G88" s="29">
        <f>IF(OR($A88="",$B$3="",$B$4="",$B$4&lt;$B$3),"",SUMIFS('Fuel Log'!$H$5:$H$104,'Fuel Log'!$A$5:$A$104,"&gt;="&amp;$B$3,'Fuel Log'!$A$5:$A$104,"&lt;="&amp;$B$4,'Fuel Log'!$C$5:$C$104,$A88,'Fuel Log'!$L$5:$L$104,"Recorded")+SUMIFS('Fuel Log'!$H$5:$H$104,'Fuel Log'!$A$5:$A$104,"&gt;="&amp;$B$3,'Fuel Log'!$A$5:$A$104,"&lt;="&amp;$B$4,'Fuel Log'!$C$5:$C$104,$A88,'Fuel Log'!$L$5:$L$104,"Reviewed"))</f>
        <v/>
      </c>
      <c r="H88" s="29">
        <f>IF(OR($F88="",$G88=""),"",IFERROR($G88-$F88,""))</f>
        <v/>
      </c>
    </row>
    <row r="89" ht="20" customHeight="1">
      <c r="A89" s="14">
        <f>IF(Assumptions!$A$83="","",Assumptions!$A$83)</f>
        <v/>
      </c>
      <c r="B89" s="15">
        <f>IF($A89="","",IFERROR(VLOOKUP($A89,Assumptions!$A$8:$D$107,3,FALSE),""))</f>
        <v/>
      </c>
      <c r="C89" s="15">
        <f>IF(OR($A89="",$B$5="",$B89="",Assumptions!$B$5=""),"",IFERROR($B89*$B$5/Assumptions!$B$5,""))</f>
        <v/>
      </c>
      <c r="D89" s="15">
        <f>IF(OR($A89="",$B$3="",$B$4="",$B$4&lt;$B$3),"",SUMIFS('Fuel Log'!$F$5:$F$104,'Fuel Log'!$A$5:$A$104,"&gt;="&amp;$B$3,'Fuel Log'!$A$5:$A$104,"&lt;="&amp;$B$4,'Fuel Log'!$C$5:$C$104,$A89,'Fuel Log'!$L$5:$L$104,"Recorded")+SUMIFS('Fuel Log'!$F$5:$F$104,'Fuel Log'!$A$5:$A$104,"&gt;="&amp;$B$3,'Fuel Log'!$A$5:$A$104,"&lt;="&amp;$B$4,'Fuel Log'!$C$5:$C$104,$A89,'Fuel Log'!$L$5:$L$104,"Reviewed"))</f>
        <v/>
      </c>
      <c r="E89" s="15">
        <f>IF(OR($C89="",$D89=""),"",IFERROR($D89-$C89,""))</f>
        <v/>
      </c>
      <c r="F89" s="30">
        <f>IF(OR($A89="",$C89=""),"",IFERROR($C89*VLOOKUP($A89,Assumptions!$A$8:$D$107,4,FALSE),""))</f>
        <v/>
      </c>
      <c r="G89" s="30">
        <f>IF(OR($A89="",$B$3="",$B$4="",$B$4&lt;$B$3),"",SUMIFS('Fuel Log'!$H$5:$H$104,'Fuel Log'!$A$5:$A$104,"&gt;="&amp;$B$3,'Fuel Log'!$A$5:$A$104,"&lt;="&amp;$B$4,'Fuel Log'!$C$5:$C$104,$A89,'Fuel Log'!$L$5:$L$104,"Recorded")+SUMIFS('Fuel Log'!$H$5:$H$104,'Fuel Log'!$A$5:$A$104,"&gt;="&amp;$B$3,'Fuel Log'!$A$5:$A$104,"&lt;="&amp;$B$4,'Fuel Log'!$C$5:$C$104,$A89,'Fuel Log'!$L$5:$L$104,"Reviewed"))</f>
        <v/>
      </c>
      <c r="H89" s="30">
        <f>IF(OR($F89="",$G89=""),"",IFERROR($G89-$F89,""))</f>
        <v/>
      </c>
    </row>
    <row r="90" ht="20" customHeight="1">
      <c r="A90" s="11">
        <f>IF(Assumptions!$A$84="","",Assumptions!$A$84)</f>
        <v/>
      </c>
      <c r="B90" s="12">
        <f>IF($A90="","",IFERROR(VLOOKUP($A90,Assumptions!$A$8:$D$107,3,FALSE),""))</f>
        <v/>
      </c>
      <c r="C90" s="12">
        <f>IF(OR($A90="",$B$5="",$B90="",Assumptions!$B$5=""),"",IFERROR($B90*$B$5/Assumptions!$B$5,""))</f>
        <v/>
      </c>
      <c r="D90" s="12">
        <f>IF(OR($A90="",$B$3="",$B$4="",$B$4&lt;$B$3),"",SUMIFS('Fuel Log'!$F$5:$F$104,'Fuel Log'!$A$5:$A$104,"&gt;="&amp;$B$3,'Fuel Log'!$A$5:$A$104,"&lt;="&amp;$B$4,'Fuel Log'!$C$5:$C$104,$A90,'Fuel Log'!$L$5:$L$104,"Recorded")+SUMIFS('Fuel Log'!$F$5:$F$104,'Fuel Log'!$A$5:$A$104,"&gt;="&amp;$B$3,'Fuel Log'!$A$5:$A$104,"&lt;="&amp;$B$4,'Fuel Log'!$C$5:$C$104,$A90,'Fuel Log'!$L$5:$L$104,"Reviewed"))</f>
        <v/>
      </c>
      <c r="E90" s="12">
        <f>IF(OR($C90="",$D90=""),"",IFERROR($D90-$C90,""))</f>
        <v/>
      </c>
      <c r="F90" s="29">
        <f>IF(OR($A90="",$C90=""),"",IFERROR($C90*VLOOKUP($A90,Assumptions!$A$8:$D$107,4,FALSE),""))</f>
        <v/>
      </c>
      <c r="G90" s="29">
        <f>IF(OR($A90="",$B$3="",$B$4="",$B$4&lt;$B$3),"",SUMIFS('Fuel Log'!$H$5:$H$104,'Fuel Log'!$A$5:$A$104,"&gt;="&amp;$B$3,'Fuel Log'!$A$5:$A$104,"&lt;="&amp;$B$4,'Fuel Log'!$C$5:$C$104,$A90,'Fuel Log'!$L$5:$L$104,"Recorded")+SUMIFS('Fuel Log'!$H$5:$H$104,'Fuel Log'!$A$5:$A$104,"&gt;="&amp;$B$3,'Fuel Log'!$A$5:$A$104,"&lt;="&amp;$B$4,'Fuel Log'!$C$5:$C$104,$A90,'Fuel Log'!$L$5:$L$104,"Reviewed"))</f>
        <v/>
      </c>
      <c r="H90" s="29">
        <f>IF(OR($F90="",$G90=""),"",IFERROR($G90-$F90,""))</f>
        <v/>
      </c>
    </row>
    <row r="91" ht="20" customHeight="1">
      <c r="A91" s="14">
        <f>IF(Assumptions!$A$85="","",Assumptions!$A$85)</f>
        <v/>
      </c>
      <c r="B91" s="15">
        <f>IF($A91="","",IFERROR(VLOOKUP($A91,Assumptions!$A$8:$D$107,3,FALSE),""))</f>
        <v/>
      </c>
      <c r="C91" s="15">
        <f>IF(OR($A91="",$B$5="",$B91="",Assumptions!$B$5=""),"",IFERROR($B91*$B$5/Assumptions!$B$5,""))</f>
        <v/>
      </c>
      <c r="D91" s="15">
        <f>IF(OR($A91="",$B$3="",$B$4="",$B$4&lt;$B$3),"",SUMIFS('Fuel Log'!$F$5:$F$104,'Fuel Log'!$A$5:$A$104,"&gt;="&amp;$B$3,'Fuel Log'!$A$5:$A$104,"&lt;="&amp;$B$4,'Fuel Log'!$C$5:$C$104,$A91,'Fuel Log'!$L$5:$L$104,"Recorded")+SUMIFS('Fuel Log'!$F$5:$F$104,'Fuel Log'!$A$5:$A$104,"&gt;="&amp;$B$3,'Fuel Log'!$A$5:$A$104,"&lt;="&amp;$B$4,'Fuel Log'!$C$5:$C$104,$A91,'Fuel Log'!$L$5:$L$104,"Reviewed"))</f>
        <v/>
      </c>
      <c r="E91" s="15">
        <f>IF(OR($C91="",$D91=""),"",IFERROR($D91-$C91,""))</f>
        <v/>
      </c>
      <c r="F91" s="30">
        <f>IF(OR($A91="",$C91=""),"",IFERROR($C91*VLOOKUP($A91,Assumptions!$A$8:$D$107,4,FALSE),""))</f>
        <v/>
      </c>
      <c r="G91" s="30">
        <f>IF(OR($A91="",$B$3="",$B$4="",$B$4&lt;$B$3),"",SUMIFS('Fuel Log'!$H$5:$H$104,'Fuel Log'!$A$5:$A$104,"&gt;="&amp;$B$3,'Fuel Log'!$A$5:$A$104,"&lt;="&amp;$B$4,'Fuel Log'!$C$5:$C$104,$A91,'Fuel Log'!$L$5:$L$104,"Recorded")+SUMIFS('Fuel Log'!$H$5:$H$104,'Fuel Log'!$A$5:$A$104,"&gt;="&amp;$B$3,'Fuel Log'!$A$5:$A$104,"&lt;="&amp;$B$4,'Fuel Log'!$C$5:$C$104,$A91,'Fuel Log'!$L$5:$L$104,"Reviewed"))</f>
        <v/>
      </c>
      <c r="H91" s="30">
        <f>IF(OR($F91="",$G91=""),"",IFERROR($G91-$F91,""))</f>
        <v/>
      </c>
    </row>
    <row r="92" ht="20" customHeight="1">
      <c r="A92" s="11">
        <f>IF(Assumptions!$A$86="","",Assumptions!$A$86)</f>
        <v/>
      </c>
      <c r="B92" s="12">
        <f>IF($A92="","",IFERROR(VLOOKUP($A92,Assumptions!$A$8:$D$107,3,FALSE),""))</f>
        <v/>
      </c>
      <c r="C92" s="12">
        <f>IF(OR($A92="",$B$5="",$B92="",Assumptions!$B$5=""),"",IFERROR($B92*$B$5/Assumptions!$B$5,""))</f>
        <v/>
      </c>
      <c r="D92" s="12">
        <f>IF(OR($A92="",$B$3="",$B$4="",$B$4&lt;$B$3),"",SUMIFS('Fuel Log'!$F$5:$F$104,'Fuel Log'!$A$5:$A$104,"&gt;="&amp;$B$3,'Fuel Log'!$A$5:$A$104,"&lt;="&amp;$B$4,'Fuel Log'!$C$5:$C$104,$A92,'Fuel Log'!$L$5:$L$104,"Recorded")+SUMIFS('Fuel Log'!$F$5:$F$104,'Fuel Log'!$A$5:$A$104,"&gt;="&amp;$B$3,'Fuel Log'!$A$5:$A$104,"&lt;="&amp;$B$4,'Fuel Log'!$C$5:$C$104,$A92,'Fuel Log'!$L$5:$L$104,"Reviewed"))</f>
        <v/>
      </c>
      <c r="E92" s="12">
        <f>IF(OR($C92="",$D92=""),"",IFERROR($D92-$C92,""))</f>
        <v/>
      </c>
      <c r="F92" s="29">
        <f>IF(OR($A92="",$C92=""),"",IFERROR($C92*VLOOKUP($A92,Assumptions!$A$8:$D$107,4,FALSE),""))</f>
        <v/>
      </c>
      <c r="G92" s="29">
        <f>IF(OR($A92="",$B$3="",$B$4="",$B$4&lt;$B$3),"",SUMIFS('Fuel Log'!$H$5:$H$104,'Fuel Log'!$A$5:$A$104,"&gt;="&amp;$B$3,'Fuel Log'!$A$5:$A$104,"&lt;="&amp;$B$4,'Fuel Log'!$C$5:$C$104,$A92,'Fuel Log'!$L$5:$L$104,"Recorded")+SUMIFS('Fuel Log'!$H$5:$H$104,'Fuel Log'!$A$5:$A$104,"&gt;="&amp;$B$3,'Fuel Log'!$A$5:$A$104,"&lt;="&amp;$B$4,'Fuel Log'!$C$5:$C$104,$A92,'Fuel Log'!$L$5:$L$104,"Reviewed"))</f>
        <v/>
      </c>
      <c r="H92" s="29">
        <f>IF(OR($F92="",$G92=""),"",IFERROR($G92-$F92,""))</f>
        <v/>
      </c>
    </row>
    <row r="93" ht="20" customHeight="1">
      <c r="A93" s="14">
        <f>IF(Assumptions!$A$87="","",Assumptions!$A$87)</f>
        <v/>
      </c>
      <c r="B93" s="15">
        <f>IF($A93="","",IFERROR(VLOOKUP($A93,Assumptions!$A$8:$D$107,3,FALSE),""))</f>
        <v/>
      </c>
      <c r="C93" s="15">
        <f>IF(OR($A93="",$B$5="",$B93="",Assumptions!$B$5=""),"",IFERROR($B93*$B$5/Assumptions!$B$5,""))</f>
        <v/>
      </c>
      <c r="D93" s="15">
        <f>IF(OR($A93="",$B$3="",$B$4="",$B$4&lt;$B$3),"",SUMIFS('Fuel Log'!$F$5:$F$104,'Fuel Log'!$A$5:$A$104,"&gt;="&amp;$B$3,'Fuel Log'!$A$5:$A$104,"&lt;="&amp;$B$4,'Fuel Log'!$C$5:$C$104,$A93,'Fuel Log'!$L$5:$L$104,"Recorded")+SUMIFS('Fuel Log'!$F$5:$F$104,'Fuel Log'!$A$5:$A$104,"&gt;="&amp;$B$3,'Fuel Log'!$A$5:$A$104,"&lt;="&amp;$B$4,'Fuel Log'!$C$5:$C$104,$A93,'Fuel Log'!$L$5:$L$104,"Reviewed"))</f>
        <v/>
      </c>
      <c r="E93" s="15">
        <f>IF(OR($C93="",$D93=""),"",IFERROR($D93-$C93,""))</f>
        <v/>
      </c>
      <c r="F93" s="30">
        <f>IF(OR($A93="",$C93=""),"",IFERROR($C93*VLOOKUP($A93,Assumptions!$A$8:$D$107,4,FALSE),""))</f>
        <v/>
      </c>
      <c r="G93" s="30">
        <f>IF(OR($A93="",$B$3="",$B$4="",$B$4&lt;$B$3),"",SUMIFS('Fuel Log'!$H$5:$H$104,'Fuel Log'!$A$5:$A$104,"&gt;="&amp;$B$3,'Fuel Log'!$A$5:$A$104,"&lt;="&amp;$B$4,'Fuel Log'!$C$5:$C$104,$A93,'Fuel Log'!$L$5:$L$104,"Recorded")+SUMIFS('Fuel Log'!$H$5:$H$104,'Fuel Log'!$A$5:$A$104,"&gt;="&amp;$B$3,'Fuel Log'!$A$5:$A$104,"&lt;="&amp;$B$4,'Fuel Log'!$C$5:$C$104,$A93,'Fuel Log'!$L$5:$L$104,"Reviewed"))</f>
        <v/>
      </c>
      <c r="H93" s="30">
        <f>IF(OR($F93="",$G93=""),"",IFERROR($G93-$F93,""))</f>
        <v/>
      </c>
    </row>
    <row r="94" ht="20" customHeight="1">
      <c r="A94" s="11">
        <f>IF(Assumptions!$A$88="","",Assumptions!$A$88)</f>
        <v/>
      </c>
      <c r="B94" s="12">
        <f>IF($A94="","",IFERROR(VLOOKUP($A94,Assumptions!$A$8:$D$107,3,FALSE),""))</f>
        <v/>
      </c>
      <c r="C94" s="12">
        <f>IF(OR($A94="",$B$5="",$B94="",Assumptions!$B$5=""),"",IFERROR($B94*$B$5/Assumptions!$B$5,""))</f>
        <v/>
      </c>
      <c r="D94" s="12">
        <f>IF(OR($A94="",$B$3="",$B$4="",$B$4&lt;$B$3),"",SUMIFS('Fuel Log'!$F$5:$F$104,'Fuel Log'!$A$5:$A$104,"&gt;="&amp;$B$3,'Fuel Log'!$A$5:$A$104,"&lt;="&amp;$B$4,'Fuel Log'!$C$5:$C$104,$A94,'Fuel Log'!$L$5:$L$104,"Recorded")+SUMIFS('Fuel Log'!$F$5:$F$104,'Fuel Log'!$A$5:$A$104,"&gt;="&amp;$B$3,'Fuel Log'!$A$5:$A$104,"&lt;="&amp;$B$4,'Fuel Log'!$C$5:$C$104,$A94,'Fuel Log'!$L$5:$L$104,"Reviewed"))</f>
        <v/>
      </c>
      <c r="E94" s="12">
        <f>IF(OR($C94="",$D94=""),"",IFERROR($D94-$C94,""))</f>
        <v/>
      </c>
      <c r="F94" s="29">
        <f>IF(OR($A94="",$C94=""),"",IFERROR($C94*VLOOKUP($A94,Assumptions!$A$8:$D$107,4,FALSE),""))</f>
        <v/>
      </c>
      <c r="G94" s="29">
        <f>IF(OR($A94="",$B$3="",$B$4="",$B$4&lt;$B$3),"",SUMIFS('Fuel Log'!$H$5:$H$104,'Fuel Log'!$A$5:$A$104,"&gt;="&amp;$B$3,'Fuel Log'!$A$5:$A$104,"&lt;="&amp;$B$4,'Fuel Log'!$C$5:$C$104,$A94,'Fuel Log'!$L$5:$L$104,"Recorded")+SUMIFS('Fuel Log'!$H$5:$H$104,'Fuel Log'!$A$5:$A$104,"&gt;="&amp;$B$3,'Fuel Log'!$A$5:$A$104,"&lt;="&amp;$B$4,'Fuel Log'!$C$5:$C$104,$A94,'Fuel Log'!$L$5:$L$104,"Reviewed"))</f>
        <v/>
      </c>
      <c r="H94" s="29">
        <f>IF(OR($F94="",$G94=""),"",IFERROR($G94-$F94,""))</f>
        <v/>
      </c>
    </row>
    <row r="95" ht="20" customHeight="1">
      <c r="A95" s="14">
        <f>IF(Assumptions!$A$89="","",Assumptions!$A$89)</f>
        <v/>
      </c>
      <c r="B95" s="15">
        <f>IF($A95="","",IFERROR(VLOOKUP($A95,Assumptions!$A$8:$D$107,3,FALSE),""))</f>
        <v/>
      </c>
      <c r="C95" s="15">
        <f>IF(OR($A95="",$B$5="",$B95="",Assumptions!$B$5=""),"",IFERROR($B95*$B$5/Assumptions!$B$5,""))</f>
        <v/>
      </c>
      <c r="D95" s="15">
        <f>IF(OR($A95="",$B$3="",$B$4="",$B$4&lt;$B$3),"",SUMIFS('Fuel Log'!$F$5:$F$104,'Fuel Log'!$A$5:$A$104,"&gt;="&amp;$B$3,'Fuel Log'!$A$5:$A$104,"&lt;="&amp;$B$4,'Fuel Log'!$C$5:$C$104,$A95,'Fuel Log'!$L$5:$L$104,"Recorded")+SUMIFS('Fuel Log'!$F$5:$F$104,'Fuel Log'!$A$5:$A$104,"&gt;="&amp;$B$3,'Fuel Log'!$A$5:$A$104,"&lt;="&amp;$B$4,'Fuel Log'!$C$5:$C$104,$A95,'Fuel Log'!$L$5:$L$104,"Reviewed"))</f>
        <v/>
      </c>
      <c r="E95" s="15">
        <f>IF(OR($C95="",$D95=""),"",IFERROR($D95-$C95,""))</f>
        <v/>
      </c>
      <c r="F95" s="30">
        <f>IF(OR($A95="",$C95=""),"",IFERROR($C95*VLOOKUP($A95,Assumptions!$A$8:$D$107,4,FALSE),""))</f>
        <v/>
      </c>
      <c r="G95" s="30">
        <f>IF(OR($A95="",$B$3="",$B$4="",$B$4&lt;$B$3),"",SUMIFS('Fuel Log'!$H$5:$H$104,'Fuel Log'!$A$5:$A$104,"&gt;="&amp;$B$3,'Fuel Log'!$A$5:$A$104,"&lt;="&amp;$B$4,'Fuel Log'!$C$5:$C$104,$A95,'Fuel Log'!$L$5:$L$104,"Recorded")+SUMIFS('Fuel Log'!$H$5:$H$104,'Fuel Log'!$A$5:$A$104,"&gt;="&amp;$B$3,'Fuel Log'!$A$5:$A$104,"&lt;="&amp;$B$4,'Fuel Log'!$C$5:$C$104,$A95,'Fuel Log'!$L$5:$L$104,"Reviewed"))</f>
        <v/>
      </c>
      <c r="H95" s="30">
        <f>IF(OR($F95="",$G95=""),"",IFERROR($G95-$F95,""))</f>
        <v/>
      </c>
    </row>
    <row r="96" ht="20" customHeight="1">
      <c r="A96" s="11">
        <f>IF(Assumptions!$A$90="","",Assumptions!$A$90)</f>
        <v/>
      </c>
      <c r="B96" s="12">
        <f>IF($A96="","",IFERROR(VLOOKUP($A96,Assumptions!$A$8:$D$107,3,FALSE),""))</f>
        <v/>
      </c>
      <c r="C96" s="12">
        <f>IF(OR($A96="",$B$5="",$B96="",Assumptions!$B$5=""),"",IFERROR($B96*$B$5/Assumptions!$B$5,""))</f>
        <v/>
      </c>
      <c r="D96" s="12">
        <f>IF(OR($A96="",$B$3="",$B$4="",$B$4&lt;$B$3),"",SUMIFS('Fuel Log'!$F$5:$F$104,'Fuel Log'!$A$5:$A$104,"&gt;="&amp;$B$3,'Fuel Log'!$A$5:$A$104,"&lt;="&amp;$B$4,'Fuel Log'!$C$5:$C$104,$A96,'Fuel Log'!$L$5:$L$104,"Recorded")+SUMIFS('Fuel Log'!$F$5:$F$104,'Fuel Log'!$A$5:$A$104,"&gt;="&amp;$B$3,'Fuel Log'!$A$5:$A$104,"&lt;="&amp;$B$4,'Fuel Log'!$C$5:$C$104,$A96,'Fuel Log'!$L$5:$L$104,"Reviewed"))</f>
        <v/>
      </c>
      <c r="E96" s="12">
        <f>IF(OR($C96="",$D96=""),"",IFERROR($D96-$C96,""))</f>
        <v/>
      </c>
      <c r="F96" s="29">
        <f>IF(OR($A96="",$C96=""),"",IFERROR($C96*VLOOKUP($A96,Assumptions!$A$8:$D$107,4,FALSE),""))</f>
        <v/>
      </c>
      <c r="G96" s="29">
        <f>IF(OR($A96="",$B$3="",$B$4="",$B$4&lt;$B$3),"",SUMIFS('Fuel Log'!$H$5:$H$104,'Fuel Log'!$A$5:$A$104,"&gt;="&amp;$B$3,'Fuel Log'!$A$5:$A$104,"&lt;="&amp;$B$4,'Fuel Log'!$C$5:$C$104,$A96,'Fuel Log'!$L$5:$L$104,"Recorded")+SUMIFS('Fuel Log'!$H$5:$H$104,'Fuel Log'!$A$5:$A$104,"&gt;="&amp;$B$3,'Fuel Log'!$A$5:$A$104,"&lt;="&amp;$B$4,'Fuel Log'!$C$5:$C$104,$A96,'Fuel Log'!$L$5:$L$104,"Reviewed"))</f>
        <v/>
      </c>
      <c r="H96" s="29">
        <f>IF(OR($F96="",$G96=""),"",IFERROR($G96-$F96,""))</f>
        <v/>
      </c>
    </row>
    <row r="97" ht="20" customHeight="1">
      <c r="A97" s="14">
        <f>IF(Assumptions!$A$91="","",Assumptions!$A$91)</f>
        <v/>
      </c>
      <c r="B97" s="15">
        <f>IF($A97="","",IFERROR(VLOOKUP($A97,Assumptions!$A$8:$D$107,3,FALSE),""))</f>
        <v/>
      </c>
      <c r="C97" s="15">
        <f>IF(OR($A97="",$B$5="",$B97="",Assumptions!$B$5=""),"",IFERROR($B97*$B$5/Assumptions!$B$5,""))</f>
        <v/>
      </c>
      <c r="D97" s="15">
        <f>IF(OR($A97="",$B$3="",$B$4="",$B$4&lt;$B$3),"",SUMIFS('Fuel Log'!$F$5:$F$104,'Fuel Log'!$A$5:$A$104,"&gt;="&amp;$B$3,'Fuel Log'!$A$5:$A$104,"&lt;="&amp;$B$4,'Fuel Log'!$C$5:$C$104,$A97,'Fuel Log'!$L$5:$L$104,"Recorded")+SUMIFS('Fuel Log'!$F$5:$F$104,'Fuel Log'!$A$5:$A$104,"&gt;="&amp;$B$3,'Fuel Log'!$A$5:$A$104,"&lt;="&amp;$B$4,'Fuel Log'!$C$5:$C$104,$A97,'Fuel Log'!$L$5:$L$104,"Reviewed"))</f>
        <v/>
      </c>
      <c r="E97" s="15">
        <f>IF(OR($C97="",$D97=""),"",IFERROR($D97-$C97,""))</f>
        <v/>
      </c>
      <c r="F97" s="30">
        <f>IF(OR($A97="",$C97=""),"",IFERROR($C97*VLOOKUP($A97,Assumptions!$A$8:$D$107,4,FALSE),""))</f>
        <v/>
      </c>
      <c r="G97" s="30">
        <f>IF(OR($A97="",$B$3="",$B$4="",$B$4&lt;$B$3),"",SUMIFS('Fuel Log'!$H$5:$H$104,'Fuel Log'!$A$5:$A$104,"&gt;="&amp;$B$3,'Fuel Log'!$A$5:$A$104,"&lt;="&amp;$B$4,'Fuel Log'!$C$5:$C$104,$A97,'Fuel Log'!$L$5:$L$104,"Recorded")+SUMIFS('Fuel Log'!$H$5:$H$104,'Fuel Log'!$A$5:$A$104,"&gt;="&amp;$B$3,'Fuel Log'!$A$5:$A$104,"&lt;="&amp;$B$4,'Fuel Log'!$C$5:$C$104,$A97,'Fuel Log'!$L$5:$L$104,"Reviewed"))</f>
        <v/>
      </c>
      <c r="H97" s="30">
        <f>IF(OR($F97="",$G97=""),"",IFERROR($G97-$F97,""))</f>
        <v/>
      </c>
    </row>
    <row r="98" ht="20" customHeight="1">
      <c r="A98" s="11">
        <f>IF(Assumptions!$A$92="","",Assumptions!$A$92)</f>
        <v/>
      </c>
      <c r="B98" s="12">
        <f>IF($A98="","",IFERROR(VLOOKUP($A98,Assumptions!$A$8:$D$107,3,FALSE),""))</f>
        <v/>
      </c>
      <c r="C98" s="12">
        <f>IF(OR($A98="",$B$5="",$B98="",Assumptions!$B$5=""),"",IFERROR($B98*$B$5/Assumptions!$B$5,""))</f>
        <v/>
      </c>
      <c r="D98" s="12">
        <f>IF(OR($A98="",$B$3="",$B$4="",$B$4&lt;$B$3),"",SUMIFS('Fuel Log'!$F$5:$F$104,'Fuel Log'!$A$5:$A$104,"&gt;="&amp;$B$3,'Fuel Log'!$A$5:$A$104,"&lt;="&amp;$B$4,'Fuel Log'!$C$5:$C$104,$A98,'Fuel Log'!$L$5:$L$104,"Recorded")+SUMIFS('Fuel Log'!$F$5:$F$104,'Fuel Log'!$A$5:$A$104,"&gt;="&amp;$B$3,'Fuel Log'!$A$5:$A$104,"&lt;="&amp;$B$4,'Fuel Log'!$C$5:$C$104,$A98,'Fuel Log'!$L$5:$L$104,"Reviewed"))</f>
        <v/>
      </c>
      <c r="E98" s="12">
        <f>IF(OR($C98="",$D98=""),"",IFERROR($D98-$C98,""))</f>
        <v/>
      </c>
      <c r="F98" s="29">
        <f>IF(OR($A98="",$C98=""),"",IFERROR($C98*VLOOKUP($A98,Assumptions!$A$8:$D$107,4,FALSE),""))</f>
        <v/>
      </c>
      <c r="G98" s="29">
        <f>IF(OR($A98="",$B$3="",$B$4="",$B$4&lt;$B$3),"",SUMIFS('Fuel Log'!$H$5:$H$104,'Fuel Log'!$A$5:$A$104,"&gt;="&amp;$B$3,'Fuel Log'!$A$5:$A$104,"&lt;="&amp;$B$4,'Fuel Log'!$C$5:$C$104,$A98,'Fuel Log'!$L$5:$L$104,"Recorded")+SUMIFS('Fuel Log'!$H$5:$H$104,'Fuel Log'!$A$5:$A$104,"&gt;="&amp;$B$3,'Fuel Log'!$A$5:$A$104,"&lt;="&amp;$B$4,'Fuel Log'!$C$5:$C$104,$A98,'Fuel Log'!$L$5:$L$104,"Reviewed"))</f>
        <v/>
      </c>
      <c r="H98" s="29">
        <f>IF(OR($F98="",$G98=""),"",IFERROR($G98-$F98,""))</f>
        <v/>
      </c>
    </row>
    <row r="99" ht="20" customHeight="1">
      <c r="A99" s="14">
        <f>IF(Assumptions!$A$93="","",Assumptions!$A$93)</f>
        <v/>
      </c>
      <c r="B99" s="15">
        <f>IF($A99="","",IFERROR(VLOOKUP($A99,Assumptions!$A$8:$D$107,3,FALSE),""))</f>
        <v/>
      </c>
      <c r="C99" s="15">
        <f>IF(OR($A99="",$B$5="",$B99="",Assumptions!$B$5=""),"",IFERROR($B99*$B$5/Assumptions!$B$5,""))</f>
        <v/>
      </c>
      <c r="D99" s="15">
        <f>IF(OR($A99="",$B$3="",$B$4="",$B$4&lt;$B$3),"",SUMIFS('Fuel Log'!$F$5:$F$104,'Fuel Log'!$A$5:$A$104,"&gt;="&amp;$B$3,'Fuel Log'!$A$5:$A$104,"&lt;="&amp;$B$4,'Fuel Log'!$C$5:$C$104,$A99,'Fuel Log'!$L$5:$L$104,"Recorded")+SUMIFS('Fuel Log'!$F$5:$F$104,'Fuel Log'!$A$5:$A$104,"&gt;="&amp;$B$3,'Fuel Log'!$A$5:$A$104,"&lt;="&amp;$B$4,'Fuel Log'!$C$5:$C$104,$A99,'Fuel Log'!$L$5:$L$104,"Reviewed"))</f>
        <v/>
      </c>
      <c r="E99" s="15">
        <f>IF(OR($C99="",$D99=""),"",IFERROR($D99-$C99,""))</f>
        <v/>
      </c>
      <c r="F99" s="30">
        <f>IF(OR($A99="",$C99=""),"",IFERROR($C99*VLOOKUP($A99,Assumptions!$A$8:$D$107,4,FALSE),""))</f>
        <v/>
      </c>
      <c r="G99" s="30">
        <f>IF(OR($A99="",$B$3="",$B$4="",$B$4&lt;$B$3),"",SUMIFS('Fuel Log'!$H$5:$H$104,'Fuel Log'!$A$5:$A$104,"&gt;="&amp;$B$3,'Fuel Log'!$A$5:$A$104,"&lt;="&amp;$B$4,'Fuel Log'!$C$5:$C$104,$A99,'Fuel Log'!$L$5:$L$104,"Recorded")+SUMIFS('Fuel Log'!$H$5:$H$104,'Fuel Log'!$A$5:$A$104,"&gt;="&amp;$B$3,'Fuel Log'!$A$5:$A$104,"&lt;="&amp;$B$4,'Fuel Log'!$C$5:$C$104,$A99,'Fuel Log'!$L$5:$L$104,"Reviewed"))</f>
        <v/>
      </c>
      <c r="H99" s="30">
        <f>IF(OR($F99="",$G99=""),"",IFERROR($G99-$F99,""))</f>
        <v/>
      </c>
    </row>
    <row r="100" ht="20" customHeight="1">
      <c r="A100" s="11">
        <f>IF(Assumptions!$A$94="","",Assumptions!$A$94)</f>
        <v/>
      </c>
      <c r="B100" s="12">
        <f>IF($A100="","",IFERROR(VLOOKUP($A100,Assumptions!$A$8:$D$107,3,FALSE),""))</f>
        <v/>
      </c>
      <c r="C100" s="12">
        <f>IF(OR($A100="",$B$5="",$B100="",Assumptions!$B$5=""),"",IFERROR($B100*$B$5/Assumptions!$B$5,""))</f>
        <v/>
      </c>
      <c r="D100" s="12">
        <f>IF(OR($A100="",$B$3="",$B$4="",$B$4&lt;$B$3),"",SUMIFS('Fuel Log'!$F$5:$F$104,'Fuel Log'!$A$5:$A$104,"&gt;="&amp;$B$3,'Fuel Log'!$A$5:$A$104,"&lt;="&amp;$B$4,'Fuel Log'!$C$5:$C$104,$A100,'Fuel Log'!$L$5:$L$104,"Recorded")+SUMIFS('Fuel Log'!$F$5:$F$104,'Fuel Log'!$A$5:$A$104,"&gt;="&amp;$B$3,'Fuel Log'!$A$5:$A$104,"&lt;="&amp;$B$4,'Fuel Log'!$C$5:$C$104,$A100,'Fuel Log'!$L$5:$L$104,"Reviewed"))</f>
        <v/>
      </c>
      <c r="E100" s="12">
        <f>IF(OR($C100="",$D100=""),"",IFERROR($D100-$C100,""))</f>
        <v/>
      </c>
      <c r="F100" s="29">
        <f>IF(OR($A100="",$C100=""),"",IFERROR($C100*VLOOKUP($A100,Assumptions!$A$8:$D$107,4,FALSE),""))</f>
        <v/>
      </c>
      <c r="G100" s="29">
        <f>IF(OR($A100="",$B$3="",$B$4="",$B$4&lt;$B$3),"",SUMIFS('Fuel Log'!$H$5:$H$104,'Fuel Log'!$A$5:$A$104,"&gt;="&amp;$B$3,'Fuel Log'!$A$5:$A$104,"&lt;="&amp;$B$4,'Fuel Log'!$C$5:$C$104,$A100,'Fuel Log'!$L$5:$L$104,"Recorded")+SUMIFS('Fuel Log'!$H$5:$H$104,'Fuel Log'!$A$5:$A$104,"&gt;="&amp;$B$3,'Fuel Log'!$A$5:$A$104,"&lt;="&amp;$B$4,'Fuel Log'!$C$5:$C$104,$A100,'Fuel Log'!$L$5:$L$104,"Reviewed"))</f>
        <v/>
      </c>
      <c r="H100" s="29">
        <f>IF(OR($F100="",$G100=""),"",IFERROR($G100-$F100,""))</f>
        <v/>
      </c>
    </row>
    <row r="101" ht="20" customHeight="1">
      <c r="A101" s="14">
        <f>IF(Assumptions!$A$95="","",Assumptions!$A$95)</f>
        <v/>
      </c>
      <c r="B101" s="15">
        <f>IF($A101="","",IFERROR(VLOOKUP($A101,Assumptions!$A$8:$D$107,3,FALSE),""))</f>
        <v/>
      </c>
      <c r="C101" s="15">
        <f>IF(OR($A101="",$B$5="",$B101="",Assumptions!$B$5=""),"",IFERROR($B101*$B$5/Assumptions!$B$5,""))</f>
        <v/>
      </c>
      <c r="D101" s="15">
        <f>IF(OR($A101="",$B$3="",$B$4="",$B$4&lt;$B$3),"",SUMIFS('Fuel Log'!$F$5:$F$104,'Fuel Log'!$A$5:$A$104,"&gt;="&amp;$B$3,'Fuel Log'!$A$5:$A$104,"&lt;="&amp;$B$4,'Fuel Log'!$C$5:$C$104,$A101,'Fuel Log'!$L$5:$L$104,"Recorded")+SUMIFS('Fuel Log'!$F$5:$F$104,'Fuel Log'!$A$5:$A$104,"&gt;="&amp;$B$3,'Fuel Log'!$A$5:$A$104,"&lt;="&amp;$B$4,'Fuel Log'!$C$5:$C$104,$A101,'Fuel Log'!$L$5:$L$104,"Reviewed"))</f>
        <v/>
      </c>
      <c r="E101" s="15">
        <f>IF(OR($C101="",$D101=""),"",IFERROR($D101-$C101,""))</f>
        <v/>
      </c>
      <c r="F101" s="30">
        <f>IF(OR($A101="",$C101=""),"",IFERROR($C101*VLOOKUP($A101,Assumptions!$A$8:$D$107,4,FALSE),""))</f>
        <v/>
      </c>
      <c r="G101" s="30">
        <f>IF(OR($A101="",$B$3="",$B$4="",$B$4&lt;$B$3),"",SUMIFS('Fuel Log'!$H$5:$H$104,'Fuel Log'!$A$5:$A$104,"&gt;="&amp;$B$3,'Fuel Log'!$A$5:$A$104,"&lt;="&amp;$B$4,'Fuel Log'!$C$5:$C$104,$A101,'Fuel Log'!$L$5:$L$104,"Recorded")+SUMIFS('Fuel Log'!$H$5:$H$104,'Fuel Log'!$A$5:$A$104,"&gt;="&amp;$B$3,'Fuel Log'!$A$5:$A$104,"&lt;="&amp;$B$4,'Fuel Log'!$C$5:$C$104,$A101,'Fuel Log'!$L$5:$L$104,"Reviewed"))</f>
        <v/>
      </c>
      <c r="H101" s="30">
        <f>IF(OR($F101="",$G101=""),"",IFERROR($G101-$F101,""))</f>
        <v/>
      </c>
    </row>
    <row r="102" ht="20" customHeight="1">
      <c r="A102" s="11">
        <f>IF(Assumptions!$A$96="","",Assumptions!$A$96)</f>
        <v/>
      </c>
      <c r="B102" s="12">
        <f>IF($A102="","",IFERROR(VLOOKUP($A102,Assumptions!$A$8:$D$107,3,FALSE),""))</f>
        <v/>
      </c>
      <c r="C102" s="12">
        <f>IF(OR($A102="",$B$5="",$B102="",Assumptions!$B$5=""),"",IFERROR($B102*$B$5/Assumptions!$B$5,""))</f>
        <v/>
      </c>
      <c r="D102" s="12">
        <f>IF(OR($A102="",$B$3="",$B$4="",$B$4&lt;$B$3),"",SUMIFS('Fuel Log'!$F$5:$F$104,'Fuel Log'!$A$5:$A$104,"&gt;="&amp;$B$3,'Fuel Log'!$A$5:$A$104,"&lt;="&amp;$B$4,'Fuel Log'!$C$5:$C$104,$A102,'Fuel Log'!$L$5:$L$104,"Recorded")+SUMIFS('Fuel Log'!$F$5:$F$104,'Fuel Log'!$A$5:$A$104,"&gt;="&amp;$B$3,'Fuel Log'!$A$5:$A$104,"&lt;="&amp;$B$4,'Fuel Log'!$C$5:$C$104,$A102,'Fuel Log'!$L$5:$L$104,"Reviewed"))</f>
        <v/>
      </c>
      <c r="E102" s="12">
        <f>IF(OR($C102="",$D102=""),"",IFERROR($D102-$C102,""))</f>
        <v/>
      </c>
      <c r="F102" s="29">
        <f>IF(OR($A102="",$C102=""),"",IFERROR($C102*VLOOKUP($A102,Assumptions!$A$8:$D$107,4,FALSE),""))</f>
        <v/>
      </c>
      <c r="G102" s="29">
        <f>IF(OR($A102="",$B$3="",$B$4="",$B$4&lt;$B$3),"",SUMIFS('Fuel Log'!$H$5:$H$104,'Fuel Log'!$A$5:$A$104,"&gt;="&amp;$B$3,'Fuel Log'!$A$5:$A$104,"&lt;="&amp;$B$4,'Fuel Log'!$C$5:$C$104,$A102,'Fuel Log'!$L$5:$L$104,"Recorded")+SUMIFS('Fuel Log'!$H$5:$H$104,'Fuel Log'!$A$5:$A$104,"&gt;="&amp;$B$3,'Fuel Log'!$A$5:$A$104,"&lt;="&amp;$B$4,'Fuel Log'!$C$5:$C$104,$A102,'Fuel Log'!$L$5:$L$104,"Reviewed"))</f>
        <v/>
      </c>
      <c r="H102" s="29">
        <f>IF(OR($F102="",$G102=""),"",IFERROR($G102-$F102,""))</f>
        <v/>
      </c>
    </row>
    <row r="103" ht="20" customHeight="1">
      <c r="A103" s="14">
        <f>IF(Assumptions!$A$97="","",Assumptions!$A$97)</f>
        <v/>
      </c>
      <c r="B103" s="15">
        <f>IF($A103="","",IFERROR(VLOOKUP($A103,Assumptions!$A$8:$D$107,3,FALSE),""))</f>
        <v/>
      </c>
      <c r="C103" s="15">
        <f>IF(OR($A103="",$B$5="",$B103="",Assumptions!$B$5=""),"",IFERROR($B103*$B$5/Assumptions!$B$5,""))</f>
        <v/>
      </c>
      <c r="D103" s="15">
        <f>IF(OR($A103="",$B$3="",$B$4="",$B$4&lt;$B$3),"",SUMIFS('Fuel Log'!$F$5:$F$104,'Fuel Log'!$A$5:$A$104,"&gt;="&amp;$B$3,'Fuel Log'!$A$5:$A$104,"&lt;="&amp;$B$4,'Fuel Log'!$C$5:$C$104,$A103,'Fuel Log'!$L$5:$L$104,"Recorded")+SUMIFS('Fuel Log'!$F$5:$F$104,'Fuel Log'!$A$5:$A$104,"&gt;="&amp;$B$3,'Fuel Log'!$A$5:$A$104,"&lt;="&amp;$B$4,'Fuel Log'!$C$5:$C$104,$A103,'Fuel Log'!$L$5:$L$104,"Reviewed"))</f>
        <v/>
      </c>
      <c r="E103" s="15">
        <f>IF(OR($C103="",$D103=""),"",IFERROR($D103-$C103,""))</f>
        <v/>
      </c>
      <c r="F103" s="30">
        <f>IF(OR($A103="",$C103=""),"",IFERROR($C103*VLOOKUP($A103,Assumptions!$A$8:$D$107,4,FALSE),""))</f>
        <v/>
      </c>
      <c r="G103" s="30">
        <f>IF(OR($A103="",$B$3="",$B$4="",$B$4&lt;$B$3),"",SUMIFS('Fuel Log'!$H$5:$H$104,'Fuel Log'!$A$5:$A$104,"&gt;="&amp;$B$3,'Fuel Log'!$A$5:$A$104,"&lt;="&amp;$B$4,'Fuel Log'!$C$5:$C$104,$A103,'Fuel Log'!$L$5:$L$104,"Recorded")+SUMIFS('Fuel Log'!$H$5:$H$104,'Fuel Log'!$A$5:$A$104,"&gt;="&amp;$B$3,'Fuel Log'!$A$5:$A$104,"&lt;="&amp;$B$4,'Fuel Log'!$C$5:$C$104,$A103,'Fuel Log'!$L$5:$L$104,"Reviewed"))</f>
        <v/>
      </c>
      <c r="H103" s="30">
        <f>IF(OR($F103="",$G103=""),"",IFERROR($G103-$F103,""))</f>
        <v/>
      </c>
    </row>
    <row r="104" ht="20" customHeight="1">
      <c r="A104" s="11">
        <f>IF(Assumptions!$A$98="","",Assumptions!$A$98)</f>
        <v/>
      </c>
      <c r="B104" s="12">
        <f>IF($A104="","",IFERROR(VLOOKUP($A104,Assumptions!$A$8:$D$107,3,FALSE),""))</f>
        <v/>
      </c>
      <c r="C104" s="12">
        <f>IF(OR($A104="",$B$5="",$B104="",Assumptions!$B$5=""),"",IFERROR($B104*$B$5/Assumptions!$B$5,""))</f>
        <v/>
      </c>
      <c r="D104" s="12">
        <f>IF(OR($A104="",$B$3="",$B$4="",$B$4&lt;$B$3),"",SUMIFS('Fuel Log'!$F$5:$F$104,'Fuel Log'!$A$5:$A$104,"&gt;="&amp;$B$3,'Fuel Log'!$A$5:$A$104,"&lt;="&amp;$B$4,'Fuel Log'!$C$5:$C$104,$A104,'Fuel Log'!$L$5:$L$104,"Recorded")+SUMIFS('Fuel Log'!$F$5:$F$104,'Fuel Log'!$A$5:$A$104,"&gt;="&amp;$B$3,'Fuel Log'!$A$5:$A$104,"&lt;="&amp;$B$4,'Fuel Log'!$C$5:$C$104,$A104,'Fuel Log'!$L$5:$L$104,"Reviewed"))</f>
        <v/>
      </c>
      <c r="E104" s="12">
        <f>IF(OR($C104="",$D104=""),"",IFERROR($D104-$C104,""))</f>
        <v/>
      </c>
      <c r="F104" s="29">
        <f>IF(OR($A104="",$C104=""),"",IFERROR($C104*VLOOKUP($A104,Assumptions!$A$8:$D$107,4,FALSE),""))</f>
        <v/>
      </c>
      <c r="G104" s="29">
        <f>IF(OR($A104="",$B$3="",$B$4="",$B$4&lt;$B$3),"",SUMIFS('Fuel Log'!$H$5:$H$104,'Fuel Log'!$A$5:$A$104,"&gt;="&amp;$B$3,'Fuel Log'!$A$5:$A$104,"&lt;="&amp;$B$4,'Fuel Log'!$C$5:$C$104,$A104,'Fuel Log'!$L$5:$L$104,"Recorded")+SUMIFS('Fuel Log'!$H$5:$H$104,'Fuel Log'!$A$5:$A$104,"&gt;="&amp;$B$3,'Fuel Log'!$A$5:$A$104,"&lt;="&amp;$B$4,'Fuel Log'!$C$5:$C$104,$A104,'Fuel Log'!$L$5:$L$104,"Reviewed"))</f>
        <v/>
      </c>
      <c r="H104" s="29">
        <f>IF(OR($F104="",$G104=""),"",IFERROR($G104-$F104,""))</f>
        <v/>
      </c>
    </row>
    <row r="105" ht="20" customHeight="1">
      <c r="A105" s="14">
        <f>IF(Assumptions!$A$99="","",Assumptions!$A$99)</f>
        <v/>
      </c>
      <c r="B105" s="15">
        <f>IF($A105="","",IFERROR(VLOOKUP($A105,Assumptions!$A$8:$D$107,3,FALSE),""))</f>
        <v/>
      </c>
      <c r="C105" s="15">
        <f>IF(OR($A105="",$B$5="",$B105="",Assumptions!$B$5=""),"",IFERROR($B105*$B$5/Assumptions!$B$5,""))</f>
        <v/>
      </c>
      <c r="D105" s="15">
        <f>IF(OR($A105="",$B$3="",$B$4="",$B$4&lt;$B$3),"",SUMIFS('Fuel Log'!$F$5:$F$104,'Fuel Log'!$A$5:$A$104,"&gt;="&amp;$B$3,'Fuel Log'!$A$5:$A$104,"&lt;="&amp;$B$4,'Fuel Log'!$C$5:$C$104,$A105,'Fuel Log'!$L$5:$L$104,"Recorded")+SUMIFS('Fuel Log'!$F$5:$F$104,'Fuel Log'!$A$5:$A$104,"&gt;="&amp;$B$3,'Fuel Log'!$A$5:$A$104,"&lt;="&amp;$B$4,'Fuel Log'!$C$5:$C$104,$A105,'Fuel Log'!$L$5:$L$104,"Reviewed"))</f>
        <v/>
      </c>
      <c r="E105" s="15">
        <f>IF(OR($C105="",$D105=""),"",IFERROR($D105-$C105,""))</f>
        <v/>
      </c>
      <c r="F105" s="30">
        <f>IF(OR($A105="",$C105=""),"",IFERROR($C105*VLOOKUP($A105,Assumptions!$A$8:$D$107,4,FALSE),""))</f>
        <v/>
      </c>
      <c r="G105" s="30">
        <f>IF(OR($A105="",$B$3="",$B$4="",$B$4&lt;$B$3),"",SUMIFS('Fuel Log'!$H$5:$H$104,'Fuel Log'!$A$5:$A$104,"&gt;="&amp;$B$3,'Fuel Log'!$A$5:$A$104,"&lt;="&amp;$B$4,'Fuel Log'!$C$5:$C$104,$A105,'Fuel Log'!$L$5:$L$104,"Recorded")+SUMIFS('Fuel Log'!$H$5:$H$104,'Fuel Log'!$A$5:$A$104,"&gt;="&amp;$B$3,'Fuel Log'!$A$5:$A$104,"&lt;="&amp;$B$4,'Fuel Log'!$C$5:$C$104,$A105,'Fuel Log'!$L$5:$L$104,"Reviewed"))</f>
        <v/>
      </c>
      <c r="H105" s="30">
        <f>IF(OR($F105="",$G105=""),"",IFERROR($G105-$F105,""))</f>
        <v/>
      </c>
    </row>
    <row r="106" ht="20" customHeight="1">
      <c r="A106" s="11">
        <f>IF(Assumptions!$A$100="","",Assumptions!$A$100)</f>
        <v/>
      </c>
      <c r="B106" s="12">
        <f>IF($A106="","",IFERROR(VLOOKUP($A106,Assumptions!$A$8:$D$107,3,FALSE),""))</f>
        <v/>
      </c>
      <c r="C106" s="12">
        <f>IF(OR($A106="",$B$5="",$B106="",Assumptions!$B$5=""),"",IFERROR($B106*$B$5/Assumptions!$B$5,""))</f>
        <v/>
      </c>
      <c r="D106" s="12">
        <f>IF(OR($A106="",$B$3="",$B$4="",$B$4&lt;$B$3),"",SUMIFS('Fuel Log'!$F$5:$F$104,'Fuel Log'!$A$5:$A$104,"&gt;="&amp;$B$3,'Fuel Log'!$A$5:$A$104,"&lt;="&amp;$B$4,'Fuel Log'!$C$5:$C$104,$A106,'Fuel Log'!$L$5:$L$104,"Recorded")+SUMIFS('Fuel Log'!$F$5:$F$104,'Fuel Log'!$A$5:$A$104,"&gt;="&amp;$B$3,'Fuel Log'!$A$5:$A$104,"&lt;="&amp;$B$4,'Fuel Log'!$C$5:$C$104,$A106,'Fuel Log'!$L$5:$L$104,"Reviewed"))</f>
        <v/>
      </c>
      <c r="E106" s="12">
        <f>IF(OR($C106="",$D106=""),"",IFERROR($D106-$C106,""))</f>
        <v/>
      </c>
      <c r="F106" s="29">
        <f>IF(OR($A106="",$C106=""),"",IFERROR($C106*VLOOKUP($A106,Assumptions!$A$8:$D$107,4,FALSE),""))</f>
        <v/>
      </c>
      <c r="G106" s="29">
        <f>IF(OR($A106="",$B$3="",$B$4="",$B$4&lt;$B$3),"",SUMIFS('Fuel Log'!$H$5:$H$104,'Fuel Log'!$A$5:$A$104,"&gt;="&amp;$B$3,'Fuel Log'!$A$5:$A$104,"&lt;="&amp;$B$4,'Fuel Log'!$C$5:$C$104,$A106,'Fuel Log'!$L$5:$L$104,"Recorded")+SUMIFS('Fuel Log'!$H$5:$H$104,'Fuel Log'!$A$5:$A$104,"&gt;="&amp;$B$3,'Fuel Log'!$A$5:$A$104,"&lt;="&amp;$B$4,'Fuel Log'!$C$5:$C$104,$A106,'Fuel Log'!$L$5:$L$104,"Reviewed"))</f>
        <v/>
      </c>
      <c r="H106" s="29">
        <f>IF(OR($F106="",$G106=""),"",IFERROR($G106-$F106,""))</f>
        <v/>
      </c>
    </row>
    <row r="107" ht="20" customHeight="1">
      <c r="A107" s="14">
        <f>IF(Assumptions!$A$101="","",Assumptions!$A$101)</f>
        <v/>
      </c>
      <c r="B107" s="15">
        <f>IF($A107="","",IFERROR(VLOOKUP($A107,Assumptions!$A$8:$D$107,3,FALSE),""))</f>
        <v/>
      </c>
      <c r="C107" s="15">
        <f>IF(OR($A107="",$B$5="",$B107="",Assumptions!$B$5=""),"",IFERROR($B107*$B$5/Assumptions!$B$5,""))</f>
        <v/>
      </c>
      <c r="D107" s="15">
        <f>IF(OR($A107="",$B$3="",$B$4="",$B$4&lt;$B$3),"",SUMIFS('Fuel Log'!$F$5:$F$104,'Fuel Log'!$A$5:$A$104,"&gt;="&amp;$B$3,'Fuel Log'!$A$5:$A$104,"&lt;="&amp;$B$4,'Fuel Log'!$C$5:$C$104,$A107,'Fuel Log'!$L$5:$L$104,"Recorded")+SUMIFS('Fuel Log'!$F$5:$F$104,'Fuel Log'!$A$5:$A$104,"&gt;="&amp;$B$3,'Fuel Log'!$A$5:$A$104,"&lt;="&amp;$B$4,'Fuel Log'!$C$5:$C$104,$A107,'Fuel Log'!$L$5:$L$104,"Reviewed"))</f>
        <v/>
      </c>
      <c r="E107" s="15">
        <f>IF(OR($C107="",$D107=""),"",IFERROR($D107-$C107,""))</f>
        <v/>
      </c>
      <c r="F107" s="30">
        <f>IF(OR($A107="",$C107=""),"",IFERROR($C107*VLOOKUP($A107,Assumptions!$A$8:$D$107,4,FALSE),""))</f>
        <v/>
      </c>
      <c r="G107" s="30">
        <f>IF(OR($A107="",$B$3="",$B$4="",$B$4&lt;$B$3),"",SUMIFS('Fuel Log'!$H$5:$H$104,'Fuel Log'!$A$5:$A$104,"&gt;="&amp;$B$3,'Fuel Log'!$A$5:$A$104,"&lt;="&amp;$B$4,'Fuel Log'!$C$5:$C$104,$A107,'Fuel Log'!$L$5:$L$104,"Recorded")+SUMIFS('Fuel Log'!$H$5:$H$104,'Fuel Log'!$A$5:$A$104,"&gt;="&amp;$B$3,'Fuel Log'!$A$5:$A$104,"&lt;="&amp;$B$4,'Fuel Log'!$C$5:$C$104,$A107,'Fuel Log'!$L$5:$L$104,"Reviewed"))</f>
        <v/>
      </c>
      <c r="H107" s="30">
        <f>IF(OR($F107="",$G107=""),"",IFERROR($G107-$F107,""))</f>
        <v/>
      </c>
    </row>
    <row r="108" ht="20" customHeight="1">
      <c r="A108" s="11">
        <f>IF(Assumptions!$A$102="","",Assumptions!$A$102)</f>
        <v/>
      </c>
      <c r="B108" s="12">
        <f>IF($A108="","",IFERROR(VLOOKUP($A108,Assumptions!$A$8:$D$107,3,FALSE),""))</f>
        <v/>
      </c>
      <c r="C108" s="12">
        <f>IF(OR($A108="",$B$5="",$B108="",Assumptions!$B$5=""),"",IFERROR($B108*$B$5/Assumptions!$B$5,""))</f>
        <v/>
      </c>
      <c r="D108" s="12">
        <f>IF(OR($A108="",$B$3="",$B$4="",$B$4&lt;$B$3),"",SUMIFS('Fuel Log'!$F$5:$F$104,'Fuel Log'!$A$5:$A$104,"&gt;="&amp;$B$3,'Fuel Log'!$A$5:$A$104,"&lt;="&amp;$B$4,'Fuel Log'!$C$5:$C$104,$A108,'Fuel Log'!$L$5:$L$104,"Recorded")+SUMIFS('Fuel Log'!$F$5:$F$104,'Fuel Log'!$A$5:$A$104,"&gt;="&amp;$B$3,'Fuel Log'!$A$5:$A$104,"&lt;="&amp;$B$4,'Fuel Log'!$C$5:$C$104,$A108,'Fuel Log'!$L$5:$L$104,"Reviewed"))</f>
        <v/>
      </c>
      <c r="E108" s="12">
        <f>IF(OR($C108="",$D108=""),"",IFERROR($D108-$C108,""))</f>
        <v/>
      </c>
      <c r="F108" s="29">
        <f>IF(OR($A108="",$C108=""),"",IFERROR($C108*VLOOKUP($A108,Assumptions!$A$8:$D$107,4,FALSE),""))</f>
        <v/>
      </c>
      <c r="G108" s="29">
        <f>IF(OR($A108="",$B$3="",$B$4="",$B$4&lt;$B$3),"",SUMIFS('Fuel Log'!$H$5:$H$104,'Fuel Log'!$A$5:$A$104,"&gt;="&amp;$B$3,'Fuel Log'!$A$5:$A$104,"&lt;="&amp;$B$4,'Fuel Log'!$C$5:$C$104,$A108,'Fuel Log'!$L$5:$L$104,"Recorded")+SUMIFS('Fuel Log'!$H$5:$H$104,'Fuel Log'!$A$5:$A$104,"&gt;="&amp;$B$3,'Fuel Log'!$A$5:$A$104,"&lt;="&amp;$B$4,'Fuel Log'!$C$5:$C$104,$A108,'Fuel Log'!$L$5:$L$104,"Reviewed"))</f>
        <v/>
      </c>
      <c r="H108" s="29">
        <f>IF(OR($F108="",$G108=""),"",IFERROR($G108-$F108,""))</f>
        <v/>
      </c>
    </row>
    <row r="109" ht="20" customHeight="1">
      <c r="A109" s="14">
        <f>IF(Assumptions!$A$103="","",Assumptions!$A$103)</f>
        <v/>
      </c>
      <c r="B109" s="15">
        <f>IF($A109="","",IFERROR(VLOOKUP($A109,Assumptions!$A$8:$D$107,3,FALSE),""))</f>
        <v/>
      </c>
      <c r="C109" s="15">
        <f>IF(OR($A109="",$B$5="",$B109="",Assumptions!$B$5=""),"",IFERROR($B109*$B$5/Assumptions!$B$5,""))</f>
        <v/>
      </c>
      <c r="D109" s="15">
        <f>IF(OR($A109="",$B$3="",$B$4="",$B$4&lt;$B$3),"",SUMIFS('Fuel Log'!$F$5:$F$104,'Fuel Log'!$A$5:$A$104,"&gt;="&amp;$B$3,'Fuel Log'!$A$5:$A$104,"&lt;="&amp;$B$4,'Fuel Log'!$C$5:$C$104,$A109,'Fuel Log'!$L$5:$L$104,"Recorded")+SUMIFS('Fuel Log'!$F$5:$F$104,'Fuel Log'!$A$5:$A$104,"&gt;="&amp;$B$3,'Fuel Log'!$A$5:$A$104,"&lt;="&amp;$B$4,'Fuel Log'!$C$5:$C$104,$A109,'Fuel Log'!$L$5:$L$104,"Reviewed"))</f>
        <v/>
      </c>
      <c r="E109" s="15">
        <f>IF(OR($C109="",$D109=""),"",IFERROR($D109-$C109,""))</f>
        <v/>
      </c>
      <c r="F109" s="30">
        <f>IF(OR($A109="",$C109=""),"",IFERROR($C109*VLOOKUP($A109,Assumptions!$A$8:$D$107,4,FALSE),""))</f>
        <v/>
      </c>
      <c r="G109" s="30">
        <f>IF(OR($A109="",$B$3="",$B$4="",$B$4&lt;$B$3),"",SUMIFS('Fuel Log'!$H$5:$H$104,'Fuel Log'!$A$5:$A$104,"&gt;="&amp;$B$3,'Fuel Log'!$A$5:$A$104,"&lt;="&amp;$B$4,'Fuel Log'!$C$5:$C$104,$A109,'Fuel Log'!$L$5:$L$104,"Recorded")+SUMIFS('Fuel Log'!$H$5:$H$104,'Fuel Log'!$A$5:$A$104,"&gt;="&amp;$B$3,'Fuel Log'!$A$5:$A$104,"&lt;="&amp;$B$4,'Fuel Log'!$C$5:$C$104,$A109,'Fuel Log'!$L$5:$L$104,"Reviewed"))</f>
        <v/>
      </c>
      <c r="H109" s="30">
        <f>IF(OR($F109="",$G109=""),"",IFERROR($G109-$F109,""))</f>
        <v/>
      </c>
    </row>
    <row r="110" ht="20" customHeight="1">
      <c r="A110" s="11">
        <f>IF(Assumptions!$A$104="","",Assumptions!$A$104)</f>
        <v/>
      </c>
      <c r="B110" s="12">
        <f>IF($A110="","",IFERROR(VLOOKUP($A110,Assumptions!$A$8:$D$107,3,FALSE),""))</f>
        <v/>
      </c>
      <c r="C110" s="12">
        <f>IF(OR($A110="",$B$5="",$B110="",Assumptions!$B$5=""),"",IFERROR($B110*$B$5/Assumptions!$B$5,""))</f>
        <v/>
      </c>
      <c r="D110" s="12">
        <f>IF(OR($A110="",$B$3="",$B$4="",$B$4&lt;$B$3),"",SUMIFS('Fuel Log'!$F$5:$F$104,'Fuel Log'!$A$5:$A$104,"&gt;="&amp;$B$3,'Fuel Log'!$A$5:$A$104,"&lt;="&amp;$B$4,'Fuel Log'!$C$5:$C$104,$A110,'Fuel Log'!$L$5:$L$104,"Recorded")+SUMIFS('Fuel Log'!$F$5:$F$104,'Fuel Log'!$A$5:$A$104,"&gt;="&amp;$B$3,'Fuel Log'!$A$5:$A$104,"&lt;="&amp;$B$4,'Fuel Log'!$C$5:$C$104,$A110,'Fuel Log'!$L$5:$L$104,"Reviewed"))</f>
        <v/>
      </c>
      <c r="E110" s="12">
        <f>IF(OR($C110="",$D110=""),"",IFERROR($D110-$C110,""))</f>
        <v/>
      </c>
      <c r="F110" s="29">
        <f>IF(OR($A110="",$C110=""),"",IFERROR($C110*VLOOKUP($A110,Assumptions!$A$8:$D$107,4,FALSE),""))</f>
        <v/>
      </c>
      <c r="G110" s="29">
        <f>IF(OR($A110="",$B$3="",$B$4="",$B$4&lt;$B$3),"",SUMIFS('Fuel Log'!$H$5:$H$104,'Fuel Log'!$A$5:$A$104,"&gt;="&amp;$B$3,'Fuel Log'!$A$5:$A$104,"&lt;="&amp;$B$4,'Fuel Log'!$C$5:$C$104,$A110,'Fuel Log'!$L$5:$L$104,"Recorded")+SUMIFS('Fuel Log'!$H$5:$H$104,'Fuel Log'!$A$5:$A$104,"&gt;="&amp;$B$3,'Fuel Log'!$A$5:$A$104,"&lt;="&amp;$B$4,'Fuel Log'!$C$5:$C$104,$A110,'Fuel Log'!$L$5:$L$104,"Reviewed"))</f>
        <v/>
      </c>
      <c r="H110" s="29">
        <f>IF(OR($F110="",$G110=""),"",IFERROR($G110-$F110,""))</f>
        <v/>
      </c>
    </row>
    <row r="111" ht="20" customHeight="1">
      <c r="A111" s="14">
        <f>IF(Assumptions!$A$105="","",Assumptions!$A$105)</f>
        <v/>
      </c>
      <c r="B111" s="15">
        <f>IF($A111="","",IFERROR(VLOOKUP($A111,Assumptions!$A$8:$D$107,3,FALSE),""))</f>
        <v/>
      </c>
      <c r="C111" s="15">
        <f>IF(OR($A111="",$B$5="",$B111="",Assumptions!$B$5=""),"",IFERROR($B111*$B$5/Assumptions!$B$5,""))</f>
        <v/>
      </c>
      <c r="D111" s="15">
        <f>IF(OR($A111="",$B$3="",$B$4="",$B$4&lt;$B$3),"",SUMIFS('Fuel Log'!$F$5:$F$104,'Fuel Log'!$A$5:$A$104,"&gt;="&amp;$B$3,'Fuel Log'!$A$5:$A$104,"&lt;="&amp;$B$4,'Fuel Log'!$C$5:$C$104,$A111,'Fuel Log'!$L$5:$L$104,"Recorded")+SUMIFS('Fuel Log'!$F$5:$F$104,'Fuel Log'!$A$5:$A$104,"&gt;="&amp;$B$3,'Fuel Log'!$A$5:$A$104,"&lt;="&amp;$B$4,'Fuel Log'!$C$5:$C$104,$A111,'Fuel Log'!$L$5:$L$104,"Reviewed"))</f>
        <v/>
      </c>
      <c r="E111" s="15">
        <f>IF(OR($C111="",$D111=""),"",IFERROR($D111-$C111,""))</f>
        <v/>
      </c>
      <c r="F111" s="30">
        <f>IF(OR($A111="",$C111=""),"",IFERROR($C111*VLOOKUP($A111,Assumptions!$A$8:$D$107,4,FALSE),""))</f>
        <v/>
      </c>
      <c r="G111" s="30">
        <f>IF(OR($A111="",$B$3="",$B$4="",$B$4&lt;$B$3),"",SUMIFS('Fuel Log'!$H$5:$H$104,'Fuel Log'!$A$5:$A$104,"&gt;="&amp;$B$3,'Fuel Log'!$A$5:$A$104,"&lt;="&amp;$B$4,'Fuel Log'!$C$5:$C$104,$A111,'Fuel Log'!$L$5:$L$104,"Recorded")+SUMIFS('Fuel Log'!$H$5:$H$104,'Fuel Log'!$A$5:$A$104,"&gt;="&amp;$B$3,'Fuel Log'!$A$5:$A$104,"&lt;="&amp;$B$4,'Fuel Log'!$C$5:$C$104,$A111,'Fuel Log'!$L$5:$L$104,"Reviewed"))</f>
        <v/>
      </c>
      <c r="H111" s="30">
        <f>IF(OR($F111="",$G111=""),"",IFERROR($G111-$F111,""))</f>
        <v/>
      </c>
    </row>
    <row r="112" ht="20" customHeight="1">
      <c r="A112" s="11">
        <f>IF(Assumptions!$A$106="","",Assumptions!$A$106)</f>
        <v/>
      </c>
      <c r="B112" s="12">
        <f>IF($A112="","",IFERROR(VLOOKUP($A112,Assumptions!$A$8:$D$107,3,FALSE),""))</f>
        <v/>
      </c>
      <c r="C112" s="12">
        <f>IF(OR($A112="",$B$5="",$B112="",Assumptions!$B$5=""),"",IFERROR($B112*$B$5/Assumptions!$B$5,""))</f>
        <v/>
      </c>
      <c r="D112" s="12">
        <f>IF(OR($A112="",$B$3="",$B$4="",$B$4&lt;$B$3),"",SUMIFS('Fuel Log'!$F$5:$F$104,'Fuel Log'!$A$5:$A$104,"&gt;="&amp;$B$3,'Fuel Log'!$A$5:$A$104,"&lt;="&amp;$B$4,'Fuel Log'!$C$5:$C$104,$A112,'Fuel Log'!$L$5:$L$104,"Recorded")+SUMIFS('Fuel Log'!$F$5:$F$104,'Fuel Log'!$A$5:$A$104,"&gt;="&amp;$B$3,'Fuel Log'!$A$5:$A$104,"&lt;="&amp;$B$4,'Fuel Log'!$C$5:$C$104,$A112,'Fuel Log'!$L$5:$L$104,"Reviewed"))</f>
        <v/>
      </c>
      <c r="E112" s="12">
        <f>IF(OR($C112="",$D112=""),"",IFERROR($D112-$C112,""))</f>
        <v/>
      </c>
      <c r="F112" s="29">
        <f>IF(OR($A112="",$C112=""),"",IFERROR($C112*VLOOKUP($A112,Assumptions!$A$8:$D$107,4,FALSE),""))</f>
        <v/>
      </c>
      <c r="G112" s="29">
        <f>IF(OR($A112="",$B$3="",$B$4="",$B$4&lt;$B$3),"",SUMIFS('Fuel Log'!$H$5:$H$104,'Fuel Log'!$A$5:$A$104,"&gt;="&amp;$B$3,'Fuel Log'!$A$5:$A$104,"&lt;="&amp;$B$4,'Fuel Log'!$C$5:$C$104,$A112,'Fuel Log'!$L$5:$L$104,"Recorded")+SUMIFS('Fuel Log'!$H$5:$H$104,'Fuel Log'!$A$5:$A$104,"&gt;="&amp;$B$3,'Fuel Log'!$A$5:$A$104,"&lt;="&amp;$B$4,'Fuel Log'!$C$5:$C$104,$A112,'Fuel Log'!$L$5:$L$104,"Reviewed"))</f>
        <v/>
      </c>
      <c r="H112" s="29">
        <f>IF(OR($F112="",$G112=""),"",IFERROR($G112-$F112,""))</f>
        <v/>
      </c>
    </row>
    <row r="113" ht="20" customHeight="1">
      <c r="A113" s="14">
        <f>IF(Assumptions!$A$107="","",Assumptions!$A$107)</f>
        <v/>
      </c>
      <c r="B113" s="15">
        <f>IF($A113="","",IFERROR(VLOOKUP($A113,Assumptions!$A$8:$D$107,3,FALSE),""))</f>
        <v/>
      </c>
      <c r="C113" s="15">
        <f>IF(OR($A113="",$B$5="",$B113="",Assumptions!$B$5=""),"",IFERROR($B113*$B$5/Assumptions!$B$5,""))</f>
        <v/>
      </c>
      <c r="D113" s="15">
        <f>IF(OR($A113="",$B$3="",$B$4="",$B$4&lt;$B$3),"",SUMIFS('Fuel Log'!$F$5:$F$104,'Fuel Log'!$A$5:$A$104,"&gt;="&amp;$B$3,'Fuel Log'!$A$5:$A$104,"&lt;="&amp;$B$4,'Fuel Log'!$C$5:$C$104,$A113,'Fuel Log'!$L$5:$L$104,"Recorded")+SUMIFS('Fuel Log'!$F$5:$F$104,'Fuel Log'!$A$5:$A$104,"&gt;="&amp;$B$3,'Fuel Log'!$A$5:$A$104,"&lt;="&amp;$B$4,'Fuel Log'!$C$5:$C$104,$A113,'Fuel Log'!$L$5:$L$104,"Reviewed"))</f>
        <v/>
      </c>
      <c r="E113" s="15">
        <f>IF(OR($C113="",$D113=""),"",IFERROR($D113-$C113,""))</f>
        <v/>
      </c>
      <c r="F113" s="30">
        <f>IF(OR($A113="",$C113=""),"",IFERROR($C113*VLOOKUP($A113,Assumptions!$A$8:$D$107,4,FALSE),""))</f>
        <v/>
      </c>
      <c r="G113" s="30">
        <f>IF(OR($A113="",$B$3="",$B$4="",$B$4&lt;$B$3),"",SUMIFS('Fuel Log'!$H$5:$H$104,'Fuel Log'!$A$5:$A$104,"&gt;="&amp;$B$3,'Fuel Log'!$A$5:$A$104,"&lt;="&amp;$B$4,'Fuel Log'!$C$5:$C$104,$A113,'Fuel Log'!$L$5:$L$104,"Recorded")+SUMIFS('Fuel Log'!$H$5:$H$104,'Fuel Log'!$A$5:$A$104,"&gt;="&amp;$B$3,'Fuel Log'!$A$5:$A$104,"&lt;="&amp;$B$4,'Fuel Log'!$C$5:$C$104,$A113,'Fuel Log'!$L$5:$L$104,"Reviewed"))</f>
        <v/>
      </c>
      <c r="H113" s="30">
        <f>IF(OR($F113="",$G113=""),"",IFERROR($G113-$F113,""))</f>
        <v/>
      </c>
    </row>
  </sheetData>
  <autoFilter ref="A13:H113"/>
  <mergeCells count="1">
    <mergeCell ref="A1:L1"/>
  </mergeCells>
  <conditionalFormatting sqref="E5">
    <cfRule type="expression" priority="1" dxfId="0">
      <formula>AND(ISNUMBER($E$5),$E$5&gt;0)</formula>
    </cfRule>
    <cfRule type="expression" priority="2" dxfId="1">
      <formula>AND(ISNUMBER($E$5),$E$5&lt;=0)</formula>
    </cfRule>
  </conditionalFormatting>
  <conditionalFormatting sqref="E11">
    <cfRule type="expression" priority="3" dxfId="0">
      <formula>AND(ISNUMBER($E$11),$E$11&gt;0)</formula>
    </cfRule>
    <cfRule type="expression" priority="4" dxfId="1">
      <formula>AND(ISNUMBER($E$11),$E$11&lt;=0)</formula>
    </cfRule>
  </conditionalFormatting>
  <conditionalFormatting sqref="B9">
    <cfRule type="expression" priority="5" dxfId="0">
      <formula>AND(ISNUMBER($B$9),$B$9&gt;0)</formula>
    </cfRule>
  </conditionalFormatting>
  <conditionalFormatting sqref="E9">
    <cfRule type="expression" priority="6" dxfId="0">
      <formula>AND(ISNUMBER($E$9),$E$9&gt;0)</formula>
    </cfRule>
  </conditionalFormatting>
  <conditionalFormatting sqref="E14:E113">
    <cfRule type="expression" priority="7" dxfId="0">
      <formula>AND(ISNUMBER($E14),$E14&gt;0)</formula>
    </cfRule>
    <cfRule type="expression" priority="8" dxfId="1">
      <formula>AND(ISNUMBER($E14),$E14&lt;=0)</formula>
    </cfRule>
  </conditionalFormatting>
  <conditionalFormatting sqref="H14:H113">
    <cfRule type="expression" priority="9" dxfId="0">
      <formula>AND(ISNUMBER($H14),$H14&gt;0)</formula>
    </cfRule>
    <cfRule type="expression" priority="10" dxfId="1">
      <formula>AND(ISNUMBER($H14),$H14&lt;=0)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37A4E"/>
    <outlinePr summaryBelow="1" summaryRight="1"/>
    <pageSetUpPr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23" customWidth="1" min="3" max="3"/>
    <col width="31" customWidth="1" min="4" max="4"/>
    <col width="14" customWidth="1" min="5" max="5"/>
    <col width="12" customWidth="1" min="6" max="6"/>
    <col width="16" customWidth="1" min="7" max="7"/>
    <col width="15" customWidth="1" min="8" max="8"/>
    <col width="20" customWidth="1" min="9" max="9"/>
    <col width="17" customWidth="1" min="10" max="10"/>
    <col width="16" customWidth="1" min="11" max="11"/>
    <col width="15" customWidth="1" min="12" max="12"/>
    <col width="25" customWidth="1" min="13" max="13"/>
  </cols>
  <sheetData>
    <row r="1" ht="27" customHeight="1">
      <c r="A1" s="1" t="inlineStr">
        <is>
          <t>Fictional Copper Acorn Landscaping — Fuel Log</t>
        </is>
      </c>
    </row>
    <row r="2" ht="24" customHeight="1">
      <c r="A2" s="2" t="inlineStr">
        <is>
          <t>Yellow cells are editable. Recorded and Reviewed entries are included in Summary actuals; alerts prompt a manual check.</t>
        </is>
      </c>
    </row>
    <row r="3"/>
    <row r="4" ht="38" customHeight="1">
      <c r="A4" s="9" t="inlineStr">
        <is>
          <t>Date</t>
        </is>
      </c>
      <c r="B4" s="9" t="inlineStr">
        <is>
          <t>Equipment ID</t>
        </is>
      </c>
      <c r="C4" s="9" t="inlineStr">
        <is>
          <t>Equipment Class</t>
        </is>
      </c>
      <c r="D4" s="9" t="inlineStr">
        <is>
          <t>Property or Job</t>
        </is>
      </c>
      <c r="E4" s="9" t="inlineStr">
        <is>
          <t>Fuel Type</t>
        </is>
      </c>
      <c r="F4" s="9" t="inlineStr">
        <is>
          <t>Gallons</t>
        </is>
      </c>
      <c r="G4" s="9" t="inlineStr">
        <is>
          <t>Price per Gallon</t>
        </is>
      </c>
      <c r="H4" s="9" t="inlineStr">
        <is>
          <t>Actual Cost</t>
        </is>
      </c>
      <c r="I4" s="9" t="inlineStr">
        <is>
          <t>Budget Price per Gallon</t>
        </is>
      </c>
      <c r="J4" s="9" t="inlineStr">
        <is>
          <t>Rate-Based Cost</t>
        </is>
      </c>
      <c r="K4" s="9" t="inlineStr">
        <is>
          <t>Rate Variance</t>
        </is>
      </c>
      <c r="L4" s="9" t="inlineStr">
        <is>
          <t>Entry Status</t>
        </is>
      </c>
      <c r="M4" s="9" t="inlineStr">
        <is>
          <t>Notes</t>
        </is>
      </c>
    </row>
    <row r="5" ht="22" customHeight="1">
      <c r="A5" s="31" t="n">
        <v>46266</v>
      </c>
      <c r="B5" s="18" t="inlineStr">
        <is>
          <t>FIC-PU-01</t>
        </is>
      </c>
      <c r="C5" s="19" t="inlineStr">
        <is>
          <t>Pickup Truck</t>
        </is>
      </c>
      <c r="D5" s="19" t="inlineStr">
        <is>
          <t>Fictional Cedar Kite Commons</t>
        </is>
      </c>
      <c r="E5" s="14">
        <f>IF($C5="","",IFERROR(VLOOKUP($C5,Assumptions!$A$8:$D$107,2,FALSE),""))</f>
        <v/>
      </c>
      <c r="F5" s="20" t="n">
        <v>18.4</v>
      </c>
      <c r="G5" s="32" t="n">
        <v>3.59</v>
      </c>
      <c r="H5" s="30">
        <f>IF(OR($F5="",$G5=""),"",IFERROR($F5*$G5,""))</f>
        <v/>
      </c>
      <c r="I5" s="33">
        <f>IF($C5="","",IFERROR(VLOOKUP($C5,Assumptions!$A$8:$D$107,4,FALSE),""))</f>
        <v/>
      </c>
      <c r="J5" s="30">
        <f>IF(OR($F5="",$I5=""),"",IFERROR($F5*$I5,""))</f>
        <v/>
      </c>
      <c r="K5" s="30">
        <f>IF(OR($H5="",$J5=""),"",IFERROR($H5-$J5,""))</f>
        <v/>
      </c>
      <c r="L5" s="18" t="inlineStr">
        <is>
          <t>Reviewed</t>
        </is>
      </c>
      <c r="M5" s="19" t="inlineStr">
        <is>
          <t>Manual receipt entry.</t>
        </is>
      </c>
    </row>
    <row r="6" ht="22" customHeight="1">
      <c r="A6" s="31" t="n">
        <v>46267</v>
      </c>
      <c r="B6" s="18" t="inlineStr">
        <is>
          <t>FIC-ZM-01</t>
        </is>
      </c>
      <c r="C6" s="19" t="inlineStr">
        <is>
          <t>Zero-Turn Mower</t>
        </is>
      </c>
      <c r="D6" s="19" t="inlineStr">
        <is>
          <t>Fictional Blue Pebble Residence</t>
        </is>
      </c>
      <c r="E6" s="11">
        <f>IF($C6="","",IFERROR(VLOOKUP($C6,Assumptions!$A$8:$D$107,2,FALSE),""))</f>
        <v/>
      </c>
      <c r="F6" s="20" t="n">
        <v>8.199999999999999</v>
      </c>
      <c r="G6" s="32" t="n">
        <v>3.49</v>
      </c>
      <c r="H6" s="29">
        <f>IF(OR($F6="",$G6=""),"",IFERROR($F6*$G6,""))</f>
        <v/>
      </c>
      <c r="I6" s="34">
        <f>IF($C6="","",IFERROR(VLOOKUP($C6,Assumptions!$A$8:$D$107,4,FALSE),""))</f>
        <v/>
      </c>
      <c r="J6" s="29">
        <f>IF(OR($F6="",$I6=""),"",IFERROR($F6*$I6,""))</f>
        <v/>
      </c>
      <c r="K6" s="29">
        <f>IF(OR($H6="",$J6=""),"",IFERROR($H6-$J6,""))</f>
        <v/>
      </c>
      <c r="L6" s="18" t="inlineStr">
        <is>
          <t>Reviewed</t>
        </is>
      </c>
      <c r="M6" s="19" t="inlineStr"/>
    </row>
    <row r="7" ht="22" customHeight="1">
      <c r="A7" s="31" t="n">
        <v>46268</v>
      </c>
      <c r="B7" s="18" t="inlineStr">
        <is>
          <t>FIC-SS-01</t>
        </is>
      </c>
      <c r="C7" s="19" t="inlineStr">
        <is>
          <t>Skid Steer</t>
        </is>
      </c>
      <c r="D7" s="19" t="inlineStr">
        <is>
          <t>Fictional Willow Button Offices</t>
        </is>
      </c>
      <c r="E7" s="14">
        <f>IF($C7="","",IFERROR(VLOOKUP($C7,Assumptions!$A$8:$D$107,2,FALSE),""))</f>
        <v/>
      </c>
      <c r="F7" s="20" t="n">
        <v>14.7</v>
      </c>
      <c r="G7" s="32" t="n">
        <v>3.89</v>
      </c>
      <c r="H7" s="30">
        <f>IF(OR($F7="",$G7=""),"",IFERROR($F7*$G7,""))</f>
        <v/>
      </c>
      <c r="I7" s="33">
        <f>IF($C7="","",IFERROR(VLOOKUP($C7,Assumptions!$A$8:$D$107,4,FALSE),""))</f>
        <v/>
      </c>
      <c r="J7" s="30">
        <f>IF(OR($F7="",$I7=""),"",IFERROR($F7*$I7,""))</f>
        <v/>
      </c>
      <c r="K7" s="30">
        <f>IF(OR($H7="",$J7=""),"",IFERROR($H7-$J7,""))</f>
        <v/>
      </c>
      <c r="L7" s="18" t="inlineStr">
        <is>
          <t>Recorded</t>
        </is>
      </c>
      <c r="M7" s="19" t="inlineStr">
        <is>
          <t>Review fuel slip.</t>
        </is>
      </c>
    </row>
    <row r="8" ht="22" customHeight="1">
      <c r="A8" s="31" t="n">
        <v>46269</v>
      </c>
      <c r="B8" s="18" t="inlineStr">
        <is>
          <t>FIC-LB-01</t>
        </is>
      </c>
      <c r="C8" s="19" t="inlineStr">
        <is>
          <t>Leaf Blower</t>
        </is>
      </c>
      <c r="D8" s="19" t="inlineStr">
        <is>
          <t>Fictional Juniper Paper Plaza</t>
        </is>
      </c>
      <c r="E8" s="11">
        <f>IF($C8="","",IFERROR(VLOOKUP($C8,Assumptions!$A$8:$D$107,2,FALSE),""))</f>
        <v/>
      </c>
      <c r="F8" s="20" t="n">
        <v>2.1</v>
      </c>
      <c r="G8" s="32" t="n">
        <v>3.55</v>
      </c>
      <c r="H8" s="29">
        <f>IF(OR($F8="",$G8=""),"",IFERROR($F8*$G8,""))</f>
        <v/>
      </c>
      <c r="I8" s="34">
        <f>IF($C8="","",IFERROR(VLOOKUP($C8,Assumptions!$A$8:$D$107,4,FALSE),""))</f>
        <v/>
      </c>
      <c r="J8" s="29">
        <f>IF(OR($F8="",$I8=""),"",IFERROR($F8*$I8,""))</f>
        <v/>
      </c>
      <c r="K8" s="29">
        <f>IF(OR($H8="",$J8=""),"",IFERROR($H8-$J8,""))</f>
        <v/>
      </c>
      <c r="L8" s="18" t="inlineStr">
        <is>
          <t>Reviewed</t>
        </is>
      </c>
      <c r="M8" s="19" t="inlineStr"/>
    </row>
    <row r="9" ht="22" customHeight="1">
      <c r="A9" s="31" t="n">
        <v>46270</v>
      </c>
      <c r="B9" s="18" t="inlineStr">
        <is>
          <t>FIC-CT-01</t>
        </is>
      </c>
      <c r="C9" s="19" t="inlineStr">
        <is>
          <t>Compact Tractor</t>
        </is>
      </c>
      <c r="D9" s="19" t="inlineStr">
        <is>
          <t>Fictional Meadow Lantern Park</t>
        </is>
      </c>
      <c r="E9" s="14">
        <f>IF($C9="","",IFERROR(VLOOKUP($C9,Assumptions!$A$8:$D$107,2,FALSE),""))</f>
        <v/>
      </c>
      <c r="F9" s="20" t="n">
        <v>11.3</v>
      </c>
      <c r="G9" s="32" t="n">
        <v>3.92</v>
      </c>
      <c r="H9" s="30">
        <f>IF(OR($F9="",$G9=""),"",IFERROR($F9*$G9,""))</f>
        <v/>
      </c>
      <c r="I9" s="33">
        <f>IF($C9="","",IFERROR(VLOOKUP($C9,Assumptions!$A$8:$D$107,4,FALSE),""))</f>
        <v/>
      </c>
      <c r="J9" s="30">
        <f>IF(OR($F9="",$I9=""),"",IFERROR($F9*$I9,""))</f>
        <v/>
      </c>
      <c r="K9" s="30">
        <f>IF(OR($H9="",$J9=""),"",IFERROR($H9-$J9,""))</f>
        <v/>
      </c>
      <c r="L9" s="18" t="inlineStr">
        <is>
          <t>Recorded</t>
        </is>
      </c>
      <c r="M9" s="19" t="inlineStr">
        <is>
          <t>Review fuel slip.</t>
        </is>
      </c>
    </row>
    <row r="10" ht="22" customHeight="1">
      <c r="A10" s="31" t="n">
        <v>46271</v>
      </c>
      <c r="B10" s="18" t="inlineStr">
        <is>
          <t>FIC-ST-01</t>
        </is>
      </c>
      <c r="C10" s="19" t="inlineStr">
        <is>
          <t>String Trimmer</t>
        </is>
      </c>
      <c r="D10" s="19" t="inlineStr">
        <is>
          <t>Fictional Copper Finch Courtyard</t>
        </is>
      </c>
      <c r="E10" s="11">
        <f>IF($C10="","",IFERROR(VLOOKUP($C10,Assumptions!$A$8:$D$107,2,FALSE),""))</f>
        <v/>
      </c>
      <c r="F10" s="20" t="n">
        <v>1.8</v>
      </c>
      <c r="G10" s="32" t="n">
        <v>3.61</v>
      </c>
      <c r="H10" s="29">
        <f>IF(OR($F10="",$G10=""),"",IFERROR($F10*$G10,""))</f>
        <v/>
      </c>
      <c r="I10" s="34">
        <f>IF($C10="","",IFERROR(VLOOKUP($C10,Assumptions!$A$8:$D$107,4,FALSE),""))</f>
        <v/>
      </c>
      <c r="J10" s="29">
        <f>IF(OR($F10="",$I10=""),"",IFERROR($F10*$I10,""))</f>
        <v/>
      </c>
      <c r="K10" s="29">
        <f>IF(OR($H10="",$J10=""),"",IFERROR($H10-$J10,""))</f>
        <v/>
      </c>
      <c r="L10" s="18" t="inlineStr">
        <is>
          <t>Reviewed</t>
        </is>
      </c>
      <c r="M10" s="19" t="inlineStr"/>
    </row>
    <row r="11" ht="22" customHeight="1">
      <c r="A11" s="31" t="n">
        <v>46272</v>
      </c>
      <c r="B11" s="18" t="inlineStr">
        <is>
          <t>FIC-WM-01</t>
        </is>
      </c>
      <c r="C11" s="19" t="inlineStr">
        <is>
          <t>Walk-Behind Mower</t>
        </is>
      </c>
      <c r="D11" s="19" t="inlineStr">
        <is>
          <t>Fictional Silver Acorn Homes</t>
        </is>
      </c>
      <c r="E11" s="14">
        <f>IF($C11="","",IFERROR(VLOOKUP($C11,Assumptions!$A$8:$D$107,2,FALSE),""))</f>
        <v/>
      </c>
      <c r="F11" s="20" t="n">
        <v>3.6</v>
      </c>
      <c r="G11" s="32" t="n">
        <v>3.57</v>
      </c>
      <c r="H11" s="30">
        <f>IF(OR($F11="",$G11=""),"",IFERROR($F11*$G11,""))</f>
        <v/>
      </c>
      <c r="I11" s="33">
        <f>IF($C11="","",IFERROR(VLOOKUP($C11,Assumptions!$A$8:$D$107,4,FALSE),""))</f>
        <v/>
      </c>
      <c r="J11" s="30">
        <f>IF(OR($F11="",$I11=""),"",IFERROR($F11*$I11,""))</f>
        <v/>
      </c>
      <c r="K11" s="30">
        <f>IF(OR($H11="",$J11=""),"",IFERROR($H11-$J11,""))</f>
        <v/>
      </c>
      <c r="L11" s="18" t="inlineStr">
        <is>
          <t>Recorded</t>
        </is>
      </c>
      <c r="M11" s="19" t="inlineStr">
        <is>
          <t>Review fuel slip.</t>
        </is>
      </c>
    </row>
    <row r="12" ht="22" customHeight="1">
      <c r="A12" s="31" t="n">
        <v>46273</v>
      </c>
      <c r="B12" s="18" t="inlineStr">
        <is>
          <t>FIC-UV-01</t>
        </is>
      </c>
      <c r="C12" s="19" t="inlineStr">
        <is>
          <t>Utility Vehicle</t>
        </is>
      </c>
      <c r="D12" s="19" t="inlineStr">
        <is>
          <t>Fictional Red Kite Garden</t>
        </is>
      </c>
      <c r="E12" s="11">
        <f>IF($C12="","",IFERROR(VLOOKUP($C12,Assumptions!$A$8:$D$107,2,FALSE),""))</f>
        <v/>
      </c>
      <c r="F12" s="20" t="n">
        <v>6.4</v>
      </c>
      <c r="G12" s="32" t="n">
        <v>3.52</v>
      </c>
      <c r="H12" s="29">
        <f>IF(OR($F12="",$G12=""),"",IFERROR($F12*$G12,""))</f>
        <v/>
      </c>
      <c r="I12" s="34">
        <f>IF($C12="","",IFERROR(VLOOKUP($C12,Assumptions!$A$8:$D$107,4,FALSE),""))</f>
        <v/>
      </c>
      <c r="J12" s="29">
        <f>IF(OR($F12="",$I12=""),"",IFERROR($F12*$I12,""))</f>
        <v/>
      </c>
      <c r="K12" s="29">
        <f>IF(OR($H12="",$J12=""),"",IFERROR($H12-$J12,""))</f>
        <v/>
      </c>
      <c r="L12" s="18" t="inlineStr">
        <is>
          <t>Reviewed</t>
        </is>
      </c>
      <c r="M12" s="19" t="inlineStr"/>
    </row>
    <row r="13" ht="22" customHeight="1">
      <c r="A13" s="31" t="n">
        <v>46274</v>
      </c>
      <c r="B13" s="18" t="inlineStr">
        <is>
          <t>FIC-ZM-02</t>
        </is>
      </c>
      <c r="C13" s="19" t="inlineStr">
        <is>
          <t>Zero-Turn Mower</t>
        </is>
      </c>
      <c r="D13" s="19" t="inlineStr">
        <is>
          <t>Fictional Pebble Clover Center</t>
        </is>
      </c>
      <c r="E13" s="14">
        <f>IF($C13="","",IFERROR(VLOOKUP($C13,Assumptions!$A$8:$D$107,2,FALSE),""))</f>
        <v/>
      </c>
      <c r="F13" s="20" t="n">
        <v>7.9</v>
      </c>
      <c r="G13" s="32" t="n">
        <v>3.63</v>
      </c>
      <c r="H13" s="30">
        <f>IF(OR($F13="",$G13=""),"",IFERROR($F13*$G13,""))</f>
        <v/>
      </c>
      <c r="I13" s="33">
        <f>IF($C13="","",IFERROR(VLOOKUP($C13,Assumptions!$A$8:$D$107,4,FALSE),""))</f>
        <v/>
      </c>
      <c r="J13" s="30">
        <f>IF(OR($F13="",$I13=""),"",IFERROR($F13*$I13,""))</f>
        <v/>
      </c>
      <c r="K13" s="30">
        <f>IF(OR($H13="",$J13=""),"",IFERROR($H13-$J13,""))</f>
        <v/>
      </c>
      <c r="L13" s="18" t="inlineStr">
        <is>
          <t>Recorded</t>
        </is>
      </c>
      <c r="M13" s="19" t="inlineStr">
        <is>
          <t>Review fuel slip.</t>
        </is>
      </c>
    </row>
    <row r="14" ht="22" customHeight="1">
      <c r="A14" s="31" t="n">
        <v>46275</v>
      </c>
      <c r="B14" s="18" t="inlineStr">
        <is>
          <t>FIC-PU-02</t>
        </is>
      </c>
      <c r="C14" s="19" t="inlineStr">
        <is>
          <t>Pickup Truck</t>
        </is>
      </c>
      <c r="D14" s="19" t="inlineStr">
        <is>
          <t>Fictional Maple Button Grounds</t>
        </is>
      </c>
      <c r="E14" s="11">
        <f>IF($C14="","",IFERROR(VLOOKUP($C14,Assumptions!$A$8:$D$107,2,FALSE),""))</f>
        <v/>
      </c>
      <c r="F14" s="20" t="n">
        <v>16.8</v>
      </c>
      <c r="G14" s="32" t="n">
        <v>3.67</v>
      </c>
      <c r="H14" s="29">
        <f>IF(OR($F14="",$G14=""),"",IFERROR($F14*$G14,""))</f>
        <v/>
      </c>
      <c r="I14" s="34">
        <f>IF($C14="","",IFERROR(VLOOKUP($C14,Assumptions!$A$8:$D$107,4,FALSE),""))</f>
        <v/>
      </c>
      <c r="J14" s="29">
        <f>IF(OR($F14="",$I14=""),"",IFERROR($F14*$I14,""))</f>
        <v/>
      </c>
      <c r="K14" s="29">
        <f>IF(OR($H14="",$J14=""),"",IFERROR($H14-$J14,""))</f>
        <v/>
      </c>
      <c r="L14" s="18" t="inlineStr">
        <is>
          <t>Recorded</t>
        </is>
      </c>
      <c r="M14" s="19" t="inlineStr">
        <is>
          <t>Review fuel slip.</t>
        </is>
      </c>
    </row>
    <row r="15" ht="22" customHeight="1">
      <c r="A15" s="31" t="n"/>
      <c r="B15" s="18" t="n"/>
      <c r="C15" s="19" t="n"/>
      <c r="D15" s="19" t="n"/>
      <c r="E15" s="14">
        <f>IF($C15="","",IFERROR(VLOOKUP($C15,Assumptions!$A$8:$D$107,2,FALSE),""))</f>
        <v/>
      </c>
      <c r="F15" s="20" t="n"/>
      <c r="G15" s="32" t="n"/>
      <c r="H15" s="30">
        <f>IF(OR($F15="",$G15=""),"",IFERROR($F15*$G15,""))</f>
        <v/>
      </c>
      <c r="I15" s="33">
        <f>IF($C15="","",IFERROR(VLOOKUP($C15,Assumptions!$A$8:$D$107,4,FALSE),""))</f>
        <v/>
      </c>
      <c r="J15" s="30">
        <f>IF(OR($F15="",$I15=""),"",IFERROR($F15*$I15,""))</f>
        <v/>
      </c>
      <c r="K15" s="30">
        <f>IF(OR($H15="",$J15=""),"",IFERROR($H15-$J15,""))</f>
        <v/>
      </c>
      <c r="L15" s="18" t="n"/>
      <c r="M15" s="19" t="n"/>
    </row>
    <row r="16" ht="22" customHeight="1">
      <c r="A16" s="31" t="n"/>
      <c r="B16" s="18" t="n"/>
      <c r="C16" s="19" t="n"/>
      <c r="D16" s="19" t="n"/>
      <c r="E16" s="11">
        <f>IF($C16="","",IFERROR(VLOOKUP($C16,Assumptions!$A$8:$D$107,2,FALSE),""))</f>
        <v/>
      </c>
      <c r="F16" s="20" t="n"/>
      <c r="G16" s="32" t="n"/>
      <c r="H16" s="29">
        <f>IF(OR($F16="",$G16=""),"",IFERROR($F16*$G16,""))</f>
        <v/>
      </c>
      <c r="I16" s="34">
        <f>IF($C16="","",IFERROR(VLOOKUP($C16,Assumptions!$A$8:$D$107,4,FALSE),""))</f>
        <v/>
      </c>
      <c r="J16" s="29">
        <f>IF(OR($F16="",$I16=""),"",IFERROR($F16*$I16,""))</f>
        <v/>
      </c>
      <c r="K16" s="29">
        <f>IF(OR($H16="",$J16=""),"",IFERROR($H16-$J16,""))</f>
        <v/>
      </c>
      <c r="L16" s="18" t="n"/>
      <c r="M16" s="19" t="n"/>
    </row>
    <row r="17" ht="22" customHeight="1">
      <c r="A17" s="31" t="n"/>
      <c r="B17" s="18" t="n"/>
      <c r="C17" s="19" t="n"/>
      <c r="D17" s="19" t="n"/>
      <c r="E17" s="14">
        <f>IF($C17="","",IFERROR(VLOOKUP($C17,Assumptions!$A$8:$D$107,2,FALSE),""))</f>
        <v/>
      </c>
      <c r="F17" s="20" t="n"/>
      <c r="G17" s="32" t="n"/>
      <c r="H17" s="30">
        <f>IF(OR($F17="",$G17=""),"",IFERROR($F17*$G17,""))</f>
        <v/>
      </c>
      <c r="I17" s="33">
        <f>IF($C17="","",IFERROR(VLOOKUP($C17,Assumptions!$A$8:$D$107,4,FALSE),""))</f>
        <v/>
      </c>
      <c r="J17" s="30">
        <f>IF(OR($F17="",$I17=""),"",IFERROR($F17*$I17,""))</f>
        <v/>
      </c>
      <c r="K17" s="30">
        <f>IF(OR($H17="",$J17=""),"",IFERROR($H17-$J17,""))</f>
        <v/>
      </c>
      <c r="L17" s="18" t="n"/>
      <c r="M17" s="19" t="n"/>
    </row>
    <row r="18" ht="22" customHeight="1">
      <c r="A18" s="31" t="n"/>
      <c r="B18" s="18" t="n"/>
      <c r="C18" s="19" t="n"/>
      <c r="D18" s="19" t="n"/>
      <c r="E18" s="11">
        <f>IF($C18="","",IFERROR(VLOOKUP($C18,Assumptions!$A$8:$D$107,2,FALSE),""))</f>
        <v/>
      </c>
      <c r="F18" s="20" t="n"/>
      <c r="G18" s="32" t="n"/>
      <c r="H18" s="29">
        <f>IF(OR($F18="",$G18=""),"",IFERROR($F18*$G18,""))</f>
        <v/>
      </c>
      <c r="I18" s="34">
        <f>IF($C18="","",IFERROR(VLOOKUP($C18,Assumptions!$A$8:$D$107,4,FALSE),""))</f>
        <v/>
      </c>
      <c r="J18" s="29">
        <f>IF(OR($F18="",$I18=""),"",IFERROR($F18*$I18,""))</f>
        <v/>
      </c>
      <c r="K18" s="29">
        <f>IF(OR($H18="",$J18=""),"",IFERROR($H18-$J18,""))</f>
        <v/>
      </c>
      <c r="L18" s="18" t="n"/>
      <c r="M18" s="19" t="n"/>
    </row>
    <row r="19" ht="22" customHeight="1">
      <c r="A19" s="31" t="n"/>
      <c r="B19" s="18" t="n"/>
      <c r="C19" s="19" t="n"/>
      <c r="D19" s="19" t="n"/>
      <c r="E19" s="14">
        <f>IF($C19="","",IFERROR(VLOOKUP($C19,Assumptions!$A$8:$D$107,2,FALSE),""))</f>
        <v/>
      </c>
      <c r="F19" s="20" t="n"/>
      <c r="G19" s="32" t="n"/>
      <c r="H19" s="30">
        <f>IF(OR($F19="",$G19=""),"",IFERROR($F19*$G19,""))</f>
        <v/>
      </c>
      <c r="I19" s="33">
        <f>IF($C19="","",IFERROR(VLOOKUP($C19,Assumptions!$A$8:$D$107,4,FALSE),""))</f>
        <v/>
      </c>
      <c r="J19" s="30">
        <f>IF(OR($F19="",$I19=""),"",IFERROR($F19*$I19,""))</f>
        <v/>
      </c>
      <c r="K19" s="30">
        <f>IF(OR($H19="",$J19=""),"",IFERROR($H19-$J19,""))</f>
        <v/>
      </c>
      <c r="L19" s="18" t="n"/>
      <c r="M19" s="19" t="n"/>
    </row>
    <row r="20" ht="22" customHeight="1">
      <c r="A20" s="31" t="n"/>
      <c r="B20" s="18" t="n"/>
      <c r="C20" s="19" t="n"/>
      <c r="D20" s="19" t="n"/>
      <c r="E20" s="11">
        <f>IF($C20="","",IFERROR(VLOOKUP($C20,Assumptions!$A$8:$D$107,2,FALSE),""))</f>
        <v/>
      </c>
      <c r="F20" s="20" t="n"/>
      <c r="G20" s="32" t="n"/>
      <c r="H20" s="29">
        <f>IF(OR($F20="",$G20=""),"",IFERROR($F20*$G20,""))</f>
        <v/>
      </c>
      <c r="I20" s="34">
        <f>IF($C20="","",IFERROR(VLOOKUP($C20,Assumptions!$A$8:$D$107,4,FALSE),""))</f>
        <v/>
      </c>
      <c r="J20" s="29">
        <f>IF(OR($F20="",$I20=""),"",IFERROR($F20*$I20,""))</f>
        <v/>
      </c>
      <c r="K20" s="29">
        <f>IF(OR($H20="",$J20=""),"",IFERROR($H20-$J20,""))</f>
        <v/>
      </c>
      <c r="L20" s="18" t="n"/>
      <c r="M20" s="19" t="n"/>
    </row>
    <row r="21" ht="22" customHeight="1">
      <c r="A21" s="31" t="n"/>
      <c r="B21" s="18" t="n"/>
      <c r="C21" s="19" t="n"/>
      <c r="D21" s="19" t="n"/>
      <c r="E21" s="14">
        <f>IF($C21="","",IFERROR(VLOOKUP($C21,Assumptions!$A$8:$D$107,2,FALSE),""))</f>
        <v/>
      </c>
      <c r="F21" s="20" t="n"/>
      <c r="G21" s="32" t="n"/>
      <c r="H21" s="30">
        <f>IF(OR($F21="",$G21=""),"",IFERROR($F21*$G21,""))</f>
        <v/>
      </c>
      <c r="I21" s="33">
        <f>IF($C21="","",IFERROR(VLOOKUP($C21,Assumptions!$A$8:$D$107,4,FALSE),""))</f>
        <v/>
      </c>
      <c r="J21" s="30">
        <f>IF(OR($F21="",$I21=""),"",IFERROR($F21*$I21,""))</f>
        <v/>
      </c>
      <c r="K21" s="30">
        <f>IF(OR($H21="",$J21=""),"",IFERROR($H21-$J21,""))</f>
        <v/>
      </c>
      <c r="L21" s="18" t="n"/>
      <c r="M21" s="19" t="n"/>
    </row>
    <row r="22" ht="22" customHeight="1">
      <c r="A22" s="31" t="n"/>
      <c r="B22" s="18" t="n"/>
      <c r="C22" s="19" t="n"/>
      <c r="D22" s="19" t="n"/>
      <c r="E22" s="11">
        <f>IF($C22="","",IFERROR(VLOOKUP($C22,Assumptions!$A$8:$D$107,2,FALSE),""))</f>
        <v/>
      </c>
      <c r="F22" s="20" t="n"/>
      <c r="G22" s="32" t="n"/>
      <c r="H22" s="29">
        <f>IF(OR($F22="",$G22=""),"",IFERROR($F22*$G22,""))</f>
        <v/>
      </c>
      <c r="I22" s="34">
        <f>IF($C22="","",IFERROR(VLOOKUP($C22,Assumptions!$A$8:$D$107,4,FALSE),""))</f>
        <v/>
      </c>
      <c r="J22" s="29">
        <f>IF(OR($F22="",$I22=""),"",IFERROR($F22*$I22,""))</f>
        <v/>
      </c>
      <c r="K22" s="29">
        <f>IF(OR($H22="",$J22=""),"",IFERROR($H22-$J22,""))</f>
        <v/>
      </c>
      <c r="L22" s="18" t="n"/>
      <c r="M22" s="19" t="n"/>
    </row>
    <row r="23" ht="22" customHeight="1">
      <c r="A23" s="31" t="n"/>
      <c r="B23" s="18" t="n"/>
      <c r="C23" s="19" t="n"/>
      <c r="D23" s="19" t="n"/>
      <c r="E23" s="14">
        <f>IF($C23="","",IFERROR(VLOOKUP($C23,Assumptions!$A$8:$D$107,2,FALSE),""))</f>
        <v/>
      </c>
      <c r="F23" s="20" t="n"/>
      <c r="G23" s="32" t="n"/>
      <c r="H23" s="30">
        <f>IF(OR($F23="",$G23=""),"",IFERROR($F23*$G23,""))</f>
        <v/>
      </c>
      <c r="I23" s="33">
        <f>IF($C23="","",IFERROR(VLOOKUP($C23,Assumptions!$A$8:$D$107,4,FALSE),""))</f>
        <v/>
      </c>
      <c r="J23" s="30">
        <f>IF(OR($F23="",$I23=""),"",IFERROR($F23*$I23,""))</f>
        <v/>
      </c>
      <c r="K23" s="30">
        <f>IF(OR($H23="",$J23=""),"",IFERROR($H23-$J23,""))</f>
        <v/>
      </c>
      <c r="L23" s="18" t="n"/>
      <c r="M23" s="19" t="n"/>
    </row>
    <row r="24" ht="22" customHeight="1">
      <c r="A24" s="31" t="n"/>
      <c r="B24" s="18" t="n"/>
      <c r="C24" s="19" t="n"/>
      <c r="D24" s="19" t="n"/>
      <c r="E24" s="11">
        <f>IF($C24="","",IFERROR(VLOOKUP($C24,Assumptions!$A$8:$D$107,2,FALSE),""))</f>
        <v/>
      </c>
      <c r="F24" s="20" t="n"/>
      <c r="G24" s="32" t="n"/>
      <c r="H24" s="29">
        <f>IF(OR($F24="",$G24=""),"",IFERROR($F24*$G24,""))</f>
        <v/>
      </c>
      <c r="I24" s="34">
        <f>IF($C24="","",IFERROR(VLOOKUP($C24,Assumptions!$A$8:$D$107,4,FALSE),""))</f>
        <v/>
      </c>
      <c r="J24" s="29">
        <f>IF(OR($F24="",$I24=""),"",IFERROR($F24*$I24,""))</f>
        <v/>
      </c>
      <c r="K24" s="29">
        <f>IF(OR($H24="",$J24=""),"",IFERROR($H24-$J24,""))</f>
        <v/>
      </c>
      <c r="L24" s="18" t="n"/>
      <c r="M24" s="19" t="n"/>
    </row>
    <row r="25" ht="22" customHeight="1">
      <c r="A25" s="31" t="n"/>
      <c r="B25" s="18" t="n"/>
      <c r="C25" s="19" t="n"/>
      <c r="D25" s="19" t="n"/>
      <c r="E25" s="14">
        <f>IF($C25="","",IFERROR(VLOOKUP($C25,Assumptions!$A$8:$D$107,2,FALSE),""))</f>
        <v/>
      </c>
      <c r="F25" s="20" t="n"/>
      <c r="G25" s="32" t="n"/>
      <c r="H25" s="30">
        <f>IF(OR($F25="",$G25=""),"",IFERROR($F25*$G25,""))</f>
        <v/>
      </c>
      <c r="I25" s="33">
        <f>IF($C25="","",IFERROR(VLOOKUP($C25,Assumptions!$A$8:$D$107,4,FALSE),""))</f>
        <v/>
      </c>
      <c r="J25" s="30">
        <f>IF(OR($F25="",$I25=""),"",IFERROR($F25*$I25,""))</f>
        <v/>
      </c>
      <c r="K25" s="30">
        <f>IF(OR($H25="",$J25=""),"",IFERROR($H25-$J25,""))</f>
        <v/>
      </c>
      <c r="L25" s="18" t="n"/>
      <c r="M25" s="19" t="n"/>
    </row>
    <row r="26" ht="22" customHeight="1">
      <c r="A26" s="31" t="n"/>
      <c r="B26" s="18" t="n"/>
      <c r="C26" s="19" t="n"/>
      <c r="D26" s="19" t="n"/>
      <c r="E26" s="11">
        <f>IF($C26="","",IFERROR(VLOOKUP($C26,Assumptions!$A$8:$D$107,2,FALSE),""))</f>
        <v/>
      </c>
      <c r="F26" s="20" t="n"/>
      <c r="G26" s="32" t="n"/>
      <c r="H26" s="29">
        <f>IF(OR($F26="",$G26=""),"",IFERROR($F26*$G26,""))</f>
        <v/>
      </c>
      <c r="I26" s="34">
        <f>IF($C26="","",IFERROR(VLOOKUP($C26,Assumptions!$A$8:$D$107,4,FALSE),""))</f>
        <v/>
      </c>
      <c r="J26" s="29">
        <f>IF(OR($F26="",$I26=""),"",IFERROR($F26*$I26,""))</f>
        <v/>
      </c>
      <c r="K26" s="29">
        <f>IF(OR($H26="",$J26=""),"",IFERROR($H26-$J26,""))</f>
        <v/>
      </c>
      <c r="L26" s="18" t="n"/>
      <c r="M26" s="19" t="n"/>
    </row>
    <row r="27" ht="22" customHeight="1">
      <c r="A27" s="31" t="n"/>
      <c r="B27" s="18" t="n"/>
      <c r="C27" s="19" t="n"/>
      <c r="D27" s="19" t="n"/>
      <c r="E27" s="14">
        <f>IF($C27="","",IFERROR(VLOOKUP($C27,Assumptions!$A$8:$D$107,2,FALSE),""))</f>
        <v/>
      </c>
      <c r="F27" s="20" t="n"/>
      <c r="G27" s="32" t="n"/>
      <c r="H27" s="30">
        <f>IF(OR($F27="",$G27=""),"",IFERROR($F27*$G27,""))</f>
        <v/>
      </c>
      <c r="I27" s="33">
        <f>IF($C27="","",IFERROR(VLOOKUP($C27,Assumptions!$A$8:$D$107,4,FALSE),""))</f>
        <v/>
      </c>
      <c r="J27" s="30">
        <f>IF(OR($F27="",$I27=""),"",IFERROR($F27*$I27,""))</f>
        <v/>
      </c>
      <c r="K27" s="30">
        <f>IF(OR($H27="",$J27=""),"",IFERROR($H27-$J27,""))</f>
        <v/>
      </c>
      <c r="L27" s="18" t="n"/>
      <c r="M27" s="19" t="n"/>
    </row>
    <row r="28" ht="22" customHeight="1">
      <c r="A28" s="31" t="n"/>
      <c r="B28" s="18" t="n"/>
      <c r="C28" s="19" t="n"/>
      <c r="D28" s="19" t="n"/>
      <c r="E28" s="11">
        <f>IF($C28="","",IFERROR(VLOOKUP($C28,Assumptions!$A$8:$D$107,2,FALSE),""))</f>
        <v/>
      </c>
      <c r="F28" s="20" t="n"/>
      <c r="G28" s="32" t="n"/>
      <c r="H28" s="29">
        <f>IF(OR($F28="",$G28=""),"",IFERROR($F28*$G28,""))</f>
        <v/>
      </c>
      <c r="I28" s="34">
        <f>IF($C28="","",IFERROR(VLOOKUP($C28,Assumptions!$A$8:$D$107,4,FALSE),""))</f>
        <v/>
      </c>
      <c r="J28" s="29">
        <f>IF(OR($F28="",$I28=""),"",IFERROR($F28*$I28,""))</f>
        <v/>
      </c>
      <c r="K28" s="29">
        <f>IF(OR($H28="",$J28=""),"",IFERROR($H28-$J28,""))</f>
        <v/>
      </c>
      <c r="L28" s="18" t="n"/>
      <c r="M28" s="19" t="n"/>
    </row>
    <row r="29" ht="22" customHeight="1">
      <c r="A29" s="31" t="n"/>
      <c r="B29" s="18" t="n"/>
      <c r="C29" s="19" t="n"/>
      <c r="D29" s="19" t="n"/>
      <c r="E29" s="14">
        <f>IF($C29="","",IFERROR(VLOOKUP($C29,Assumptions!$A$8:$D$107,2,FALSE),""))</f>
        <v/>
      </c>
      <c r="F29" s="20" t="n"/>
      <c r="G29" s="32" t="n"/>
      <c r="H29" s="30">
        <f>IF(OR($F29="",$G29=""),"",IFERROR($F29*$G29,""))</f>
        <v/>
      </c>
      <c r="I29" s="33">
        <f>IF($C29="","",IFERROR(VLOOKUP($C29,Assumptions!$A$8:$D$107,4,FALSE),""))</f>
        <v/>
      </c>
      <c r="J29" s="30">
        <f>IF(OR($F29="",$I29=""),"",IFERROR($F29*$I29,""))</f>
        <v/>
      </c>
      <c r="K29" s="30">
        <f>IF(OR($H29="",$J29=""),"",IFERROR($H29-$J29,""))</f>
        <v/>
      </c>
      <c r="L29" s="18" t="n"/>
      <c r="M29" s="19" t="n"/>
    </row>
    <row r="30" ht="22" customHeight="1">
      <c r="A30" s="31" t="n"/>
      <c r="B30" s="18" t="n"/>
      <c r="C30" s="19" t="n"/>
      <c r="D30" s="19" t="n"/>
      <c r="E30" s="11">
        <f>IF($C30="","",IFERROR(VLOOKUP($C30,Assumptions!$A$8:$D$107,2,FALSE),""))</f>
        <v/>
      </c>
      <c r="F30" s="20" t="n"/>
      <c r="G30" s="32" t="n"/>
      <c r="H30" s="29">
        <f>IF(OR($F30="",$G30=""),"",IFERROR($F30*$G30,""))</f>
        <v/>
      </c>
      <c r="I30" s="34">
        <f>IF($C30="","",IFERROR(VLOOKUP($C30,Assumptions!$A$8:$D$107,4,FALSE),""))</f>
        <v/>
      </c>
      <c r="J30" s="29">
        <f>IF(OR($F30="",$I30=""),"",IFERROR($F30*$I30,""))</f>
        <v/>
      </c>
      <c r="K30" s="29">
        <f>IF(OR($H30="",$J30=""),"",IFERROR($H30-$J30,""))</f>
        <v/>
      </c>
      <c r="L30" s="18" t="n"/>
      <c r="M30" s="19" t="n"/>
    </row>
    <row r="31" ht="22" customHeight="1">
      <c r="A31" s="31" t="n"/>
      <c r="B31" s="18" t="n"/>
      <c r="C31" s="19" t="n"/>
      <c r="D31" s="19" t="n"/>
      <c r="E31" s="14">
        <f>IF($C31="","",IFERROR(VLOOKUP($C31,Assumptions!$A$8:$D$107,2,FALSE),""))</f>
        <v/>
      </c>
      <c r="F31" s="20" t="n"/>
      <c r="G31" s="32" t="n"/>
      <c r="H31" s="30">
        <f>IF(OR($F31="",$G31=""),"",IFERROR($F31*$G31,""))</f>
        <v/>
      </c>
      <c r="I31" s="33">
        <f>IF($C31="","",IFERROR(VLOOKUP($C31,Assumptions!$A$8:$D$107,4,FALSE),""))</f>
        <v/>
      </c>
      <c r="J31" s="30">
        <f>IF(OR($F31="",$I31=""),"",IFERROR($F31*$I31,""))</f>
        <v/>
      </c>
      <c r="K31" s="30">
        <f>IF(OR($H31="",$J31=""),"",IFERROR($H31-$J31,""))</f>
        <v/>
      </c>
      <c r="L31" s="18" t="n"/>
      <c r="M31" s="19" t="n"/>
    </row>
    <row r="32" ht="22" customHeight="1">
      <c r="A32" s="31" t="n"/>
      <c r="B32" s="18" t="n"/>
      <c r="C32" s="19" t="n"/>
      <c r="D32" s="19" t="n"/>
      <c r="E32" s="11">
        <f>IF($C32="","",IFERROR(VLOOKUP($C32,Assumptions!$A$8:$D$107,2,FALSE),""))</f>
        <v/>
      </c>
      <c r="F32" s="20" t="n"/>
      <c r="G32" s="32" t="n"/>
      <c r="H32" s="29">
        <f>IF(OR($F32="",$G32=""),"",IFERROR($F32*$G32,""))</f>
        <v/>
      </c>
      <c r="I32" s="34">
        <f>IF($C32="","",IFERROR(VLOOKUP($C32,Assumptions!$A$8:$D$107,4,FALSE),""))</f>
        <v/>
      </c>
      <c r="J32" s="29">
        <f>IF(OR($F32="",$I32=""),"",IFERROR($F32*$I32,""))</f>
        <v/>
      </c>
      <c r="K32" s="29">
        <f>IF(OR($H32="",$J32=""),"",IFERROR($H32-$J32,""))</f>
        <v/>
      </c>
      <c r="L32" s="18" t="n"/>
      <c r="M32" s="19" t="n"/>
    </row>
    <row r="33" ht="22" customHeight="1">
      <c r="A33" s="31" t="n"/>
      <c r="B33" s="18" t="n"/>
      <c r="C33" s="19" t="n"/>
      <c r="D33" s="19" t="n"/>
      <c r="E33" s="14">
        <f>IF($C33="","",IFERROR(VLOOKUP($C33,Assumptions!$A$8:$D$107,2,FALSE),""))</f>
        <v/>
      </c>
      <c r="F33" s="20" t="n"/>
      <c r="G33" s="32" t="n"/>
      <c r="H33" s="30">
        <f>IF(OR($F33="",$G33=""),"",IFERROR($F33*$G33,""))</f>
        <v/>
      </c>
      <c r="I33" s="33">
        <f>IF($C33="","",IFERROR(VLOOKUP($C33,Assumptions!$A$8:$D$107,4,FALSE),""))</f>
        <v/>
      </c>
      <c r="J33" s="30">
        <f>IF(OR($F33="",$I33=""),"",IFERROR($F33*$I33,""))</f>
        <v/>
      </c>
      <c r="K33" s="30">
        <f>IF(OR($H33="",$J33=""),"",IFERROR($H33-$J33,""))</f>
        <v/>
      </c>
      <c r="L33" s="18" t="n"/>
      <c r="M33" s="19" t="n"/>
    </row>
    <row r="34" ht="22" customHeight="1">
      <c r="A34" s="31" t="n"/>
      <c r="B34" s="18" t="n"/>
      <c r="C34" s="19" t="n"/>
      <c r="D34" s="19" t="n"/>
      <c r="E34" s="11">
        <f>IF($C34="","",IFERROR(VLOOKUP($C34,Assumptions!$A$8:$D$107,2,FALSE),""))</f>
        <v/>
      </c>
      <c r="F34" s="20" t="n"/>
      <c r="G34" s="32" t="n"/>
      <c r="H34" s="29">
        <f>IF(OR($F34="",$G34=""),"",IFERROR($F34*$G34,""))</f>
        <v/>
      </c>
      <c r="I34" s="34">
        <f>IF($C34="","",IFERROR(VLOOKUP($C34,Assumptions!$A$8:$D$107,4,FALSE),""))</f>
        <v/>
      </c>
      <c r="J34" s="29">
        <f>IF(OR($F34="",$I34=""),"",IFERROR($F34*$I34,""))</f>
        <v/>
      </c>
      <c r="K34" s="29">
        <f>IF(OR($H34="",$J34=""),"",IFERROR($H34-$J34,""))</f>
        <v/>
      </c>
      <c r="L34" s="18" t="n"/>
      <c r="M34" s="19" t="n"/>
    </row>
    <row r="35" ht="22" customHeight="1">
      <c r="A35" s="31" t="n"/>
      <c r="B35" s="18" t="n"/>
      <c r="C35" s="19" t="n"/>
      <c r="D35" s="19" t="n"/>
      <c r="E35" s="14">
        <f>IF($C35="","",IFERROR(VLOOKUP($C35,Assumptions!$A$8:$D$107,2,FALSE),""))</f>
        <v/>
      </c>
      <c r="F35" s="20" t="n"/>
      <c r="G35" s="32" t="n"/>
      <c r="H35" s="30">
        <f>IF(OR($F35="",$G35=""),"",IFERROR($F35*$G35,""))</f>
        <v/>
      </c>
      <c r="I35" s="33">
        <f>IF($C35="","",IFERROR(VLOOKUP($C35,Assumptions!$A$8:$D$107,4,FALSE),""))</f>
        <v/>
      </c>
      <c r="J35" s="30">
        <f>IF(OR($F35="",$I35=""),"",IFERROR($F35*$I35,""))</f>
        <v/>
      </c>
      <c r="K35" s="30">
        <f>IF(OR($H35="",$J35=""),"",IFERROR($H35-$J35,""))</f>
        <v/>
      </c>
      <c r="L35" s="18" t="n"/>
      <c r="M35" s="19" t="n"/>
    </row>
    <row r="36" ht="22" customHeight="1">
      <c r="A36" s="31" t="n"/>
      <c r="B36" s="18" t="n"/>
      <c r="C36" s="19" t="n"/>
      <c r="D36" s="19" t="n"/>
      <c r="E36" s="11">
        <f>IF($C36="","",IFERROR(VLOOKUP($C36,Assumptions!$A$8:$D$107,2,FALSE),""))</f>
        <v/>
      </c>
      <c r="F36" s="20" t="n"/>
      <c r="G36" s="32" t="n"/>
      <c r="H36" s="29">
        <f>IF(OR($F36="",$G36=""),"",IFERROR($F36*$G36,""))</f>
        <v/>
      </c>
      <c r="I36" s="34">
        <f>IF($C36="","",IFERROR(VLOOKUP($C36,Assumptions!$A$8:$D$107,4,FALSE),""))</f>
        <v/>
      </c>
      <c r="J36" s="29">
        <f>IF(OR($F36="",$I36=""),"",IFERROR($F36*$I36,""))</f>
        <v/>
      </c>
      <c r="K36" s="29">
        <f>IF(OR($H36="",$J36=""),"",IFERROR($H36-$J36,""))</f>
        <v/>
      </c>
      <c r="L36" s="18" t="n"/>
      <c r="M36" s="19" t="n"/>
    </row>
    <row r="37" ht="22" customHeight="1">
      <c r="A37" s="31" t="n"/>
      <c r="B37" s="18" t="n"/>
      <c r="C37" s="19" t="n"/>
      <c r="D37" s="19" t="n"/>
      <c r="E37" s="14">
        <f>IF($C37="","",IFERROR(VLOOKUP($C37,Assumptions!$A$8:$D$107,2,FALSE),""))</f>
        <v/>
      </c>
      <c r="F37" s="20" t="n"/>
      <c r="G37" s="32" t="n"/>
      <c r="H37" s="30">
        <f>IF(OR($F37="",$G37=""),"",IFERROR($F37*$G37,""))</f>
        <v/>
      </c>
      <c r="I37" s="33">
        <f>IF($C37="","",IFERROR(VLOOKUP($C37,Assumptions!$A$8:$D$107,4,FALSE),""))</f>
        <v/>
      </c>
      <c r="J37" s="30">
        <f>IF(OR($F37="",$I37=""),"",IFERROR($F37*$I37,""))</f>
        <v/>
      </c>
      <c r="K37" s="30">
        <f>IF(OR($H37="",$J37=""),"",IFERROR($H37-$J37,""))</f>
        <v/>
      </c>
      <c r="L37" s="18" t="n"/>
      <c r="M37" s="19" t="n"/>
    </row>
    <row r="38" ht="22" customHeight="1">
      <c r="A38" s="31" t="n"/>
      <c r="B38" s="18" t="n"/>
      <c r="C38" s="19" t="n"/>
      <c r="D38" s="19" t="n"/>
      <c r="E38" s="11">
        <f>IF($C38="","",IFERROR(VLOOKUP($C38,Assumptions!$A$8:$D$107,2,FALSE),""))</f>
        <v/>
      </c>
      <c r="F38" s="20" t="n"/>
      <c r="G38" s="32" t="n"/>
      <c r="H38" s="29">
        <f>IF(OR($F38="",$G38=""),"",IFERROR($F38*$G38,""))</f>
        <v/>
      </c>
      <c r="I38" s="34">
        <f>IF($C38="","",IFERROR(VLOOKUP($C38,Assumptions!$A$8:$D$107,4,FALSE),""))</f>
        <v/>
      </c>
      <c r="J38" s="29">
        <f>IF(OR($F38="",$I38=""),"",IFERROR($F38*$I38,""))</f>
        <v/>
      </c>
      <c r="K38" s="29">
        <f>IF(OR($H38="",$J38=""),"",IFERROR($H38-$J38,""))</f>
        <v/>
      </c>
      <c r="L38" s="18" t="n"/>
      <c r="M38" s="19" t="n"/>
    </row>
    <row r="39" ht="22" customHeight="1">
      <c r="A39" s="31" t="n"/>
      <c r="B39" s="18" t="n"/>
      <c r="C39" s="19" t="n"/>
      <c r="D39" s="19" t="n"/>
      <c r="E39" s="14">
        <f>IF($C39="","",IFERROR(VLOOKUP($C39,Assumptions!$A$8:$D$107,2,FALSE),""))</f>
        <v/>
      </c>
      <c r="F39" s="20" t="n"/>
      <c r="G39" s="32" t="n"/>
      <c r="H39" s="30">
        <f>IF(OR($F39="",$G39=""),"",IFERROR($F39*$G39,""))</f>
        <v/>
      </c>
      <c r="I39" s="33">
        <f>IF($C39="","",IFERROR(VLOOKUP($C39,Assumptions!$A$8:$D$107,4,FALSE),""))</f>
        <v/>
      </c>
      <c r="J39" s="30">
        <f>IF(OR($F39="",$I39=""),"",IFERROR($F39*$I39,""))</f>
        <v/>
      </c>
      <c r="K39" s="30">
        <f>IF(OR($H39="",$J39=""),"",IFERROR($H39-$J39,""))</f>
        <v/>
      </c>
      <c r="L39" s="18" t="n"/>
      <c r="M39" s="19" t="n"/>
    </row>
    <row r="40" ht="22" customHeight="1">
      <c r="A40" s="31" t="n"/>
      <c r="B40" s="18" t="n"/>
      <c r="C40" s="19" t="n"/>
      <c r="D40" s="19" t="n"/>
      <c r="E40" s="11">
        <f>IF($C40="","",IFERROR(VLOOKUP($C40,Assumptions!$A$8:$D$107,2,FALSE),""))</f>
        <v/>
      </c>
      <c r="F40" s="20" t="n"/>
      <c r="G40" s="32" t="n"/>
      <c r="H40" s="29">
        <f>IF(OR($F40="",$G40=""),"",IFERROR($F40*$G40,""))</f>
        <v/>
      </c>
      <c r="I40" s="34">
        <f>IF($C40="","",IFERROR(VLOOKUP($C40,Assumptions!$A$8:$D$107,4,FALSE),""))</f>
        <v/>
      </c>
      <c r="J40" s="29">
        <f>IF(OR($F40="",$I40=""),"",IFERROR($F40*$I40,""))</f>
        <v/>
      </c>
      <c r="K40" s="29">
        <f>IF(OR($H40="",$J40=""),"",IFERROR($H40-$J40,""))</f>
        <v/>
      </c>
      <c r="L40" s="18" t="n"/>
      <c r="M40" s="19" t="n"/>
    </row>
    <row r="41" ht="22" customHeight="1">
      <c r="A41" s="31" t="n"/>
      <c r="B41" s="18" t="n"/>
      <c r="C41" s="19" t="n"/>
      <c r="D41" s="19" t="n"/>
      <c r="E41" s="14">
        <f>IF($C41="","",IFERROR(VLOOKUP($C41,Assumptions!$A$8:$D$107,2,FALSE),""))</f>
        <v/>
      </c>
      <c r="F41" s="20" t="n"/>
      <c r="G41" s="32" t="n"/>
      <c r="H41" s="30">
        <f>IF(OR($F41="",$G41=""),"",IFERROR($F41*$G41,""))</f>
        <v/>
      </c>
      <c r="I41" s="33">
        <f>IF($C41="","",IFERROR(VLOOKUP($C41,Assumptions!$A$8:$D$107,4,FALSE),""))</f>
        <v/>
      </c>
      <c r="J41" s="30">
        <f>IF(OR($F41="",$I41=""),"",IFERROR($F41*$I41,""))</f>
        <v/>
      </c>
      <c r="K41" s="30">
        <f>IF(OR($H41="",$J41=""),"",IFERROR($H41-$J41,""))</f>
        <v/>
      </c>
      <c r="L41" s="18" t="n"/>
      <c r="M41" s="19" t="n"/>
    </row>
    <row r="42" ht="22" customHeight="1">
      <c r="A42" s="31" t="n"/>
      <c r="B42" s="18" t="n"/>
      <c r="C42" s="19" t="n"/>
      <c r="D42" s="19" t="n"/>
      <c r="E42" s="11">
        <f>IF($C42="","",IFERROR(VLOOKUP($C42,Assumptions!$A$8:$D$107,2,FALSE),""))</f>
        <v/>
      </c>
      <c r="F42" s="20" t="n"/>
      <c r="G42" s="32" t="n"/>
      <c r="H42" s="29">
        <f>IF(OR($F42="",$G42=""),"",IFERROR($F42*$G42,""))</f>
        <v/>
      </c>
      <c r="I42" s="34">
        <f>IF($C42="","",IFERROR(VLOOKUP($C42,Assumptions!$A$8:$D$107,4,FALSE),""))</f>
        <v/>
      </c>
      <c r="J42" s="29">
        <f>IF(OR($F42="",$I42=""),"",IFERROR($F42*$I42,""))</f>
        <v/>
      </c>
      <c r="K42" s="29">
        <f>IF(OR($H42="",$J42=""),"",IFERROR($H42-$J42,""))</f>
        <v/>
      </c>
      <c r="L42" s="18" t="n"/>
      <c r="M42" s="19" t="n"/>
    </row>
    <row r="43" ht="22" customHeight="1">
      <c r="A43" s="31" t="n"/>
      <c r="B43" s="18" t="n"/>
      <c r="C43" s="19" t="n"/>
      <c r="D43" s="19" t="n"/>
      <c r="E43" s="14">
        <f>IF($C43="","",IFERROR(VLOOKUP($C43,Assumptions!$A$8:$D$107,2,FALSE),""))</f>
        <v/>
      </c>
      <c r="F43" s="20" t="n"/>
      <c r="G43" s="32" t="n"/>
      <c r="H43" s="30">
        <f>IF(OR($F43="",$G43=""),"",IFERROR($F43*$G43,""))</f>
        <v/>
      </c>
      <c r="I43" s="33">
        <f>IF($C43="","",IFERROR(VLOOKUP($C43,Assumptions!$A$8:$D$107,4,FALSE),""))</f>
        <v/>
      </c>
      <c r="J43" s="30">
        <f>IF(OR($F43="",$I43=""),"",IFERROR($F43*$I43,""))</f>
        <v/>
      </c>
      <c r="K43" s="30">
        <f>IF(OR($H43="",$J43=""),"",IFERROR($H43-$J43,""))</f>
        <v/>
      </c>
      <c r="L43" s="18" t="n"/>
      <c r="M43" s="19" t="n"/>
    </row>
    <row r="44" ht="22" customHeight="1">
      <c r="A44" s="31" t="n"/>
      <c r="B44" s="18" t="n"/>
      <c r="C44" s="19" t="n"/>
      <c r="D44" s="19" t="n"/>
      <c r="E44" s="11">
        <f>IF($C44="","",IFERROR(VLOOKUP($C44,Assumptions!$A$8:$D$107,2,FALSE),""))</f>
        <v/>
      </c>
      <c r="F44" s="20" t="n"/>
      <c r="G44" s="32" t="n"/>
      <c r="H44" s="29">
        <f>IF(OR($F44="",$G44=""),"",IFERROR($F44*$G44,""))</f>
        <v/>
      </c>
      <c r="I44" s="34">
        <f>IF($C44="","",IFERROR(VLOOKUP($C44,Assumptions!$A$8:$D$107,4,FALSE),""))</f>
        <v/>
      </c>
      <c r="J44" s="29">
        <f>IF(OR($F44="",$I44=""),"",IFERROR($F44*$I44,""))</f>
        <v/>
      </c>
      <c r="K44" s="29">
        <f>IF(OR($H44="",$J44=""),"",IFERROR($H44-$J44,""))</f>
        <v/>
      </c>
      <c r="L44" s="18" t="n"/>
      <c r="M44" s="19" t="n"/>
    </row>
    <row r="45" ht="22" customHeight="1">
      <c r="A45" s="31" t="n"/>
      <c r="B45" s="18" t="n"/>
      <c r="C45" s="19" t="n"/>
      <c r="D45" s="19" t="n"/>
      <c r="E45" s="14">
        <f>IF($C45="","",IFERROR(VLOOKUP($C45,Assumptions!$A$8:$D$107,2,FALSE),""))</f>
        <v/>
      </c>
      <c r="F45" s="20" t="n"/>
      <c r="G45" s="32" t="n"/>
      <c r="H45" s="30">
        <f>IF(OR($F45="",$G45=""),"",IFERROR($F45*$G45,""))</f>
        <v/>
      </c>
      <c r="I45" s="33">
        <f>IF($C45="","",IFERROR(VLOOKUP($C45,Assumptions!$A$8:$D$107,4,FALSE),""))</f>
        <v/>
      </c>
      <c r="J45" s="30">
        <f>IF(OR($F45="",$I45=""),"",IFERROR($F45*$I45,""))</f>
        <v/>
      </c>
      <c r="K45" s="30">
        <f>IF(OR($H45="",$J45=""),"",IFERROR($H45-$J45,""))</f>
        <v/>
      </c>
      <c r="L45" s="18" t="n"/>
      <c r="M45" s="19" t="n"/>
    </row>
    <row r="46" ht="22" customHeight="1">
      <c r="A46" s="31" t="n"/>
      <c r="B46" s="18" t="n"/>
      <c r="C46" s="19" t="n"/>
      <c r="D46" s="19" t="n"/>
      <c r="E46" s="11">
        <f>IF($C46="","",IFERROR(VLOOKUP($C46,Assumptions!$A$8:$D$107,2,FALSE),""))</f>
        <v/>
      </c>
      <c r="F46" s="20" t="n"/>
      <c r="G46" s="32" t="n"/>
      <c r="H46" s="29">
        <f>IF(OR($F46="",$G46=""),"",IFERROR($F46*$G46,""))</f>
        <v/>
      </c>
      <c r="I46" s="34">
        <f>IF($C46="","",IFERROR(VLOOKUP($C46,Assumptions!$A$8:$D$107,4,FALSE),""))</f>
        <v/>
      </c>
      <c r="J46" s="29">
        <f>IF(OR($F46="",$I46=""),"",IFERROR($F46*$I46,""))</f>
        <v/>
      </c>
      <c r="K46" s="29">
        <f>IF(OR($H46="",$J46=""),"",IFERROR($H46-$J46,""))</f>
        <v/>
      </c>
      <c r="L46" s="18" t="n"/>
      <c r="M46" s="19" t="n"/>
    </row>
    <row r="47" ht="22" customHeight="1">
      <c r="A47" s="31" t="n"/>
      <c r="B47" s="18" t="n"/>
      <c r="C47" s="19" t="n"/>
      <c r="D47" s="19" t="n"/>
      <c r="E47" s="14">
        <f>IF($C47="","",IFERROR(VLOOKUP($C47,Assumptions!$A$8:$D$107,2,FALSE),""))</f>
        <v/>
      </c>
      <c r="F47" s="20" t="n"/>
      <c r="G47" s="32" t="n"/>
      <c r="H47" s="30">
        <f>IF(OR($F47="",$G47=""),"",IFERROR($F47*$G47,""))</f>
        <v/>
      </c>
      <c r="I47" s="33">
        <f>IF($C47="","",IFERROR(VLOOKUP($C47,Assumptions!$A$8:$D$107,4,FALSE),""))</f>
        <v/>
      </c>
      <c r="J47" s="30">
        <f>IF(OR($F47="",$I47=""),"",IFERROR($F47*$I47,""))</f>
        <v/>
      </c>
      <c r="K47" s="30">
        <f>IF(OR($H47="",$J47=""),"",IFERROR($H47-$J47,""))</f>
        <v/>
      </c>
      <c r="L47" s="18" t="n"/>
      <c r="M47" s="19" t="n"/>
    </row>
    <row r="48" ht="22" customHeight="1">
      <c r="A48" s="31" t="n"/>
      <c r="B48" s="18" t="n"/>
      <c r="C48" s="19" t="n"/>
      <c r="D48" s="19" t="n"/>
      <c r="E48" s="11">
        <f>IF($C48="","",IFERROR(VLOOKUP($C48,Assumptions!$A$8:$D$107,2,FALSE),""))</f>
        <v/>
      </c>
      <c r="F48" s="20" t="n"/>
      <c r="G48" s="32" t="n"/>
      <c r="H48" s="29">
        <f>IF(OR($F48="",$G48=""),"",IFERROR($F48*$G48,""))</f>
        <v/>
      </c>
      <c r="I48" s="34">
        <f>IF($C48="","",IFERROR(VLOOKUP($C48,Assumptions!$A$8:$D$107,4,FALSE),""))</f>
        <v/>
      </c>
      <c r="J48" s="29">
        <f>IF(OR($F48="",$I48=""),"",IFERROR($F48*$I48,""))</f>
        <v/>
      </c>
      <c r="K48" s="29">
        <f>IF(OR($H48="",$J48=""),"",IFERROR($H48-$J48,""))</f>
        <v/>
      </c>
      <c r="L48" s="18" t="n"/>
      <c r="M48" s="19" t="n"/>
    </row>
    <row r="49" ht="22" customHeight="1">
      <c r="A49" s="31" t="n"/>
      <c r="B49" s="18" t="n"/>
      <c r="C49" s="19" t="n"/>
      <c r="D49" s="19" t="n"/>
      <c r="E49" s="14">
        <f>IF($C49="","",IFERROR(VLOOKUP($C49,Assumptions!$A$8:$D$107,2,FALSE),""))</f>
        <v/>
      </c>
      <c r="F49" s="20" t="n"/>
      <c r="G49" s="32" t="n"/>
      <c r="H49" s="30">
        <f>IF(OR($F49="",$G49=""),"",IFERROR($F49*$G49,""))</f>
        <v/>
      </c>
      <c r="I49" s="33">
        <f>IF($C49="","",IFERROR(VLOOKUP($C49,Assumptions!$A$8:$D$107,4,FALSE),""))</f>
        <v/>
      </c>
      <c r="J49" s="30">
        <f>IF(OR($F49="",$I49=""),"",IFERROR($F49*$I49,""))</f>
        <v/>
      </c>
      <c r="K49" s="30">
        <f>IF(OR($H49="",$J49=""),"",IFERROR($H49-$J49,""))</f>
        <v/>
      </c>
      <c r="L49" s="18" t="n"/>
      <c r="M49" s="19" t="n"/>
    </row>
    <row r="50" ht="22" customHeight="1">
      <c r="A50" s="31" t="n"/>
      <c r="B50" s="18" t="n"/>
      <c r="C50" s="19" t="n"/>
      <c r="D50" s="19" t="n"/>
      <c r="E50" s="11">
        <f>IF($C50="","",IFERROR(VLOOKUP($C50,Assumptions!$A$8:$D$107,2,FALSE),""))</f>
        <v/>
      </c>
      <c r="F50" s="20" t="n"/>
      <c r="G50" s="32" t="n"/>
      <c r="H50" s="29">
        <f>IF(OR($F50="",$G50=""),"",IFERROR($F50*$G50,""))</f>
        <v/>
      </c>
      <c r="I50" s="34">
        <f>IF($C50="","",IFERROR(VLOOKUP($C50,Assumptions!$A$8:$D$107,4,FALSE),""))</f>
        <v/>
      </c>
      <c r="J50" s="29">
        <f>IF(OR($F50="",$I50=""),"",IFERROR($F50*$I50,""))</f>
        <v/>
      </c>
      <c r="K50" s="29">
        <f>IF(OR($H50="",$J50=""),"",IFERROR($H50-$J50,""))</f>
        <v/>
      </c>
      <c r="L50" s="18" t="n"/>
      <c r="M50" s="19" t="n"/>
    </row>
    <row r="51" ht="22" customHeight="1">
      <c r="A51" s="31" t="n"/>
      <c r="B51" s="18" t="n"/>
      <c r="C51" s="19" t="n"/>
      <c r="D51" s="19" t="n"/>
      <c r="E51" s="14">
        <f>IF($C51="","",IFERROR(VLOOKUP($C51,Assumptions!$A$8:$D$107,2,FALSE),""))</f>
        <v/>
      </c>
      <c r="F51" s="20" t="n"/>
      <c r="G51" s="32" t="n"/>
      <c r="H51" s="30">
        <f>IF(OR($F51="",$G51=""),"",IFERROR($F51*$G51,""))</f>
        <v/>
      </c>
      <c r="I51" s="33">
        <f>IF($C51="","",IFERROR(VLOOKUP($C51,Assumptions!$A$8:$D$107,4,FALSE),""))</f>
        <v/>
      </c>
      <c r="J51" s="30">
        <f>IF(OR($F51="",$I51=""),"",IFERROR($F51*$I51,""))</f>
        <v/>
      </c>
      <c r="K51" s="30">
        <f>IF(OR($H51="",$J51=""),"",IFERROR($H51-$J51,""))</f>
        <v/>
      </c>
      <c r="L51" s="18" t="n"/>
      <c r="M51" s="19" t="n"/>
    </row>
    <row r="52" ht="22" customHeight="1">
      <c r="A52" s="31" t="n"/>
      <c r="B52" s="18" t="n"/>
      <c r="C52" s="19" t="n"/>
      <c r="D52" s="19" t="n"/>
      <c r="E52" s="11">
        <f>IF($C52="","",IFERROR(VLOOKUP($C52,Assumptions!$A$8:$D$107,2,FALSE),""))</f>
        <v/>
      </c>
      <c r="F52" s="20" t="n"/>
      <c r="G52" s="32" t="n"/>
      <c r="H52" s="29">
        <f>IF(OR($F52="",$G52=""),"",IFERROR($F52*$G52,""))</f>
        <v/>
      </c>
      <c r="I52" s="34">
        <f>IF($C52="","",IFERROR(VLOOKUP($C52,Assumptions!$A$8:$D$107,4,FALSE),""))</f>
        <v/>
      </c>
      <c r="J52" s="29">
        <f>IF(OR($F52="",$I52=""),"",IFERROR($F52*$I52,""))</f>
        <v/>
      </c>
      <c r="K52" s="29">
        <f>IF(OR($H52="",$J52=""),"",IFERROR($H52-$J52,""))</f>
        <v/>
      </c>
      <c r="L52" s="18" t="n"/>
      <c r="M52" s="19" t="n"/>
    </row>
    <row r="53" ht="22" customHeight="1">
      <c r="A53" s="31" t="n"/>
      <c r="B53" s="18" t="n"/>
      <c r="C53" s="19" t="n"/>
      <c r="D53" s="19" t="n"/>
      <c r="E53" s="14">
        <f>IF($C53="","",IFERROR(VLOOKUP($C53,Assumptions!$A$8:$D$107,2,FALSE),""))</f>
        <v/>
      </c>
      <c r="F53" s="20" t="n"/>
      <c r="G53" s="32" t="n"/>
      <c r="H53" s="30">
        <f>IF(OR($F53="",$G53=""),"",IFERROR($F53*$G53,""))</f>
        <v/>
      </c>
      <c r="I53" s="33">
        <f>IF($C53="","",IFERROR(VLOOKUP($C53,Assumptions!$A$8:$D$107,4,FALSE),""))</f>
        <v/>
      </c>
      <c r="J53" s="30">
        <f>IF(OR($F53="",$I53=""),"",IFERROR($F53*$I53,""))</f>
        <v/>
      </c>
      <c r="K53" s="30">
        <f>IF(OR($H53="",$J53=""),"",IFERROR($H53-$J53,""))</f>
        <v/>
      </c>
      <c r="L53" s="18" t="n"/>
      <c r="M53" s="19" t="n"/>
    </row>
    <row r="54" ht="22" customHeight="1">
      <c r="A54" s="31" t="n"/>
      <c r="B54" s="18" t="n"/>
      <c r="C54" s="19" t="n"/>
      <c r="D54" s="19" t="n"/>
      <c r="E54" s="11">
        <f>IF($C54="","",IFERROR(VLOOKUP($C54,Assumptions!$A$8:$D$107,2,FALSE),""))</f>
        <v/>
      </c>
      <c r="F54" s="20" t="n"/>
      <c r="G54" s="32" t="n"/>
      <c r="H54" s="29">
        <f>IF(OR($F54="",$G54=""),"",IFERROR($F54*$G54,""))</f>
        <v/>
      </c>
      <c r="I54" s="34">
        <f>IF($C54="","",IFERROR(VLOOKUP($C54,Assumptions!$A$8:$D$107,4,FALSE),""))</f>
        <v/>
      </c>
      <c r="J54" s="29">
        <f>IF(OR($F54="",$I54=""),"",IFERROR($F54*$I54,""))</f>
        <v/>
      </c>
      <c r="K54" s="29">
        <f>IF(OR($H54="",$J54=""),"",IFERROR($H54-$J54,""))</f>
        <v/>
      </c>
      <c r="L54" s="18" t="n"/>
      <c r="M54" s="19" t="n"/>
    </row>
    <row r="55" ht="22" customHeight="1">
      <c r="A55" s="31" t="n"/>
      <c r="B55" s="18" t="n"/>
      <c r="C55" s="19" t="n"/>
      <c r="D55" s="19" t="n"/>
      <c r="E55" s="14">
        <f>IF($C55="","",IFERROR(VLOOKUP($C55,Assumptions!$A$8:$D$107,2,FALSE),""))</f>
        <v/>
      </c>
      <c r="F55" s="20" t="n"/>
      <c r="G55" s="32" t="n"/>
      <c r="H55" s="30">
        <f>IF(OR($F55="",$G55=""),"",IFERROR($F55*$G55,""))</f>
        <v/>
      </c>
      <c r="I55" s="33">
        <f>IF($C55="","",IFERROR(VLOOKUP($C55,Assumptions!$A$8:$D$107,4,FALSE),""))</f>
        <v/>
      </c>
      <c r="J55" s="30">
        <f>IF(OR($F55="",$I55=""),"",IFERROR($F55*$I55,""))</f>
        <v/>
      </c>
      <c r="K55" s="30">
        <f>IF(OR($H55="",$J55=""),"",IFERROR($H55-$J55,""))</f>
        <v/>
      </c>
      <c r="L55" s="18" t="n"/>
      <c r="M55" s="19" t="n"/>
    </row>
    <row r="56" ht="22" customHeight="1">
      <c r="A56" s="31" t="n"/>
      <c r="B56" s="18" t="n"/>
      <c r="C56" s="19" t="n"/>
      <c r="D56" s="19" t="n"/>
      <c r="E56" s="11">
        <f>IF($C56="","",IFERROR(VLOOKUP($C56,Assumptions!$A$8:$D$107,2,FALSE),""))</f>
        <v/>
      </c>
      <c r="F56" s="20" t="n"/>
      <c r="G56" s="32" t="n"/>
      <c r="H56" s="29">
        <f>IF(OR($F56="",$G56=""),"",IFERROR($F56*$G56,""))</f>
        <v/>
      </c>
      <c r="I56" s="34">
        <f>IF($C56="","",IFERROR(VLOOKUP($C56,Assumptions!$A$8:$D$107,4,FALSE),""))</f>
        <v/>
      </c>
      <c r="J56" s="29">
        <f>IF(OR($F56="",$I56=""),"",IFERROR($F56*$I56,""))</f>
        <v/>
      </c>
      <c r="K56" s="29">
        <f>IF(OR($H56="",$J56=""),"",IFERROR($H56-$J56,""))</f>
        <v/>
      </c>
      <c r="L56" s="18" t="n"/>
      <c r="M56" s="19" t="n"/>
    </row>
    <row r="57" ht="22" customHeight="1">
      <c r="A57" s="31" t="n"/>
      <c r="B57" s="18" t="n"/>
      <c r="C57" s="19" t="n"/>
      <c r="D57" s="19" t="n"/>
      <c r="E57" s="14">
        <f>IF($C57="","",IFERROR(VLOOKUP($C57,Assumptions!$A$8:$D$107,2,FALSE),""))</f>
        <v/>
      </c>
      <c r="F57" s="20" t="n"/>
      <c r="G57" s="32" t="n"/>
      <c r="H57" s="30">
        <f>IF(OR($F57="",$G57=""),"",IFERROR($F57*$G57,""))</f>
        <v/>
      </c>
      <c r="I57" s="33">
        <f>IF($C57="","",IFERROR(VLOOKUP($C57,Assumptions!$A$8:$D$107,4,FALSE),""))</f>
        <v/>
      </c>
      <c r="J57" s="30">
        <f>IF(OR($F57="",$I57=""),"",IFERROR($F57*$I57,""))</f>
        <v/>
      </c>
      <c r="K57" s="30">
        <f>IF(OR($H57="",$J57=""),"",IFERROR($H57-$J57,""))</f>
        <v/>
      </c>
      <c r="L57" s="18" t="n"/>
      <c r="M57" s="19" t="n"/>
    </row>
    <row r="58" ht="22" customHeight="1">
      <c r="A58" s="31" t="n"/>
      <c r="B58" s="18" t="n"/>
      <c r="C58" s="19" t="n"/>
      <c r="D58" s="19" t="n"/>
      <c r="E58" s="11">
        <f>IF($C58="","",IFERROR(VLOOKUP($C58,Assumptions!$A$8:$D$107,2,FALSE),""))</f>
        <v/>
      </c>
      <c r="F58" s="20" t="n"/>
      <c r="G58" s="32" t="n"/>
      <c r="H58" s="29">
        <f>IF(OR($F58="",$G58=""),"",IFERROR($F58*$G58,""))</f>
        <v/>
      </c>
      <c r="I58" s="34">
        <f>IF($C58="","",IFERROR(VLOOKUP($C58,Assumptions!$A$8:$D$107,4,FALSE),""))</f>
        <v/>
      </c>
      <c r="J58" s="29">
        <f>IF(OR($F58="",$I58=""),"",IFERROR($F58*$I58,""))</f>
        <v/>
      </c>
      <c r="K58" s="29">
        <f>IF(OR($H58="",$J58=""),"",IFERROR($H58-$J58,""))</f>
        <v/>
      </c>
      <c r="L58" s="18" t="n"/>
      <c r="M58" s="19" t="n"/>
    </row>
    <row r="59" ht="22" customHeight="1">
      <c r="A59" s="31" t="n"/>
      <c r="B59" s="18" t="n"/>
      <c r="C59" s="19" t="n"/>
      <c r="D59" s="19" t="n"/>
      <c r="E59" s="14">
        <f>IF($C59="","",IFERROR(VLOOKUP($C59,Assumptions!$A$8:$D$107,2,FALSE),""))</f>
        <v/>
      </c>
      <c r="F59" s="20" t="n"/>
      <c r="G59" s="32" t="n"/>
      <c r="H59" s="30">
        <f>IF(OR($F59="",$G59=""),"",IFERROR($F59*$G59,""))</f>
        <v/>
      </c>
      <c r="I59" s="33">
        <f>IF($C59="","",IFERROR(VLOOKUP($C59,Assumptions!$A$8:$D$107,4,FALSE),""))</f>
        <v/>
      </c>
      <c r="J59" s="30">
        <f>IF(OR($F59="",$I59=""),"",IFERROR($F59*$I59,""))</f>
        <v/>
      </c>
      <c r="K59" s="30">
        <f>IF(OR($H59="",$J59=""),"",IFERROR($H59-$J59,""))</f>
        <v/>
      </c>
      <c r="L59" s="18" t="n"/>
      <c r="M59" s="19" t="n"/>
    </row>
    <row r="60" ht="22" customHeight="1">
      <c r="A60" s="31" t="n"/>
      <c r="B60" s="18" t="n"/>
      <c r="C60" s="19" t="n"/>
      <c r="D60" s="19" t="n"/>
      <c r="E60" s="11">
        <f>IF($C60="","",IFERROR(VLOOKUP($C60,Assumptions!$A$8:$D$107,2,FALSE),""))</f>
        <v/>
      </c>
      <c r="F60" s="20" t="n"/>
      <c r="G60" s="32" t="n"/>
      <c r="H60" s="29">
        <f>IF(OR($F60="",$G60=""),"",IFERROR($F60*$G60,""))</f>
        <v/>
      </c>
      <c r="I60" s="34">
        <f>IF($C60="","",IFERROR(VLOOKUP($C60,Assumptions!$A$8:$D$107,4,FALSE),""))</f>
        <v/>
      </c>
      <c r="J60" s="29">
        <f>IF(OR($F60="",$I60=""),"",IFERROR($F60*$I60,""))</f>
        <v/>
      </c>
      <c r="K60" s="29">
        <f>IF(OR($H60="",$J60=""),"",IFERROR($H60-$J60,""))</f>
        <v/>
      </c>
      <c r="L60" s="18" t="n"/>
      <c r="M60" s="19" t="n"/>
    </row>
    <row r="61" ht="22" customHeight="1">
      <c r="A61" s="31" t="n"/>
      <c r="B61" s="18" t="n"/>
      <c r="C61" s="19" t="n"/>
      <c r="D61" s="19" t="n"/>
      <c r="E61" s="14">
        <f>IF($C61="","",IFERROR(VLOOKUP($C61,Assumptions!$A$8:$D$107,2,FALSE),""))</f>
        <v/>
      </c>
      <c r="F61" s="20" t="n"/>
      <c r="G61" s="32" t="n"/>
      <c r="H61" s="30">
        <f>IF(OR($F61="",$G61=""),"",IFERROR($F61*$G61,""))</f>
        <v/>
      </c>
      <c r="I61" s="33">
        <f>IF($C61="","",IFERROR(VLOOKUP($C61,Assumptions!$A$8:$D$107,4,FALSE),""))</f>
        <v/>
      </c>
      <c r="J61" s="30">
        <f>IF(OR($F61="",$I61=""),"",IFERROR($F61*$I61,""))</f>
        <v/>
      </c>
      <c r="K61" s="30">
        <f>IF(OR($H61="",$J61=""),"",IFERROR($H61-$J61,""))</f>
        <v/>
      </c>
      <c r="L61" s="18" t="n"/>
      <c r="M61" s="19" t="n"/>
    </row>
    <row r="62" ht="22" customHeight="1">
      <c r="A62" s="31" t="n"/>
      <c r="B62" s="18" t="n"/>
      <c r="C62" s="19" t="n"/>
      <c r="D62" s="19" t="n"/>
      <c r="E62" s="11">
        <f>IF($C62="","",IFERROR(VLOOKUP($C62,Assumptions!$A$8:$D$107,2,FALSE),""))</f>
        <v/>
      </c>
      <c r="F62" s="20" t="n"/>
      <c r="G62" s="32" t="n"/>
      <c r="H62" s="29">
        <f>IF(OR($F62="",$G62=""),"",IFERROR($F62*$G62,""))</f>
        <v/>
      </c>
      <c r="I62" s="34">
        <f>IF($C62="","",IFERROR(VLOOKUP($C62,Assumptions!$A$8:$D$107,4,FALSE),""))</f>
        <v/>
      </c>
      <c r="J62" s="29">
        <f>IF(OR($F62="",$I62=""),"",IFERROR($F62*$I62,""))</f>
        <v/>
      </c>
      <c r="K62" s="29">
        <f>IF(OR($H62="",$J62=""),"",IFERROR($H62-$J62,""))</f>
        <v/>
      </c>
      <c r="L62" s="18" t="n"/>
      <c r="M62" s="19" t="n"/>
    </row>
    <row r="63" ht="22" customHeight="1">
      <c r="A63" s="31" t="n"/>
      <c r="B63" s="18" t="n"/>
      <c r="C63" s="19" t="n"/>
      <c r="D63" s="19" t="n"/>
      <c r="E63" s="14">
        <f>IF($C63="","",IFERROR(VLOOKUP($C63,Assumptions!$A$8:$D$107,2,FALSE),""))</f>
        <v/>
      </c>
      <c r="F63" s="20" t="n"/>
      <c r="G63" s="32" t="n"/>
      <c r="H63" s="30">
        <f>IF(OR($F63="",$G63=""),"",IFERROR($F63*$G63,""))</f>
        <v/>
      </c>
      <c r="I63" s="33">
        <f>IF($C63="","",IFERROR(VLOOKUP($C63,Assumptions!$A$8:$D$107,4,FALSE),""))</f>
        <v/>
      </c>
      <c r="J63" s="30">
        <f>IF(OR($F63="",$I63=""),"",IFERROR($F63*$I63,""))</f>
        <v/>
      </c>
      <c r="K63" s="30">
        <f>IF(OR($H63="",$J63=""),"",IFERROR($H63-$J63,""))</f>
        <v/>
      </c>
      <c r="L63" s="18" t="n"/>
      <c r="M63" s="19" t="n"/>
    </row>
    <row r="64" ht="22" customHeight="1">
      <c r="A64" s="31" t="n"/>
      <c r="B64" s="18" t="n"/>
      <c r="C64" s="19" t="n"/>
      <c r="D64" s="19" t="n"/>
      <c r="E64" s="11">
        <f>IF($C64="","",IFERROR(VLOOKUP($C64,Assumptions!$A$8:$D$107,2,FALSE),""))</f>
        <v/>
      </c>
      <c r="F64" s="20" t="n"/>
      <c r="G64" s="32" t="n"/>
      <c r="H64" s="29">
        <f>IF(OR($F64="",$G64=""),"",IFERROR($F64*$G64,""))</f>
        <v/>
      </c>
      <c r="I64" s="34">
        <f>IF($C64="","",IFERROR(VLOOKUP($C64,Assumptions!$A$8:$D$107,4,FALSE),""))</f>
        <v/>
      </c>
      <c r="J64" s="29">
        <f>IF(OR($F64="",$I64=""),"",IFERROR($F64*$I64,""))</f>
        <v/>
      </c>
      <c r="K64" s="29">
        <f>IF(OR($H64="",$J64=""),"",IFERROR($H64-$J64,""))</f>
        <v/>
      </c>
      <c r="L64" s="18" t="n"/>
      <c r="M64" s="19" t="n"/>
    </row>
    <row r="65" ht="22" customHeight="1">
      <c r="A65" s="31" t="n"/>
      <c r="B65" s="18" t="n"/>
      <c r="C65" s="19" t="n"/>
      <c r="D65" s="19" t="n"/>
      <c r="E65" s="14">
        <f>IF($C65="","",IFERROR(VLOOKUP($C65,Assumptions!$A$8:$D$107,2,FALSE),""))</f>
        <v/>
      </c>
      <c r="F65" s="20" t="n"/>
      <c r="G65" s="32" t="n"/>
      <c r="H65" s="30">
        <f>IF(OR($F65="",$G65=""),"",IFERROR($F65*$G65,""))</f>
        <v/>
      </c>
      <c r="I65" s="33">
        <f>IF($C65="","",IFERROR(VLOOKUP($C65,Assumptions!$A$8:$D$107,4,FALSE),""))</f>
        <v/>
      </c>
      <c r="J65" s="30">
        <f>IF(OR($F65="",$I65=""),"",IFERROR($F65*$I65,""))</f>
        <v/>
      </c>
      <c r="K65" s="30">
        <f>IF(OR($H65="",$J65=""),"",IFERROR($H65-$J65,""))</f>
        <v/>
      </c>
      <c r="L65" s="18" t="n"/>
      <c r="M65" s="19" t="n"/>
    </row>
    <row r="66" ht="22" customHeight="1">
      <c r="A66" s="31" t="n"/>
      <c r="B66" s="18" t="n"/>
      <c r="C66" s="19" t="n"/>
      <c r="D66" s="19" t="n"/>
      <c r="E66" s="11">
        <f>IF($C66="","",IFERROR(VLOOKUP($C66,Assumptions!$A$8:$D$107,2,FALSE),""))</f>
        <v/>
      </c>
      <c r="F66" s="20" t="n"/>
      <c r="G66" s="32" t="n"/>
      <c r="H66" s="29">
        <f>IF(OR($F66="",$G66=""),"",IFERROR($F66*$G66,""))</f>
        <v/>
      </c>
      <c r="I66" s="34">
        <f>IF($C66="","",IFERROR(VLOOKUP($C66,Assumptions!$A$8:$D$107,4,FALSE),""))</f>
        <v/>
      </c>
      <c r="J66" s="29">
        <f>IF(OR($F66="",$I66=""),"",IFERROR($F66*$I66,""))</f>
        <v/>
      </c>
      <c r="K66" s="29">
        <f>IF(OR($H66="",$J66=""),"",IFERROR($H66-$J66,""))</f>
        <v/>
      </c>
      <c r="L66" s="18" t="n"/>
      <c r="M66" s="19" t="n"/>
    </row>
    <row r="67" ht="22" customHeight="1">
      <c r="A67" s="31" t="n"/>
      <c r="B67" s="18" t="n"/>
      <c r="C67" s="19" t="n"/>
      <c r="D67" s="19" t="n"/>
      <c r="E67" s="14">
        <f>IF($C67="","",IFERROR(VLOOKUP($C67,Assumptions!$A$8:$D$107,2,FALSE),""))</f>
        <v/>
      </c>
      <c r="F67" s="20" t="n"/>
      <c r="G67" s="32" t="n"/>
      <c r="H67" s="30">
        <f>IF(OR($F67="",$G67=""),"",IFERROR($F67*$G67,""))</f>
        <v/>
      </c>
      <c r="I67" s="33">
        <f>IF($C67="","",IFERROR(VLOOKUP($C67,Assumptions!$A$8:$D$107,4,FALSE),""))</f>
        <v/>
      </c>
      <c r="J67" s="30">
        <f>IF(OR($F67="",$I67=""),"",IFERROR($F67*$I67,""))</f>
        <v/>
      </c>
      <c r="K67" s="30">
        <f>IF(OR($H67="",$J67=""),"",IFERROR($H67-$J67,""))</f>
        <v/>
      </c>
      <c r="L67" s="18" t="n"/>
      <c r="M67" s="19" t="n"/>
    </row>
    <row r="68" ht="22" customHeight="1">
      <c r="A68" s="31" t="n"/>
      <c r="B68" s="18" t="n"/>
      <c r="C68" s="19" t="n"/>
      <c r="D68" s="19" t="n"/>
      <c r="E68" s="11">
        <f>IF($C68="","",IFERROR(VLOOKUP($C68,Assumptions!$A$8:$D$107,2,FALSE),""))</f>
        <v/>
      </c>
      <c r="F68" s="20" t="n"/>
      <c r="G68" s="32" t="n"/>
      <c r="H68" s="29">
        <f>IF(OR($F68="",$G68=""),"",IFERROR($F68*$G68,""))</f>
        <v/>
      </c>
      <c r="I68" s="34">
        <f>IF($C68="","",IFERROR(VLOOKUP($C68,Assumptions!$A$8:$D$107,4,FALSE),""))</f>
        <v/>
      </c>
      <c r="J68" s="29">
        <f>IF(OR($F68="",$I68=""),"",IFERROR($F68*$I68,""))</f>
        <v/>
      </c>
      <c r="K68" s="29">
        <f>IF(OR($H68="",$J68=""),"",IFERROR($H68-$J68,""))</f>
        <v/>
      </c>
      <c r="L68" s="18" t="n"/>
      <c r="M68" s="19" t="n"/>
    </row>
    <row r="69" ht="22" customHeight="1">
      <c r="A69" s="31" t="n"/>
      <c r="B69" s="18" t="n"/>
      <c r="C69" s="19" t="n"/>
      <c r="D69" s="19" t="n"/>
      <c r="E69" s="14">
        <f>IF($C69="","",IFERROR(VLOOKUP($C69,Assumptions!$A$8:$D$107,2,FALSE),""))</f>
        <v/>
      </c>
      <c r="F69" s="20" t="n"/>
      <c r="G69" s="32" t="n"/>
      <c r="H69" s="30">
        <f>IF(OR($F69="",$G69=""),"",IFERROR($F69*$G69,""))</f>
        <v/>
      </c>
      <c r="I69" s="33">
        <f>IF($C69="","",IFERROR(VLOOKUP($C69,Assumptions!$A$8:$D$107,4,FALSE),""))</f>
        <v/>
      </c>
      <c r="J69" s="30">
        <f>IF(OR($F69="",$I69=""),"",IFERROR($F69*$I69,""))</f>
        <v/>
      </c>
      <c r="K69" s="30">
        <f>IF(OR($H69="",$J69=""),"",IFERROR($H69-$J69,""))</f>
        <v/>
      </c>
      <c r="L69" s="18" t="n"/>
      <c r="M69" s="19" t="n"/>
    </row>
    <row r="70" ht="22" customHeight="1">
      <c r="A70" s="31" t="n"/>
      <c r="B70" s="18" t="n"/>
      <c r="C70" s="19" t="n"/>
      <c r="D70" s="19" t="n"/>
      <c r="E70" s="11">
        <f>IF($C70="","",IFERROR(VLOOKUP($C70,Assumptions!$A$8:$D$107,2,FALSE),""))</f>
        <v/>
      </c>
      <c r="F70" s="20" t="n"/>
      <c r="G70" s="32" t="n"/>
      <c r="H70" s="29">
        <f>IF(OR($F70="",$G70=""),"",IFERROR($F70*$G70,""))</f>
        <v/>
      </c>
      <c r="I70" s="34">
        <f>IF($C70="","",IFERROR(VLOOKUP($C70,Assumptions!$A$8:$D$107,4,FALSE),""))</f>
        <v/>
      </c>
      <c r="J70" s="29">
        <f>IF(OR($F70="",$I70=""),"",IFERROR($F70*$I70,""))</f>
        <v/>
      </c>
      <c r="K70" s="29">
        <f>IF(OR($H70="",$J70=""),"",IFERROR($H70-$J70,""))</f>
        <v/>
      </c>
      <c r="L70" s="18" t="n"/>
      <c r="M70" s="19" t="n"/>
    </row>
    <row r="71" ht="22" customHeight="1">
      <c r="A71" s="31" t="n"/>
      <c r="B71" s="18" t="n"/>
      <c r="C71" s="19" t="n"/>
      <c r="D71" s="19" t="n"/>
      <c r="E71" s="14">
        <f>IF($C71="","",IFERROR(VLOOKUP($C71,Assumptions!$A$8:$D$107,2,FALSE),""))</f>
        <v/>
      </c>
      <c r="F71" s="20" t="n"/>
      <c r="G71" s="32" t="n"/>
      <c r="H71" s="30">
        <f>IF(OR($F71="",$G71=""),"",IFERROR($F71*$G71,""))</f>
        <v/>
      </c>
      <c r="I71" s="33">
        <f>IF($C71="","",IFERROR(VLOOKUP($C71,Assumptions!$A$8:$D$107,4,FALSE),""))</f>
        <v/>
      </c>
      <c r="J71" s="30">
        <f>IF(OR($F71="",$I71=""),"",IFERROR($F71*$I71,""))</f>
        <v/>
      </c>
      <c r="K71" s="30">
        <f>IF(OR($H71="",$J71=""),"",IFERROR($H71-$J71,""))</f>
        <v/>
      </c>
      <c r="L71" s="18" t="n"/>
      <c r="M71" s="19" t="n"/>
    </row>
    <row r="72" ht="22" customHeight="1">
      <c r="A72" s="31" t="n"/>
      <c r="B72" s="18" t="n"/>
      <c r="C72" s="19" t="n"/>
      <c r="D72" s="19" t="n"/>
      <c r="E72" s="11">
        <f>IF($C72="","",IFERROR(VLOOKUP($C72,Assumptions!$A$8:$D$107,2,FALSE),""))</f>
        <v/>
      </c>
      <c r="F72" s="20" t="n"/>
      <c r="G72" s="32" t="n"/>
      <c r="H72" s="29">
        <f>IF(OR($F72="",$G72=""),"",IFERROR($F72*$G72,""))</f>
        <v/>
      </c>
      <c r="I72" s="34">
        <f>IF($C72="","",IFERROR(VLOOKUP($C72,Assumptions!$A$8:$D$107,4,FALSE),""))</f>
        <v/>
      </c>
      <c r="J72" s="29">
        <f>IF(OR($F72="",$I72=""),"",IFERROR($F72*$I72,""))</f>
        <v/>
      </c>
      <c r="K72" s="29">
        <f>IF(OR($H72="",$J72=""),"",IFERROR($H72-$J72,""))</f>
        <v/>
      </c>
      <c r="L72" s="18" t="n"/>
      <c r="M72" s="19" t="n"/>
    </row>
    <row r="73" ht="22" customHeight="1">
      <c r="A73" s="31" t="n"/>
      <c r="B73" s="18" t="n"/>
      <c r="C73" s="19" t="n"/>
      <c r="D73" s="19" t="n"/>
      <c r="E73" s="14">
        <f>IF($C73="","",IFERROR(VLOOKUP($C73,Assumptions!$A$8:$D$107,2,FALSE),""))</f>
        <v/>
      </c>
      <c r="F73" s="20" t="n"/>
      <c r="G73" s="32" t="n"/>
      <c r="H73" s="30">
        <f>IF(OR($F73="",$G73=""),"",IFERROR($F73*$G73,""))</f>
        <v/>
      </c>
      <c r="I73" s="33">
        <f>IF($C73="","",IFERROR(VLOOKUP($C73,Assumptions!$A$8:$D$107,4,FALSE),""))</f>
        <v/>
      </c>
      <c r="J73" s="30">
        <f>IF(OR($F73="",$I73=""),"",IFERROR($F73*$I73,""))</f>
        <v/>
      </c>
      <c r="K73" s="30">
        <f>IF(OR($H73="",$J73=""),"",IFERROR($H73-$J73,""))</f>
        <v/>
      </c>
      <c r="L73" s="18" t="n"/>
      <c r="M73" s="19" t="n"/>
    </row>
    <row r="74" ht="22" customHeight="1">
      <c r="A74" s="31" t="n"/>
      <c r="B74" s="18" t="n"/>
      <c r="C74" s="19" t="n"/>
      <c r="D74" s="19" t="n"/>
      <c r="E74" s="11">
        <f>IF($C74="","",IFERROR(VLOOKUP($C74,Assumptions!$A$8:$D$107,2,FALSE),""))</f>
        <v/>
      </c>
      <c r="F74" s="20" t="n"/>
      <c r="G74" s="32" t="n"/>
      <c r="H74" s="29">
        <f>IF(OR($F74="",$G74=""),"",IFERROR($F74*$G74,""))</f>
        <v/>
      </c>
      <c r="I74" s="34">
        <f>IF($C74="","",IFERROR(VLOOKUP($C74,Assumptions!$A$8:$D$107,4,FALSE),""))</f>
        <v/>
      </c>
      <c r="J74" s="29">
        <f>IF(OR($F74="",$I74=""),"",IFERROR($F74*$I74,""))</f>
        <v/>
      </c>
      <c r="K74" s="29">
        <f>IF(OR($H74="",$J74=""),"",IFERROR($H74-$J74,""))</f>
        <v/>
      </c>
      <c r="L74" s="18" t="n"/>
      <c r="M74" s="19" t="n"/>
    </row>
    <row r="75" ht="22" customHeight="1">
      <c r="A75" s="31" t="n"/>
      <c r="B75" s="18" t="n"/>
      <c r="C75" s="19" t="n"/>
      <c r="D75" s="19" t="n"/>
      <c r="E75" s="14">
        <f>IF($C75="","",IFERROR(VLOOKUP($C75,Assumptions!$A$8:$D$107,2,FALSE),""))</f>
        <v/>
      </c>
      <c r="F75" s="20" t="n"/>
      <c r="G75" s="32" t="n"/>
      <c r="H75" s="30">
        <f>IF(OR($F75="",$G75=""),"",IFERROR($F75*$G75,""))</f>
        <v/>
      </c>
      <c r="I75" s="33">
        <f>IF($C75="","",IFERROR(VLOOKUP($C75,Assumptions!$A$8:$D$107,4,FALSE),""))</f>
        <v/>
      </c>
      <c r="J75" s="30">
        <f>IF(OR($F75="",$I75=""),"",IFERROR($F75*$I75,""))</f>
        <v/>
      </c>
      <c r="K75" s="30">
        <f>IF(OR($H75="",$J75=""),"",IFERROR($H75-$J75,""))</f>
        <v/>
      </c>
      <c r="L75" s="18" t="n"/>
      <c r="M75" s="19" t="n"/>
    </row>
    <row r="76" ht="22" customHeight="1">
      <c r="A76" s="31" t="n"/>
      <c r="B76" s="18" t="n"/>
      <c r="C76" s="19" t="n"/>
      <c r="D76" s="19" t="n"/>
      <c r="E76" s="11">
        <f>IF($C76="","",IFERROR(VLOOKUP($C76,Assumptions!$A$8:$D$107,2,FALSE),""))</f>
        <v/>
      </c>
      <c r="F76" s="20" t="n"/>
      <c r="G76" s="32" t="n"/>
      <c r="H76" s="29">
        <f>IF(OR($F76="",$G76=""),"",IFERROR($F76*$G76,""))</f>
        <v/>
      </c>
      <c r="I76" s="34">
        <f>IF($C76="","",IFERROR(VLOOKUP($C76,Assumptions!$A$8:$D$107,4,FALSE),""))</f>
        <v/>
      </c>
      <c r="J76" s="29">
        <f>IF(OR($F76="",$I76=""),"",IFERROR($F76*$I76,""))</f>
        <v/>
      </c>
      <c r="K76" s="29">
        <f>IF(OR($H76="",$J76=""),"",IFERROR($H76-$J76,""))</f>
        <v/>
      </c>
      <c r="L76" s="18" t="n"/>
      <c r="M76" s="19" t="n"/>
    </row>
    <row r="77" ht="22" customHeight="1">
      <c r="A77" s="31" t="n"/>
      <c r="B77" s="18" t="n"/>
      <c r="C77" s="19" t="n"/>
      <c r="D77" s="19" t="n"/>
      <c r="E77" s="14">
        <f>IF($C77="","",IFERROR(VLOOKUP($C77,Assumptions!$A$8:$D$107,2,FALSE),""))</f>
        <v/>
      </c>
      <c r="F77" s="20" t="n"/>
      <c r="G77" s="32" t="n"/>
      <c r="H77" s="30">
        <f>IF(OR($F77="",$G77=""),"",IFERROR($F77*$G77,""))</f>
        <v/>
      </c>
      <c r="I77" s="33">
        <f>IF($C77="","",IFERROR(VLOOKUP($C77,Assumptions!$A$8:$D$107,4,FALSE),""))</f>
        <v/>
      </c>
      <c r="J77" s="30">
        <f>IF(OR($F77="",$I77=""),"",IFERROR($F77*$I77,""))</f>
        <v/>
      </c>
      <c r="K77" s="30">
        <f>IF(OR($H77="",$J77=""),"",IFERROR($H77-$J77,""))</f>
        <v/>
      </c>
      <c r="L77" s="18" t="n"/>
      <c r="M77" s="19" t="n"/>
    </row>
    <row r="78" ht="22" customHeight="1">
      <c r="A78" s="31" t="n"/>
      <c r="B78" s="18" t="n"/>
      <c r="C78" s="19" t="n"/>
      <c r="D78" s="19" t="n"/>
      <c r="E78" s="11">
        <f>IF($C78="","",IFERROR(VLOOKUP($C78,Assumptions!$A$8:$D$107,2,FALSE),""))</f>
        <v/>
      </c>
      <c r="F78" s="20" t="n"/>
      <c r="G78" s="32" t="n"/>
      <c r="H78" s="29">
        <f>IF(OR($F78="",$G78=""),"",IFERROR($F78*$G78,""))</f>
        <v/>
      </c>
      <c r="I78" s="34">
        <f>IF($C78="","",IFERROR(VLOOKUP($C78,Assumptions!$A$8:$D$107,4,FALSE),""))</f>
        <v/>
      </c>
      <c r="J78" s="29">
        <f>IF(OR($F78="",$I78=""),"",IFERROR($F78*$I78,""))</f>
        <v/>
      </c>
      <c r="K78" s="29">
        <f>IF(OR($H78="",$J78=""),"",IFERROR($H78-$J78,""))</f>
        <v/>
      </c>
      <c r="L78" s="18" t="n"/>
      <c r="M78" s="19" t="n"/>
    </row>
    <row r="79" ht="22" customHeight="1">
      <c r="A79" s="31" t="n"/>
      <c r="B79" s="18" t="n"/>
      <c r="C79" s="19" t="n"/>
      <c r="D79" s="19" t="n"/>
      <c r="E79" s="14">
        <f>IF($C79="","",IFERROR(VLOOKUP($C79,Assumptions!$A$8:$D$107,2,FALSE),""))</f>
        <v/>
      </c>
      <c r="F79" s="20" t="n"/>
      <c r="G79" s="32" t="n"/>
      <c r="H79" s="30">
        <f>IF(OR($F79="",$G79=""),"",IFERROR($F79*$G79,""))</f>
        <v/>
      </c>
      <c r="I79" s="33">
        <f>IF($C79="","",IFERROR(VLOOKUP($C79,Assumptions!$A$8:$D$107,4,FALSE),""))</f>
        <v/>
      </c>
      <c r="J79" s="30">
        <f>IF(OR($F79="",$I79=""),"",IFERROR($F79*$I79,""))</f>
        <v/>
      </c>
      <c r="K79" s="30">
        <f>IF(OR($H79="",$J79=""),"",IFERROR($H79-$J79,""))</f>
        <v/>
      </c>
      <c r="L79" s="18" t="n"/>
      <c r="M79" s="19" t="n"/>
    </row>
    <row r="80" ht="22" customHeight="1">
      <c r="A80" s="31" t="n"/>
      <c r="B80" s="18" t="n"/>
      <c r="C80" s="19" t="n"/>
      <c r="D80" s="19" t="n"/>
      <c r="E80" s="11">
        <f>IF($C80="","",IFERROR(VLOOKUP($C80,Assumptions!$A$8:$D$107,2,FALSE),""))</f>
        <v/>
      </c>
      <c r="F80" s="20" t="n"/>
      <c r="G80" s="32" t="n"/>
      <c r="H80" s="29">
        <f>IF(OR($F80="",$G80=""),"",IFERROR($F80*$G80,""))</f>
        <v/>
      </c>
      <c r="I80" s="34">
        <f>IF($C80="","",IFERROR(VLOOKUP($C80,Assumptions!$A$8:$D$107,4,FALSE),""))</f>
        <v/>
      </c>
      <c r="J80" s="29">
        <f>IF(OR($F80="",$I80=""),"",IFERROR($F80*$I80,""))</f>
        <v/>
      </c>
      <c r="K80" s="29">
        <f>IF(OR($H80="",$J80=""),"",IFERROR($H80-$J80,""))</f>
        <v/>
      </c>
      <c r="L80" s="18" t="n"/>
      <c r="M80" s="19" t="n"/>
    </row>
    <row r="81" ht="22" customHeight="1">
      <c r="A81" s="31" t="n"/>
      <c r="B81" s="18" t="n"/>
      <c r="C81" s="19" t="n"/>
      <c r="D81" s="19" t="n"/>
      <c r="E81" s="14">
        <f>IF($C81="","",IFERROR(VLOOKUP($C81,Assumptions!$A$8:$D$107,2,FALSE),""))</f>
        <v/>
      </c>
      <c r="F81" s="20" t="n"/>
      <c r="G81" s="32" t="n"/>
      <c r="H81" s="30">
        <f>IF(OR($F81="",$G81=""),"",IFERROR($F81*$G81,""))</f>
        <v/>
      </c>
      <c r="I81" s="33">
        <f>IF($C81="","",IFERROR(VLOOKUP($C81,Assumptions!$A$8:$D$107,4,FALSE),""))</f>
        <v/>
      </c>
      <c r="J81" s="30">
        <f>IF(OR($F81="",$I81=""),"",IFERROR($F81*$I81,""))</f>
        <v/>
      </c>
      <c r="K81" s="30">
        <f>IF(OR($H81="",$J81=""),"",IFERROR($H81-$J81,""))</f>
        <v/>
      </c>
      <c r="L81" s="18" t="n"/>
      <c r="M81" s="19" t="n"/>
    </row>
    <row r="82" ht="22" customHeight="1">
      <c r="A82" s="31" t="n"/>
      <c r="B82" s="18" t="n"/>
      <c r="C82" s="19" t="n"/>
      <c r="D82" s="19" t="n"/>
      <c r="E82" s="11">
        <f>IF($C82="","",IFERROR(VLOOKUP($C82,Assumptions!$A$8:$D$107,2,FALSE),""))</f>
        <v/>
      </c>
      <c r="F82" s="20" t="n"/>
      <c r="G82" s="32" t="n"/>
      <c r="H82" s="29">
        <f>IF(OR($F82="",$G82=""),"",IFERROR($F82*$G82,""))</f>
        <v/>
      </c>
      <c r="I82" s="34">
        <f>IF($C82="","",IFERROR(VLOOKUP($C82,Assumptions!$A$8:$D$107,4,FALSE),""))</f>
        <v/>
      </c>
      <c r="J82" s="29">
        <f>IF(OR($F82="",$I82=""),"",IFERROR($F82*$I82,""))</f>
        <v/>
      </c>
      <c r="K82" s="29">
        <f>IF(OR($H82="",$J82=""),"",IFERROR($H82-$J82,""))</f>
        <v/>
      </c>
      <c r="L82" s="18" t="n"/>
      <c r="M82" s="19" t="n"/>
    </row>
    <row r="83" ht="22" customHeight="1">
      <c r="A83" s="31" t="n"/>
      <c r="B83" s="18" t="n"/>
      <c r="C83" s="19" t="n"/>
      <c r="D83" s="19" t="n"/>
      <c r="E83" s="14">
        <f>IF($C83="","",IFERROR(VLOOKUP($C83,Assumptions!$A$8:$D$107,2,FALSE),""))</f>
        <v/>
      </c>
      <c r="F83" s="20" t="n"/>
      <c r="G83" s="32" t="n"/>
      <c r="H83" s="30">
        <f>IF(OR($F83="",$G83=""),"",IFERROR($F83*$G83,""))</f>
        <v/>
      </c>
      <c r="I83" s="33">
        <f>IF($C83="","",IFERROR(VLOOKUP($C83,Assumptions!$A$8:$D$107,4,FALSE),""))</f>
        <v/>
      </c>
      <c r="J83" s="30">
        <f>IF(OR($F83="",$I83=""),"",IFERROR($F83*$I83,""))</f>
        <v/>
      </c>
      <c r="K83" s="30">
        <f>IF(OR($H83="",$J83=""),"",IFERROR($H83-$J83,""))</f>
        <v/>
      </c>
      <c r="L83" s="18" t="n"/>
      <c r="M83" s="19" t="n"/>
    </row>
    <row r="84" ht="22" customHeight="1">
      <c r="A84" s="31" t="n"/>
      <c r="B84" s="18" t="n"/>
      <c r="C84" s="19" t="n"/>
      <c r="D84" s="19" t="n"/>
      <c r="E84" s="11">
        <f>IF($C84="","",IFERROR(VLOOKUP($C84,Assumptions!$A$8:$D$107,2,FALSE),""))</f>
        <v/>
      </c>
      <c r="F84" s="20" t="n"/>
      <c r="G84" s="32" t="n"/>
      <c r="H84" s="29">
        <f>IF(OR($F84="",$G84=""),"",IFERROR($F84*$G84,""))</f>
        <v/>
      </c>
      <c r="I84" s="34">
        <f>IF($C84="","",IFERROR(VLOOKUP($C84,Assumptions!$A$8:$D$107,4,FALSE),""))</f>
        <v/>
      </c>
      <c r="J84" s="29">
        <f>IF(OR($F84="",$I84=""),"",IFERROR($F84*$I84,""))</f>
        <v/>
      </c>
      <c r="K84" s="29">
        <f>IF(OR($H84="",$J84=""),"",IFERROR($H84-$J84,""))</f>
        <v/>
      </c>
      <c r="L84" s="18" t="n"/>
      <c r="M84" s="19" t="n"/>
    </row>
    <row r="85" ht="22" customHeight="1">
      <c r="A85" s="31" t="n"/>
      <c r="B85" s="18" t="n"/>
      <c r="C85" s="19" t="n"/>
      <c r="D85" s="19" t="n"/>
      <c r="E85" s="14">
        <f>IF($C85="","",IFERROR(VLOOKUP($C85,Assumptions!$A$8:$D$107,2,FALSE),""))</f>
        <v/>
      </c>
      <c r="F85" s="20" t="n"/>
      <c r="G85" s="32" t="n"/>
      <c r="H85" s="30">
        <f>IF(OR($F85="",$G85=""),"",IFERROR($F85*$G85,""))</f>
        <v/>
      </c>
      <c r="I85" s="33">
        <f>IF($C85="","",IFERROR(VLOOKUP($C85,Assumptions!$A$8:$D$107,4,FALSE),""))</f>
        <v/>
      </c>
      <c r="J85" s="30">
        <f>IF(OR($F85="",$I85=""),"",IFERROR($F85*$I85,""))</f>
        <v/>
      </c>
      <c r="K85" s="30">
        <f>IF(OR($H85="",$J85=""),"",IFERROR($H85-$J85,""))</f>
        <v/>
      </c>
      <c r="L85" s="18" t="n"/>
      <c r="M85" s="19" t="n"/>
    </row>
    <row r="86" ht="22" customHeight="1">
      <c r="A86" s="31" t="n"/>
      <c r="B86" s="18" t="n"/>
      <c r="C86" s="19" t="n"/>
      <c r="D86" s="19" t="n"/>
      <c r="E86" s="11">
        <f>IF($C86="","",IFERROR(VLOOKUP($C86,Assumptions!$A$8:$D$107,2,FALSE),""))</f>
        <v/>
      </c>
      <c r="F86" s="20" t="n"/>
      <c r="G86" s="32" t="n"/>
      <c r="H86" s="29">
        <f>IF(OR($F86="",$G86=""),"",IFERROR($F86*$G86,""))</f>
        <v/>
      </c>
      <c r="I86" s="34">
        <f>IF($C86="","",IFERROR(VLOOKUP($C86,Assumptions!$A$8:$D$107,4,FALSE),""))</f>
        <v/>
      </c>
      <c r="J86" s="29">
        <f>IF(OR($F86="",$I86=""),"",IFERROR($F86*$I86,""))</f>
        <v/>
      </c>
      <c r="K86" s="29">
        <f>IF(OR($H86="",$J86=""),"",IFERROR($H86-$J86,""))</f>
        <v/>
      </c>
      <c r="L86" s="18" t="n"/>
      <c r="M86" s="19" t="n"/>
    </row>
    <row r="87" ht="22" customHeight="1">
      <c r="A87" s="31" t="n"/>
      <c r="B87" s="18" t="n"/>
      <c r="C87" s="19" t="n"/>
      <c r="D87" s="19" t="n"/>
      <c r="E87" s="14">
        <f>IF($C87="","",IFERROR(VLOOKUP($C87,Assumptions!$A$8:$D$107,2,FALSE),""))</f>
        <v/>
      </c>
      <c r="F87" s="20" t="n"/>
      <c r="G87" s="32" t="n"/>
      <c r="H87" s="30">
        <f>IF(OR($F87="",$G87=""),"",IFERROR($F87*$G87,""))</f>
        <v/>
      </c>
      <c r="I87" s="33">
        <f>IF($C87="","",IFERROR(VLOOKUP($C87,Assumptions!$A$8:$D$107,4,FALSE),""))</f>
        <v/>
      </c>
      <c r="J87" s="30">
        <f>IF(OR($F87="",$I87=""),"",IFERROR($F87*$I87,""))</f>
        <v/>
      </c>
      <c r="K87" s="30">
        <f>IF(OR($H87="",$J87=""),"",IFERROR($H87-$J87,""))</f>
        <v/>
      </c>
      <c r="L87" s="18" t="n"/>
      <c r="M87" s="19" t="n"/>
    </row>
    <row r="88" ht="22" customHeight="1">
      <c r="A88" s="31" t="n"/>
      <c r="B88" s="18" t="n"/>
      <c r="C88" s="19" t="n"/>
      <c r="D88" s="19" t="n"/>
      <c r="E88" s="11">
        <f>IF($C88="","",IFERROR(VLOOKUP($C88,Assumptions!$A$8:$D$107,2,FALSE),""))</f>
        <v/>
      </c>
      <c r="F88" s="20" t="n"/>
      <c r="G88" s="32" t="n"/>
      <c r="H88" s="29">
        <f>IF(OR($F88="",$G88=""),"",IFERROR($F88*$G88,""))</f>
        <v/>
      </c>
      <c r="I88" s="34">
        <f>IF($C88="","",IFERROR(VLOOKUP($C88,Assumptions!$A$8:$D$107,4,FALSE),""))</f>
        <v/>
      </c>
      <c r="J88" s="29">
        <f>IF(OR($F88="",$I88=""),"",IFERROR($F88*$I88,""))</f>
        <v/>
      </c>
      <c r="K88" s="29">
        <f>IF(OR($H88="",$J88=""),"",IFERROR($H88-$J88,""))</f>
        <v/>
      </c>
      <c r="L88" s="18" t="n"/>
      <c r="M88" s="19" t="n"/>
    </row>
    <row r="89" ht="22" customHeight="1">
      <c r="A89" s="31" t="n"/>
      <c r="B89" s="18" t="n"/>
      <c r="C89" s="19" t="n"/>
      <c r="D89" s="19" t="n"/>
      <c r="E89" s="14">
        <f>IF($C89="","",IFERROR(VLOOKUP($C89,Assumptions!$A$8:$D$107,2,FALSE),""))</f>
        <v/>
      </c>
      <c r="F89" s="20" t="n"/>
      <c r="G89" s="32" t="n"/>
      <c r="H89" s="30">
        <f>IF(OR($F89="",$G89=""),"",IFERROR($F89*$G89,""))</f>
        <v/>
      </c>
      <c r="I89" s="33">
        <f>IF($C89="","",IFERROR(VLOOKUP($C89,Assumptions!$A$8:$D$107,4,FALSE),""))</f>
        <v/>
      </c>
      <c r="J89" s="30">
        <f>IF(OR($F89="",$I89=""),"",IFERROR($F89*$I89,""))</f>
        <v/>
      </c>
      <c r="K89" s="30">
        <f>IF(OR($H89="",$J89=""),"",IFERROR($H89-$J89,""))</f>
        <v/>
      </c>
      <c r="L89" s="18" t="n"/>
      <c r="M89" s="19" t="n"/>
    </row>
    <row r="90" ht="22" customHeight="1">
      <c r="A90" s="31" t="n"/>
      <c r="B90" s="18" t="n"/>
      <c r="C90" s="19" t="n"/>
      <c r="D90" s="19" t="n"/>
      <c r="E90" s="11">
        <f>IF($C90="","",IFERROR(VLOOKUP($C90,Assumptions!$A$8:$D$107,2,FALSE),""))</f>
        <v/>
      </c>
      <c r="F90" s="20" t="n"/>
      <c r="G90" s="32" t="n"/>
      <c r="H90" s="29">
        <f>IF(OR($F90="",$G90=""),"",IFERROR($F90*$G90,""))</f>
        <v/>
      </c>
      <c r="I90" s="34">
        <f>IF($C90="","",IFERROR(VLOOKUP($C90,Assumptions!$A$8:$D$107,4,FALSE),""))</f>
        <v/>
      </c>
      <c r="J90" s="29">
        <f>IF(OR($F90="",$I90=""),"",IFERROR($F90*$I90,""))</f>
        <v/>
      </c>
      <c r="K90" s="29">
        <f>IF(OR($H90="",$J90=""),"",IFERROR($H90-$J90,""))</f>
        <v/>
      </c>
      <c r="L90" s="18" t="n"/>
      <c r="M90" s="19" t="n"/>
    </row>
    <row r="91" ht="22" customHeight="1">
      <c r="A91" s="31" t="n"/>
      <c r="B91" s="18" t="n"/>
      <c r="C91" s="19" t="n"/>
      <c r="D91" s="19" t="n"/>
      <c r="E91" s="14">
        <f>IF($C91="","",IFERROR(VLOOKUP($C91,Assumptions!$A$8:$D$107,2,FALSE),""))</f>
        <v/>
      </c>
      <c r="F91" s="20" t="n"/>
      <c r="G91" s="32" t="n"/>
      <c r="H91" s="30">
        <f>IF(OR($F91="",$G91=""),"",IFERROR($F91*$G91,""))</f>
        <v/>
      </c>
      <c r="I91" s="33">
        <f>IF($C91="","",IFERROR(VLOOKUP($C91,Assumptions!$A$8:$D$107,4,FALSE),""))</f>
        <v/>
      </c>
      <c r="J91" s="30">
        <f>IF(OR($F91="",$I91=""),"",IFERROR($F91*$I91,""))</f>
        <v/>
      </c>
      <c r="K91" s="30">
        <f>IF(OR($H91="",$J91=""),"",IFERROR($H91-$J91,""))</f>
        <v/>
      </c>
      <c r="L91" s="18" t="n"/>
      <c r="M91" s="19" t="n"/>
    </row>
    <row r="92" ht="22" customHeight="1">
      <c r="A92" s="31" t="n"/>
      <c r="B92" s="18" t="n"/>
      <c r="C92" s="19" t="n"/>
      <c r="D92" s="19" t="n"/>
      <c r="E92" s="11">
        <f>IF($C92="","",IFERROR(VLOOKUP($C92,Assumptions!$A$8:$D$107,2,FALSE),""))</f>
        <v/>
      </c>
      <c r="F92" s="20" t="n"/>
      <c r="G92" s="32" t="n"/>
      <c r="H92" s="29">
        <f>IF(OR($F92="",$G92=""),"",IFERROR($F92*$G92,""))</f>
        <v/>
      </c>
      <c r="I92" s="34">
        <f>IF($C92="","",IFERROR(VLOOKUP($C92,Assumptions!$A$8:$D$107,4,FALSE),""))</f>
        <v/>
      </c>
      <c r="J92" s="29">
        <f>IF(OR($F92="",$I92=""),"",IFERROR($F92*$I92,""))</f>
        <v/>
      </c>
      <c r="K92" s="29">
        <f>IF(OR($H92="",$J92=""),"",IFERROR($H92-$J92,""))</f>
        <v/>
      </c>
      <c r="L92" s="18" t="n"/>
      <c r="M92" s="19" t="n"/>
    </row>
    <row r="93" ht="22" customHeight="1">
      <c r="A93" s="31" t="n"/>
      <c r="B93" s="18" t="n"/>
      <c r="C93" s="19" t="n"/>
      <c r="D93" s="19" t="n"/>
      <c r="E93" s="14">
        <f>IF($C93="","",IFERROR(VLOOKUP($C93,Assumptions!$A$8:$D$107,2,FALSE),""))</f>
        <v/>
      </c>
      <c r="F93" s="20" t="n"/>
      <c r="G93" s="32" t="n"/>
      <c r="H93" s="30">
        <f>IF(OR($F93="",$G93=""),"",IFERROR($F93*$G93,""))</f>
        <v/>
      </c>
      <c r="I93" s="33">
        <f>IF($C93="","",IFERROR(VLOOKUP($C93,Assumptions!$A$8:$D$107,4,FALSE),""))</f>
        <v/>
      </c>
      <c r="J93" s="30">
        <f>IF(OR($F93="",$I93=""),"",IFERROR($F93*$I93,""))</f>
        <v/>
      </c>
      <c r="K93" s="30">
        <f>IF(OR($H93="",$J93=""),"",IFERROR($H93-$J93,""))</f>
        <v/>
      </c>
      <c r="L93" s="18" t="n"/>
      <c r="M93" s="19" t="n"/>
    </row>
    <row r="94" ht="22" customHeight="1">
      <c r="A94" s="31" t="n"/>
      <c r="B94" s="18" t="n"/>
      <c r="C94" s="19" t="n"/>
      <c r="D94" s="19" t="n"/>
      <c r="E94" s="11">
        <f>IF($C94="","",IFERROR(VLOOKUP($C94,Assumptions!$A$8:$D$107,2,FALSE),""))</f>
        <v/>
      </c>
      <c r="F94" s="20" t="n"/>
      <c r="G94" s="32" t="n"/>
      <c r="H94" s="29">
        <f>IF(OR($F94="",$G94=""),"",IFERROR($F94*$G94,""))</f>
        <v/>
      </c>
      <c r="I94" s="34">
        <f>IF($C94="","",IFERROR(VLOOKUP($C94,Assumptions!$A$8:$D$107,4,FALSE),""))</f>
        <v/>
      </c>
      <c r="J94" s="29">
        <f>IF(OR($F94="",$I94=""),"",IFERROR($F94*$I94,""))</f>
        <v/>
      </c>
      <c r="K94" s="29">
        <f>IF(OR($H94="",$J94=""),"",IFERROR($H94-$J94,""))</f>
        <v/>
      </c>
      <c r="L94" s="18" t="n"/>
      <c r="M94" s="19" t="n"/>
    </row>
    <row r="95" ht="22" customHeight="1">
      <c r="A95" s="31" t="n"/>
      <c r="B95" s="18" t="n"/>
      <c r="C95" s="19" t="n"/>
      <c r="D95" s="19" t="n"/>
      <c r="E95" s="14">
        <f>IF($C95="","",IFERROR(VLOOKUP($C95,Assumptions!$A$8:$D$107,2,FALSE),""))</f>
        <v/>
      </c>
      <c r="F95" s="20" t="n"/>
      <c r="G95" s="32" t="n"/>
      <c r="H95" s="30">
        <f>IF(OR($F95="",$G95=""),"",IFERROR($F95*$G95,""))</f>
        <v/>
      </c>
      <c r="I95" s="33">
        <f>IF($C95="","",IFERROR(VLOOKUP($C95,Assumptions!$A$8:$D$107,4,FALSE),""))</f>
        <v/>
      </c>
      <c r="J95" s="30">
        <f>IF(OR($F95="",$I95=""),"",IFERROR($F95*$I95,""))</f>
        <v/>
      </c>
      <c r="K95" s="30">
        <f>IF(OR($H95="",$J95=""),"",IFERROR($H95-$J95,""))</f>
        <v/>
      </c>
      <c r="L95" s="18" t="n"/>
      <c r="M95" s="19" t="n"/>
    </row>
    <row r="96" ht="22" customHeight="1">
      <c r="A96" s="31" t="n"/>
      <c r="B96" s="18" t="n"/>
      <c r="C96" s="19" t="n"/>
      <c r="D96" s="19" t="n"/>
      <c r="E96" s="11">
        <f>IF($C96="","",IFERROR(VLOOKUP($C96,Assumptions!$A$8:$D$107,2,FALSE),""))</f>
        <v/>
      </c>
      <c r="F96" s="20" t="n"/>
      <c r="G96" s="32" t="n"/>
      <c r="H96" s="29">
        <f>IF(OR($F96="",$G96=""),"",IFERROR($F96*$G96,""))</f>
        <v/>
      </c>
      <c r="I96" s="34">
        <f>IF($C96="","",IFERROR(VLOOKUP($C96,Assumptions!$A$8:$D$107,4,FALSE),""))</f>
        <v/>
      </c>
      <c r="J96" s="29">
        <f>IF(OR($F96="",$I96=""),"",IFERROR($F96*$I96,""))</f>
        <v/>
      </c>
      <c r="K96" s="29">
        <f>IF(OR($H96="",$J96=""),"",IFERROR($H96-$J96,""))</f>
        <v/>
      </c>
      <c r="L96" s="18" t="n"/>
      <c r="M96" s="19" t="n"/>
    </row>
    <row r="97" ht="22" customHeight="1">
      <c r="A97" s="31" t="n"/>
      <c r="B97" s="18" t="n"/>
      <c r="C97" s="19" t="n"/>
      <c r="D97" s="19" t="n"/>
      <c r="E97" s="14">
        <f>IF($C97="","",IFERROR(VLOOKUP($C97,Assumptions!$A$8:$D$107,2,FALSE),""))</f>
        <v/>
      </c>
      <c r="F97" s="20" t="n"/>
      <c r="G97" s="32" t="n"/>
      <c r="H97" s="30">
        <f>IF(OR($F97="",$G97=""),"",IFERROR($F97*$G97,""))</f>
        <v/>
      </c>
      <c r="I97" s="33">
        <f>IF($C97="","",IFERROR(VLOOKUP($C97,Assumptions!$A$8:$D$107,4,FALSE),""))</f>
        <v/>
      </c>
      <c r="J97" s="30">
        <f>IF(OR($F97="",$I97=""),"",IFERROR($F97*$I97,""))</f>
        <v/>
      </c>
      <c r="K97" s="30">
        <f>IF(OR($H97="",$J97=""),"",IFERROR($H97-$J97,""))</f>
        <v/>
      </c>
      <c r="L97" s="18" t="n"/>
      <c r="M97" s="19" t="n"/>
    </row>
    <row r="98" ht="22" customHeight="1">
      <c r="A98" s="31" t="n"/>
      <c r="B98" s="18" t="n"/>
      <c r="C98" s="19" t="n"/>
      <c r="D98" s="19" t="n"/>
      <c r="E98" s="11">
        <f>IF($C98="","",IFERROR(VLOOKUP($C98,Assumptions!$A$8:$D$107,2,FALSE),""))</f>
        <v/>
      </c>
      <c r="F98" s="20" t="n"/>
      <c r="G98" s="32" t="n"/>
      <c r="H98" s="29">
        <f>IF(OR($F98="",$G98=""),"",IFERROR($F98*$G98,""))</f>
        <v/>
      </c>
      <c r="I98" s="34">
        <f>IF($C98="","",IFERROR(VLOOKUP($C98,Assumptions!$A$8:$D$107,4,FALSE),""))</f>
        <v/>
      </c>
      <c r="J98" s="29">
        <f>IF(OR($F98="",$I98=""),"",IFERROR($F98*$I98,""))</f>
        <v/>
      </c>
      <c r="K98" s="29">
        <f>IF(OR($H98="",$J98=""),"",IFERROR($H98-$J98,""))</f>
        <v/>
      </c>
      <c r="L98" s="18" t="n"/>
      <c r="M98" s="19" t="n"/>
    </row>
    <row r="99" ht="22" customHeight="1">
      <c r="A99" s="31" t="n"/>
      <c r="B99" s="18" t="n"/>
      <c r="C99" s="19" t="n"/>
      <c r="D99" s="19" t="n"/>
      <c r="E99" s="14">
        <f>IF($C99="","",IFERROR(VLOOKUP($C99,Assumptions!$A$8:$D$107,2,FALSE),""))</f>
        <v/>
      </c>
      <c r="F99" s="20" t="n"/>
      <c r="G99" s="32" t="n"/>
      <c r="H99" s="30">
        <f>IF(OR($F99="",$G99=""),"",IFERROR($F99*$G99,""))</f>
        <v/>
      </c>
      <c r="I99" s="33">
        <f>IF($C99="","",IFERROR(VLOOKUP($C99,Assumptions!$A$8:$D$107,4,FALSE),""))</f>
        <v/>
      </c>
      <c r="J99" s="30">
        <f>IF(OR($F99="",$I99=""),"",IFERROR($F99*$I99,""))</f>
        <v/>
      </c>
      <c r="K99" s="30">
        <f>IF(OR($H99="",$J99=""),"",IFERROR($H99-$J99,""))</f>
        <v/>
      </c>
      <c r="L99" s="18" t="n"/>
      <c r="M99" s="19" t="n"/>
    </row>
    <row r="100" ht="22" customHeight="1">
      <c r="A100" s="31" t="n"/>
      <c r="B100" s="18" t="n"/>
      <c r="C100" s="19" t="n"/>
      <c r="D100" s="19" t="n"/>
      <c r="E100" s="11">
        <f>IF($C100="","",IFERROR(VLOOKUP($C100,Assumptions!$A$8:$D$107,2,FALSE),""))</f>
        <v/>
      </c>
      <c r="F100" s="20" t="n"/>
      <c r="G100" s="32" t="n"/>
      <c r="H100" s="29">
        <f>IF(OR($F100="",$G100=""),"",IFERROR($F100*$G100,""))</f>
        <v/>
      </c>
      <c r="I100" s="34">
        <f>IF($C100="","",IFERROR(VLOOKUP($C100,Assumptions!$A$8:$D$107,4,FALSE),""))</f>
        <v/>
      </c>
      <c r="J100" s="29">
        <f>IF(OR($F100="",$I100=""),"",IFERROR($F100*$I100,""))</f>
        <v/>
      </c>
      <c r="K100" s="29">
        <f>IF(OR($H100="",$J100=""),"",IFERROR($H100-$J100,""))</f>
        <v/>
      </c>
      <c r="L100" s="18" t="n"/>
      <c r="M100" s="19" t="n"/>
    </row>
    <row r="101" ht="22" customHeight="1">
      <c r="A101" s="31" t="n"/>
      <c r="B101" s="18" t="n"/>
      <c r="C101" s="19" t="n"/>
      <c r="D101" s="19" t="n"/>
      <c r="E101" s="14">
        <f>IF($C101="","",IFERROR(VLOOKUP($C101,Assumptions!$A$8:$D$107,2,FALSE),""))</f>
        <v/>
      </c>
      <c r="F101" s="20" t="n"/>
      <c r="G101" s="32" t="n"/>
      <c r="H101" s="30">
        <f>IF(OR($F101="",$G101=""),"",IFERROR($F101*$G101,""))</f>
        <v/>
      </c>
      <c r="I101" s="33">
        <f>IF($C101="","",IFERROR(VLOOKUP($C101,Assumptions!$A$8:$D$107,4,FALSE),""))</f>
        <v/>
      </c>
      <c r="J101" s="30">
        <f>IF(OR($F101="",$I101=""),"",IFERROR($F101*$I101,""))</f>
        <v/>
      </c>
      <c r="K101" s="30">
        <f>IF(OR($H101="",$J101=""),"",IFERROR($H101-$J101,""))</f>
        <v/>
      </c>
      <c r="L101" s="18" t="n"/>
      <c r="M101" s="19" t="n"/>
    </row>
    <row r="102" ht="22" customHeight="1">
      <c r="A102" s="31" t="n"/>
      <c r="B102" s="18" t="n"/>
      <c r="C102" s="19" t="n"/>
      <c r="D102" s="19" t="n"/>
      <c r="E102" s="11">
        <f>IF($C102="","",IFERROR(VLOOKUP($C102,Assumptions!$A$8:$D$107,2,FALSE),""))</f>
        <v/>
      </c>
      <c r="F102" s="20" t="n"/>
      <c r="G102" s="32" t="n"/>
      <c r="H102" s="29">
        <f>IF(OR($F102="",$G102=""),"",IFERROR($F102*$G102,""))</f>
        <v/>
      </c>
      <c r="I102" s="34">
        <f>IF($C102="","",IFERROR(VLOOKUP($C102,Assumptions!$A$8:$D$107,4,FALSE),""))</f>
        <v/>
      </c>
      <c r="J102" s="29">
        <f>IF(OR($F102="",$I102=""),"",IFERROR($F102*$I102,""))</f>
        <v/>
      </c>
      <c r="K102" s="29">
        <f>IF(OR($H102="",$J102=""),"",IFERROR($H102-$J102,""))</f>
        <v/>
      </c>
      <c r="L102" s="18" t="n"/>
      <c r="M102" s="19" t="n"/>
    </row>
    <row r="103" ht="22" customHeight="1">
      <c r="A103" s="31" t="n"/>
      <c r="B103" s="18" t="n"/>
      <c r="C103" s="19" t="n"/>
      <c r="D103" s="19" t="n"/>
      <c r="E103" s="14">
        <f>IF($C103="","",IFERROR(VLOOKUP($C103,Assumptions!$A$8:$D$107,2,FALSE),""))</f>
        <v/>
      </c>
      <c r="F103" s="20" t="n"/>
      <c r="G103" s="32" t="n"/>
      <c r="H103" s="30">
        <f>IF(OR($F103="",$G103=""),"",IFERROR($F103*$G103,""))</f>
        <v/>
      </c>
      <c r="I103" s="33">
        <f>IF($C103="","",IFERROR(VLOOKUP($C103,Assumptions!$A$8:$D$107,4,FALSE),""))</f>
        <v/>
      </c>
      <c r="J103" s="30">
        <f>IF(OR($F103="",$I103=""),"",IFERROR($F103*$I103,""))</f>
        <v/>
      </c>
      <c r="K103" s="30">
        <f>IF(OR($H103="",$J103=""),"",IFERROR($H103-$J103,""))</f>
        <v/>
      </c>
      <c r="L103" s="18" t="n"/>
      <c r="M103" s="19" t="n"/>
    </row>
    <row r="104" ht="22" customHeight="1">
      <c r="A104" s="31" t="n"/>
      <c r="B104" s="18" t="n"/>
      <c r="C104" s="19" t="n"/>
      <c r="D104" s="19" t="n"/>
      <c r="E104" s="11">
        <f>IF($C104="","",IFERROR(VLOOKUP($C104,Assumptions!$A$8:$D$107,2,FALSE),""))</f>
        <v/>
      </c>
      <c r="F104" s="20" t="n"/>
      <c r="G104" s="32" t="n"/>
      <c r="H104" s="29">
        <f>IF(OR($F104="",$G104=""),"",IFERROR($F104*$G104,""))</f>
        <v/>
      </c>
      <c r="I104" s="34">
        <f>IF($C104="","",IFERROR(VLOOKUP($C104,Assumptions!$A$8:$D$107,4,FALSE),""))</f>
        <v/>
      </c>
      <c r="J104" s="29">
        <f>IF(OR($F104="",$I104=""),"",IFERROR($F104*$I104,""))</f>
        <v/>
      </c>
      <c r="K104" s="29">
        <f>IF(OR($H104="",$J104=""),"",IFERROR($H104-$J104,""))</f>
        <v/>
      </c>
      <c r="L104" s="18" t="n"/>
      <c r="M104" s="19" t="n"/>
    </row>
  </sheetData>
  <autoFilter ref="A4:M104"/>
  <mergeCells count="1">
    <mergeCell ref="A1:M1"/>
  </mergeCells>
  <conditionalFormatting sqref="C5:C104">
    <cfRule type="expression" priority="1" dxfId="0">
      <formula>AND($C5&lt;&gt;"",$I5="")</formula>
    </cfRule>
  </conditionalFormatting>
  <conditionalFormatting sqref="K5:K104">
    <cfRule type="expression" priority="2" dxfId="0">
      <formula>AND(ISNUMBER($K5),$K5&gt;0)</formula>
    </cfRule>
    <cfRule type="expression" priority="3" dxfId="1">
      <formula>AND(ISNUMBER($K5),$K5&lt;=0)</formula>
    </cfRule>
  </conditionalFormatting>
  <conditionalFormatting sqref="L5:L104">
    <cfRule type="expression" priority="4" dxfId="0">
      <formula>$L5="Recorded"</formula>
    </cfRule>
    <cfRule type="expression" priority="5" dxfId="1">
      <formula>$L5="Reviewed"</formula>
    </cfRule>
  </conditionalFormatting>
  <dataValidations count="4">
    <dataValidation sqref="A5:A104" showDropDown="0" showInputMessage="0" showErrorMessage="1" allowBlank="0" errorTitle="Check the date" error="Enter a valid Excel date or leave the cell blank." type="custom" errorStyle="stop">
      <formula1>OR(A5="",AND(ISNUMBER(A5),A5&gt;0))</formula1>
    </dataValidation>
    <dataValidation sqref="C5:C104" showDropDown="0" showInputMessage="0" showErrorMessage="1" allowBlank="0" errorTitle="Check equipment class" error="Select an equipment class listed on Assumptions." type="list" errorStyle="stop">
      <formula1>INDIRECT("Assumptions!$A$8:$A$107")</formula1>
    </dataValidation>
    <dataValidation sqref="F5:G104" showDropDown="0" showInputMessage="0" showErrorMessage="1" allowBlank="0" errorTitle="Check the number" error="Enter zero or a positive number." type="custom" errorStyle="stop">
      <formula1>OR(F5="",AND(ISNUMBER(F5),F5&gt;=0))</formula1>
    </dataValidation>
    <dataValidation sqref="L5:L104" showDropDown="0" showInputMessage="0" showErrorMessage="1" allowBlank="0" errorTitle="Check entry status" error="Select Planned, Recorded, or Reviewed." type="list" errorStyle="stop">
      <formula1>"Planned,Recorded,Reviewed"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928"/>
    <outlinePr summaryBelow="1" summaryRight="1"/>
    <pageSetUpPr/>
  </sheetPr>
  <dimension ref="A1:D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24" customWidth="1" min="3" max="3"/>
    <col width="24" customWidth="1" min="4" max="4"/>
  </cols>
  <sheetData>
    <row r="1" ht="27" customHeight="1">
      <c r="A1" s="1" t="inlineStr">
        <is>
          <t>Fictional Copper Acorn Landscaping — Fuel Budget Assumptions</t>
        </is>
      </c>
    </row>
    <row r="2" ht="24" customHeight="1">
      <c r="A2" s="2" t="inlineStr">
        <is>
          <t>Edit the reporting period, average days per month, equipment classes, monthly gallon budgets, and planning prices.</t>
        </is>
      </c>
    </row>
    <row r="3">
      <c r="A3" s="24" t="inlineStr">
        <is>
          <t>Reporting start date</t>
        </is>
      </c>
      <c r="B3" s="31" t="n">
        <v>46266</v>
      </c>
    </row>
    <row r="4">
      <c r="A4" s="24" t="inlineStr">
        <is>
          <t>Reporting end date</t>
        </is>
      </c>
      <c r="B4" s="31" t="n">
        <v>46275</v>
      </c>
    </row>
    <row r="5">
      <c r="A5" s="24" t="inlineStr">
        <is>
          <t>Average days per month</t>
        </is>
      </c>
      <c r="B5" s="35" t="n">
        <v>30.4375</v>
      </c>
    </row>
    <row r="6"/>
    <row r="7" ht="34" customHeight="1">
      <c r="A7" s="9" t="inlineStr">
        <is>
          <t>Equipment Class</t>
        </is>
      </c>
      <c r="B7" s="9" t="inlineStr">
        <is>
          <t>Default Fuel Type</t>
        </is>
      </c>
      <c r="C7" s="9" t="inlineStr">
        <is>
          <t>Monthly Budget Gallons</t>
        </is>
      </c>
      <c r="D7" s="9" t="inlineStr">
        <is>
          <t>Budget Price per Gallon</t>
        </is>
      </c>
    </row>
    <row r="8" ht="20" customHeight="1">
      <c r="A8" s="18" t="inlineStr">
        <is>
          <t>Pickup Truck</t>
        </is>
      </c>
      <c r="B8" s="18" t="inlineStr">
        <is>
          <t>Gasoline</t>
        </is>
      </c>
      <c r="C8" s="20" t="n">
        <v>220</v>
      </c>
      <c r="D8" s="32" t="n">
        <v>3.65</v>
      </c>
    </row>
    <row r="9" ht="20" customHeight="1">
      <c r="A9" s="18" t="inlineStr">
        <is>
          <t>Zero-Turn Mower</t>
        </is>
      </c>
      <c r="B9" s="18" t="inlineStr">
        <is>
          <t>Gasoline</t>
        </is>
      </c>
      <c r="C9" s="20" t="n">
        <v>90</v>
      </c>
      <c r="D9" s="32" t="n">
        <v>3.58</v>
      </c>
    </row>
    <row r="10" ht="20" customHeight="1">
      <c r="A10" s="18" t="inlineStr">
        <is>
          <t>Walk-Behind Mower</t>
        </is>
      </c>
      <c r="B10" s="18" t="inlineStr">
        <is>
          <t>Gasoline</t>
        </is>
      </c>
      <c r="C10" s="20" t="n">
        <v>25</v>
      </c>
      <c r="D10" s="32" t="n">
        <v>3.58</v>
      </c>
    </row>
    <row r="11" ht="20" customHeight="1">
      <c r="A11" s="18" t="inlineStr">
        <is>
          <t>Skid Steer</t>
        </is>
      </c>
      <c r="B11" s="18" t="inlineStr">
        <is>
          <t>Diesel</t>
        </is>
      </c>
      <c r="C11" s="20" t="n">
        <v>110</v>
      </c>
      <c r="D11" s="32" t="n">
        <v>3.95</v>
      </c>
    </row>
    <row r="12" ht="20" customHeight="1">
      <c r="A12" s="18" t="inlineStr">
        <is>
          <t>Compact Tractor</t>
        </is>
      </c>
      <c r="B12" s="18" t="inlineStr">
        <is>
          <t>Diesel</t>
        </is>
      </c>
      <c r="C12" s="20" t="n">
        <v>75</v>
      </c>
      <c r="D12" s="32" t="n">
        <v>3.95</v>
      </c>
    </row>
    <row r="13" ht="20" customHeight="1">
      <c r="A13" s="18" t="inlineStr">
        <is>
          <t>Leaf Blower</t>
        </is>
      </c>
      <c r="B13" s="18" t="inlineStr">
        <is>
          <t>Gasoline</t>
        </is>
      </c>
      <c r="C13" s="20" t="n">
        <v>18</v>
      </c>
      <c r="D13" s="32" t="n">
        <v>3.62</v>
      </c>
    </row>
    <row r="14" ht="20" customHeight="1">
      <c r="A14" s="18" t="inlineStr">
        <is>
          <t>String Trimmer</t>
        </is>
      </c>
      <c r="B14" s="18" t="inlineStr">
        <is>
          <t>Gasoline</t>
        </is>
      </c>
      <c r="C14" s="20" t="n">
        <v>14</v>
      </c>
      <c r="D14" s="32" t="n">
        <v>3.62</v>
      </c>
    </row>
    <row r="15" ht="20" customHeight="1">
      <c r="A15" s="18" t="inlineStr">
        <is>
          <t>Utility Vehicle</t>
        </is>
      </c>
      <c r="B15" s="18" t="inlineStr">
        <is>
          <t>Gasoline</t>
        </is>
      </c>
      <c r="C15" s="20" t="n">
        <v>45</v>
      </c>
      <c r="D15" s="32" t="n">
        <v>3.6</v>
      </c>
    </row>
    <row r="16" ht="20" customHeight="1">
      <c r="A16" s="18" t="n"/>
      <c r="B16" s="18" t="n"/>
      <c r="C16" s="20" t="n"/>
      <c r="D16" s="32" t="n"/>
    </row>
    <row r="17" ht="20" customHeight="1">
      <c r="A17" s="18" t="n"/>
      <c r="B17" s="18" t="n"/>
      <c r="C17" s="20" t="n"/>
      <c r="D17" s="32" t="n"/>
    </row>
    <row r="18" ht="20" customHeight="1">
      <c r="A18" s="18" t="n"/>
      <c r="B18" s="18" t="n"/>
      <c r="C18" s="20" t="n"/>
      <c r="D18" s="32" t="n"/>
    </row>
    <row r="19" ht="20" customHeight="1">
      <c r="A19" s="18" t="n"/>
      <c r="B19" s="18" t="n"/>
      <c r="C19" s="20" t="n"/>
      <c r="D19" s="32" t="n"/>
    </row>
    <row r="20" ht="20" customHeight="1">
      <c r="A20" s="18" t="n"/>
      <c r="B20" s="18" t="n"/>
      <c r="C20" s="20" t="n"/>
      <c r="D20" s="32" t="n"/>
    </row>
    <row r="21" ht="20" customHeight="1">
      <c r="A21" s="18" t="n"/>
      <c r="B21" s="18" t="n"/>
      <c r="C21" s="20" t="n"/>
      <c r="D21" s="32" t="n"/>
    </row>
    <row r="22" ht="20" customHeight="1">
      <c r="A22" s="18" t="n"/>
      <c r="B22" s="18" t="n"/>
      <c r="C22" s="20" t="n"/>
      <c r="D22" s="32" t="n"/>
    </row>
    <row r="23" ht="20" customHeight="1">
      <c r="A23" s="18" t="n"/>
      <c r="B23" s="18" t="n"/>
      <c r="C23" s="20" t="n"/>
      <c r="D23" s="32" t="n"/>
    </row>
    <row r="24" ht="20" customHeight="1">
      <c r="A24" s="18" t="n"/>
      <c r="B24" s="18" t="n"/>
      <c r="C24" s="20" t="n"/>
      <c r="D24" s="32" t="n"/>
    </row>
    <row r="25" ht="20" customHeight="1">
      <c r="A25" s="18" t="n"/>
      <c r="B25" s="18" t="n"/>
      <c r="C25" s="20" t="n"/>
      <c r="D25" s="32" t="n"/>
    </row>
    <row r="26" ht="20" customHeight="1">
      <c r="A26" s="18" t="n"/>
      <c r="B26" s="18" t="n"/>
      <c r="C26" s="20" t="n"/>
      <c r="D26" s="32" t="n"/>
    </row>
    <row r="27" ht="20" customHeight="1">
      <c r="A27" s="18" t="n"/>
      <c r="B27" s="18" t="n"/>
      <c r="C27" s="20" t="n"/>
      <c r="D27" s="32" t="n"/>
    </row>
    <row r="28" ht="20" customHeight="1">
      <c r="A28" s="18" t="n"/>
      <c r="B28" s="18" t="n"/>
      <c r="C28" s="20" t="n"/>
      <c r="D28" s="32" t="n"/>
    </row>
    <row r="29" ht="20" customHeight="1">
      <c r="A29" s="18" t="n"/>
      <c r="B29" s="18" t="n"/>
      <c r="C29" s="20" t="n"/>
      <c r="D29" s="32" t="n"/>
    </row>
    <row r="30" ht="20" customHeight="1">
      <c r="A30" s="18" t="n"/>
      <c r="B30" s="18" t="n"/>
      <c r="C30" s="20" t="n"/>
      <c r="D30" s="32" t="n"/>
    </row>
    <row r="31" ht="20" customHeight="1">
      <c r="A31" s="18" t="n"/>
      <c r="B31" s="18" t="n"/>
      <c r="C31" s="20" t="n"/>
      <c r="D31" s="32" t="n"/>
    </row>
    <row r="32" ht="20" customHeight="1">
      <c r="A32" s="18" t="n"/>
      <c r="B32" s="18" t="n"/>
      <c r="C32" s="20" t="n"/>
      <c r="D32" s="32" t="n"/>
    </row>
    <row r="33" ht="20" customHeight="1">
      <c r="A33" s="18" t="n"/>
      <c r="B33" s="18" t="n"/>
      <c r="C33" s="20" t="n"/>
      <c r="D33" s="32" t="n"/>
    </row>
    <row r="34" ht="20" customHeight="1">
      <c r="A34" s="18" t="n"/>
      <c r="B34" s="18" t="n"/>
      <c r="C34" s="20" t="n"/>
      <c r="D34" s="32" t="n"/>
    </row>
    <row r="35" ht="20" customHeight="1">
      <c r="A35" s="18" t="n"/>
      <c r="B35" s="18" t="n"/>
      <c r="C35" s="20" t="n"/>
      <c r="D35" s="32" t="n"/>
    </row>
    <row r="36" ht="20" customHeight="1">
      <c r="A36" s="18" t="n"/>
      <c r="B36" s="18" t="n"/>
      <c r="C36" s="20" t="n"/>
      <c r="D36" s="32" t="n"/>
    </row>
    <row r="37" ht="20" customHeight="1">
      <c r="A37" s="18" t="n"/>
      <c r="B37" s="18" t="n"/>
      <c r="C37" s="20" t="n"/>
      <c r="D37" s="32" t="n"/>
    </row>
    <row r="38" ht="20" customHeight="1">
      <c r="A38" s="18" t="n"/>
      <c r="B38" s="18" t="n"/>
      <c r="C38" s="20" t="n"/>
      <c r="D38" s="32" t="n"/>
    </row>
    <row r="39" ht="20" customHeight="1">
      <c r="A39" s="18" t="n"/>
      <c r="B39" s="18" t="n"/>
      <c r="C39" s="20" t="n"/>
      <c r="D39" s="32" t="n"/>
    </row>
    <row r="40" ht="20" customHeight="1">
      <c r="A40" s="18" t="n"/>
      <c r="B40" s="18" t="n"/>
      <c r="C40" s="20" t="n"/>
      <c r="D40" s="32" t="n"/>
    </row>
    <row r="41" ht="20" customHeight="1">
      <c r="A41" s="18" t="n"/>
      <c r="B41" s="18" t="n"/>
      <c r="C41" s="20" t="n"/>
      <c r="D41" s="32" t="n"/>
    </row>
    <row r="42" ht="20" customHeight="1">
      <c r="A42" s="18" t="n"/>
      <c r="B42" s="18" t="n"/>
      <c r="C42" s="20" t="n"/>
      <c r="D42" s="32" t="n"/>
    </row>
    <row r="43" ht="20" customHeight="1">
      <c r="A43" s="18" t="n"/>
      <c r="B43" s="18" t="n"/>
      <c r="C43" s="20" t="n"/>
      <c r="D43" s="32" t="n"/>
    </row>
    <row r="44" ht="20" customHeight="1">
      <c r="A44" s="18" t="n"/>
      <c r="B44" s="18" t="n"/>
      <c r="C44" s="20" t="n"/>
      <c r="D44" s="32" t="n"/>
    </row>
    <row r="45" ht="20" customHeight="1">
      <c r="A45" s="18" t="n"/>
      <c r="B45" s="18" t="n"/>
      <c r="C45" s="20" t="n"/>
      <c r="D45" s="32" t="n"/>
    </row>
    <row r="46" ht="20" customHeight="1">
      <c r="A46" s="18" t="n"/>
      <c r="B46" s="18" t="n"/>
      <c r="C46" s="20" t="n"/>
      <c r="D46" s="32" t="n"/>
    </row>
    <row r="47" ht="20" customHeight="1">
      <c r="A47" s="18" t="n"/>
      <c r="B47" s="18" t="n"/>
      <c r="C47" s="20" t="n"/>
      <c r="D47" s="32" t="n"/>
    </row>
    <row r="48" ht="20" customHeight="1">
      <c r="A48" s="18" t="n"/>
      <c r="B48" s="18" t="n"/>
      <c r="C48" s="20" t="n"/>
      <c r="D48" s="32" t="n"/>
    </row>
    <row r="49" ht="20" customHeight="1">
      <c r="A49" s="18" t="n"/>
      <c r="B49" s="18" t="n"/>
      <c r="C49" s="20" t="n"/>
      <c r="D49" s="32" t="n"/>
    </row>
    <row r="50" ht="20" customHeight="1">
      <c r="A50" s="18" t="n"/>
      <c r="B50" s="18" t="n"/>
      <c r="C50" s="20" t="n"/>
      <c r="D50" s="32" t="n"/>
    </row>
    <row r="51" ht="20" customHeight="1">
      <c r="A51" s="18" t="n"/>
      <c r="B51" s="18" t="n"/>
      <c r="C51" s="20" t="n"/>
      <c r="D51" s="32" t="n"/>
    </row>
    <row r="52" ht="20" customHeight="1">
      <c r="A52" s="18" t="n"/>
      <c r="B52" s="18" t="n"/>
      <c r="C52" s="20" t="n"/>
      <c r="D52" s="32" t="n"/>
    </row>
    <row r="53" ht="20" customHeight="1">
      <c r="A53" s="18" t="n"/>
      <c r="B53" s="18" t="n"/>
      <c r="C53" s="20" t="n"/>
      <c r="D53" s="32" t="n"/>
    </row>
    <row r="54" ht="20" customHeight="1">
      <c r="A54" s="18" t="n"/>
      <c r="B54" s="18" t="n"/>
      <c r="C54" s="20" t="n"/>
      <c r="D54" s="32" t="n"/>
    </row>
    <row r="55" ht="20" customHeight="1">
      <c r="A55" s="18" t="n"/>
      <c r="B55" s="18" t="n"/>
      <c r="C55" s="20" t="n"/>
      <c r="D55" s="32" t="n"/>
    </row>
    <row r="56" ht="20" customHeight="1">
      <c r="A56" s="18" t="n"/>
      <c r="B56" s="18" t="n"/>
      <c r="C56" s="20" t="n"/>
      <c r="D56" s="32" t="n"/>
    </row>
    <row r="57" ht="20" customHeight="1">
      <c r="A57" s="18" t="n"/>
      <c r="B57" s="18" t="n"/>
      <c r="C57" s="20" t="n"/>
      <c r="D57" s="32" t="n"/>
    </row>
    <row r="58" ht="20" customHeight="1">
      <c r="A58" s="18" t="n"/>
      <c r="B58" s="18" t="n"/>
      <c r="C58" s="20" t="n"/>
      <c r="D58" s="32" t="n"/>
    </row>
    <row r="59" ht="20" customHeight="1">
      <c r="A59" s="18" t="n"/>
      <c r="B59" s="18" t="n"/>
      <c r="C59" s="20" t="n"/>
      <c r="D59" s="32" t="n"/>
    </row>
    <row r="60" ht="20" customHeight="1">
      <c r="A60" s="18" t="n"/>
      <c r="B60" s="18" t="n"/>
      <c r="C60" s="20" t="n"/>
      <c r="D60" s="32" t="n"/>
    </row>
    <row r="61" ht="20" customHeight="1">
      <c r="A61" s="18" t="n"/>
      <c r="B61" s="18" t="n"/>
      <c r="C61" s="20" t="n"/>
      <c r="D61" s="32" t="n"/>
    </row>
    <row r="62" ht="20" customHeight="1">
      <c r="A62" s="18" t="n"/>
      <c r="B62" s="18" t="n"/>
      <c r="C62" s="20" t="n"/>
      <c r="D62" s="32" t="n"/>
    </row>
    <row r="63" ht="20" customHeight="1">
      <c r="A63" s="18" t="n"/>
      <c r="B63" s="18" t="n"/>
      <c r="C63" s="20" t="n"/>
      <c r="D63" s="32" t="n"/>
    </row>
    <row r="64" ht="20" customHeight="1">
      <c r="A64" s="18" t="n"/>
      <c r="B64" s="18" t="n"/>
      <c r="C64" s="20" t="n"/>
      <c r="D64" s="32" t="n"/>
    </row>
    <row r="65" ht="20" customHeight="1">
      <c r="A65" s="18" t="n"/>
      <c r="B65" s="18" t="n"/>
      <c r="C65" s="20" t="n"/>
      <c r="D65" s="32" t="n"/>
    </row>
    <row r="66" ht="20" customHeight="1">
      <c r="A66" s="18" t="n"/>
      <c r="B66" s="18" t="n"/>
      <c r="C66" s="20" t="n"/>
      <c r="D66" s="32" t="n"/>
    </row>
    <row r="67" ht="20" customHeight="1">
      <c r="A67" s="18" t="n"/>
      <c r="B67" s="18" t="n"/>
      <c r="C67" s="20" t="n"/>
      <c r="D67" s="32" t="n"/>
    </row>
    <row r="68" ht="20" customHeight="1">
      <c r="A68" s="18" t="n"/>
      <c r="B68" s="18" t="n"/>
      <c r="C68" s="20" t="n"/>
      <c r="D68" s="32" t="n"/>
    </row>
    <row r="69" ht="20" customHeight="1">
      <c r="A69" s="18" t="n"/>
      <c r="B69" s="18" t="n"/>
      <c r="C69" s="20" t="n"/>
      <c r="D69" s="32" t="n"/>
    </row>
    <row r="70" ht="20" customHeight="1">
      <c r="A70" s="18" t="n"/>
      <c r="B70" s="18" t="n"/>
      <c r="C70" s="20" t="n"/>
      <c r="D70" s="32" t="n"/>
    </row>
    <row r="71" ht="20" customHeight="1">
      <c r="A71" s="18" t="n"/>
      <c r="B71" s="18" t="n"/>
      <c r="C71" s="20" t="n"/>
      <c r="D71" s="32" t="n"/>
    </row>
    <row r="72" ht="20" customHeight="1">
      <c r="A72" s="18" t="n"/>
      <c r="B72" s="18" t="n"/>
      <c r="C72" s="20" t="n"/>
      <c r="D72" s="32" t="n"/>
    </row>
    <row r="73" ht="20" customHeight="1">
      <c r="A73" s="18" t="n"/>
      <c r="B73" s="18" t="n"/>
      <c r="C73" s="20" t="n"/>
      <c r="D73" s="32" t="n"/>
    </row>
    <row r="74" ht="20" customHeight="1">
      <c r="A74" s="18" t="n"/>
      <c r="B74" s="18" t="n"/>
      <c r="C74" s="20" t="n"/>
      <c r="D74" s="32" t="n"/>
    </row>
    <row r="75" ht="20" customHeight="1">
      <c r="A75" s="18" t="n"/>
      <c r="B75" s="18" t="n"/>
      <c r="C75" s="20" t="n"/>
      <c r="D75" s="32" t="n"/>
    </row>
    <row r="76" ht="20" customHeight="1">
      <c r="A76" s="18" t="n"/>
      <c r="B76" s="18" t="n"/>
      <c r="C76" s="20" t="n"/>
      <c r="D76" s="32" t="n"/>
    </row>
    <row r="77" ht="20" customHeight="1">
      <c r="A77" s="18" t="n"/>
      <c r="B77" s="18" t="n"/>
      <c r="C77" s="20" t="n"/>
      <c r="D77" s="32" t="n"/>
    </row>
    <row r="78" ht="20" customHeight="1">
      <c r="A78" s="18" t="n"/>
      <c r="B78" s="18" t="n"/>
      <c r="C78" s="20" t="n"/>
      <c r="D78" s="32" t="n"/>
    </row>
    <row r="79" ht="20" customHeight="1">
      <c r="A79" s="18" t="n"/>
      <c r="B79" s="18" t="n"/>
      <c r="C79" s="20" t="n"/>
      <c r="D79" s="32" t="n"/>
    </row>
    <row r="80" ht="20" customHeight="1">
      <c r="A80" s="18" t="n"/>
      <c r="B80" s="18" t="n"/>
      <c r="C80" s="20" t="n"/>
      <c r="D80" s="32" t="n"/>
    </row>
    <row r="81" ht="20" customHeight="1">
      <c r="A81" s="18" t="n"/>
      <c r="B81" s="18" t="n"/>
      <c r="C81" s="20" t="n"/>
      <c r="D81" s="32" t="n"/>
    </row>
    <row r="82" ht="20" customHeight="1">
      <c r="A82" s="18" t="n"/>
      <c r="B82" s="18" t="n"/>
      <c r="C82" s="20" t="n"/>
      <c r="D82" s="32" t="n"/>
    </row>
    <row r="83" ht="20" customHeight="1">
      <c r="A83" s="18" t="n"/>
      <c r="B83" s="18" t="n"/>
      <c r="C83" s="20" t="n"/>
      <c r="D83" s="32" t="n"/>
    </row>
    <row r="84" ht="20" customHeight="1">
      <c r="A84" s="18" t="n"/>
      <c r="B84" s="18" t="n"/>
      <c r="C84" s="20" t="n"/>
      <c r="D84" s="32" t="n"/>
    </row>
    <row r="85" ht="20" customHeight="1">
      <c r="A85" s="18" t="n"/>
      <c r="B85" s="18" t="n"/>
      <c r="C85" s="20" t="n"/>
      <c r="D85" s="32" t="n"/>
    </row>
    <row r="86" ht="20" customHeight="1">
      <c r="A86" s="18" t="n"/>
      <c r="B86" s="18" t="n"/>
      <c r="C86" s="20" t="n"/>
      <c r="D86" s="32" t="n"/>
    </row>
    <row r="87" ht="20" customHeight="1">
      <c r="A87" s="18" t="n"/>
      <c r="B87" s="18" t="n"/>
      <c r="C87" s="20" t="n"/>
      <c r="D87" s="32" t="n"/>
    </row>
    <row r="88" ht="20" customHeight="1">
      <c r="A88" s="18" t="n"/>
      <c r="B88" s="18" t="n"/>
      <c r="C88" s="20" t="n"/>
      <c r="D88" s="32" t="n"/>
    </row>
    <row r="89" ht="20" customHeight="1">
      <c r="A89" s="18" t="n"/>
      <c r="B89" s="18" t="n"/>
      <c r="C89" s="20" t="n"/>
      <c r="D89" s="32" t="n"/>
    </row>
    <row r="90" ht="20" customHeight="1">
      <c r="A90" s="18" t="n"/>
      <c r="B90" s="18" t="n"/>
      <c r="C90" s="20" t="n"/>
      <c r="D90" s="32" t="n"/>
    </row>
    <row r="91" ht="20" customHeight="1">
      <c r="A91" s="18" t="n"/>
      <c r="B91" s="18" t="n"/>
      <c r="C91" s="20" t="n"/>
      <c r="D91" s="32" t="n"/>
    </row>
    <row r="92" ht="20" customHeight="1">
      <c r="A92" s="18" t="n"/>
      <c r="B92" s="18" t="n"/>
      <c r="C92" s="20" t="n"/>
      <c r="D92" s="32" t="n"/>
    </row>
    <row r="93" ht="20" customHeight="1">
      <c r="A93" s="18" t="n"/>
      <c r="B93" s="18" t="n"/>
      <c r="C93" s="20" t="n"/>
      <c r="D93" s="32" t="n"/>
    </row>
    <row r="94" ht="20" customHeight="1">
      <c r="A94" s="18" t="n"/>
      <c r="B94" s="18" t="n"/>
      <c r="C94" s="20" t="n"/>
      <c r="D94" s="32" t="n"/>
    </row>
    <row r="95" ht="20" customHeight="1">
      <c r="A95" s="18" t="n"/>
      <c r="B95" s="18" t="n"/>
      <c r="C95" s="20" t="n"/>
      <c r="D95" s="32" t="n"/>
    </row>
    <row r="96" ht="20" customHeight="1">
      <c r="A96" s="18" t="n"/>
      <c r="B96" s="18" t="n"/>
      <c r="C96" s="20" t="n"/>
      <c r="D96" s="32" t="n"/>
    </row>
    <row r="97" ht="20" customHeight="1">
      <c r="A97" s="18" t="n"/>
      <c r="B97" s="18" t="n"/>
      <c r="C97" s="20" t="n"/>
      <c r="D97" s="32" t="n"/>
    </row>
    <row r="98" ht="20" customHeight="1">
      <c r="A98" s="18" t="n"/>
      <c r="B98" s="18" t="n"/>
      <c r="C98" s="20" t="n"/>
      <c r="D98" s="32" t="n"/>
    </row>
    <row r="99" ht="20" customHeight="1">
      <c r="A99" s="18" t="n"/>
      <c r="B99" s="18" t="n"/>
      <c r="C99" s="20" t="n"/>
      <c r="D99" s="32" t="n"/>
    </row>
    <row r="100" ht="20" customHeight="1">
      <c r="A100" s="18" t="n"/>
      <c r="B100" s="18" t="n"/>
      <c r="C100" s="20" t="n"/>
      <c r="D100" s="32" t="n"/>
    </row>
    <row r="101" ht="20" customHeight="1">
      <c r="A101" s="18" t="n"/>
      <c r="B101" s="18" t="n"/>
      <c r="C101" s="20" t="n"/>
      <c r="D101" s="32" t="n"/>
    </row>
    <row r="102" ht="20" customHeight="1">
      <c r="A102" s="18" t="n"/>
      <c r="B102" s="18" t="n"/>
      <c r="C102" s="20" t="n"/>
      <c r="D102" s="32" t="n"/>
    </row>
    <row r="103" ht="20" customHeight="1">
      <c r="A103" s="18" t="n"/>
      <c r="B103" s="18" t="n"/>
      <c r="C103" s="20" t="n"/>
      <c r="D103" s="32" t="n"/>
    </row>
    <row r="104" ht="20" customHeight="1">
      <c r="A104" s="18" t="n"/>
      <c r="B104" s="18" t="n"/>
      <c r="C104" s="20" t="n"/>
      <c r="D104" s="32" t="n"/>
    </row>
    <row r="105" ht="20" customHeight="1">
      <c r="A105" s="18" t="n"/>
      <c r="B105" s="18" t="n"/>
      <c r="C105" s="20" t="n"/>
      <c r="D105" s="32" t="n"/>
    </row>
    <row r="106" ht="20" customHeight="1">
      <c r="A106" s="18" t="n"/>
      <c r="B106" s="18" t="n"/>
      <c r="C106" s="20" t="n"/>
      <c r="D106" s="32" t="n"/>
    </row>
    <row r="107" ht="20" customHeight="1">
      <c r="A107" s="18" t="n"/>
      <c r="B107" s="18" t="n"/>
      <c r="C107" s="20" t="n"/>
      <c r="D107" s="32" t="n"/>
    </row>
  </sheetData>
  <autoFilter ref="A7:D107"/>
  <mergeCells count="1">
    <mergeCell ref="A1:D1"/>
  </mergeCells>
  <conditionalFormatting sqref="A8:A107">
    <cfRule type="expression" priority="1" dxfId="0">
      <formula>AND($A8&lt;&gt;"",COUNTIF($A$8:$A$107,$A8)&gt;1)</formula>
    </cfRule>
  </conditionalFormatting>
  <conditionalFormatting sqref="B4">
    <cfRule type="expression" priority="2" dxfId="0">
      <formula>AND(ISNUMBER($B$3),ISNUMBER($B$4),$B$4&lt;$B$3)</formula>
    </cfRule>
  </conditionalFormatting>
  <dataValidations count="4">
    <dataValidation sqref="B3:B4" showDropDown="0" showInputMessage="0" showErrorMessage="1" allowBlank="0" errorTitle="Check the date" error="Enter a valid Excel date or leave the cell blank." type="custom" errorStyle="stop">
      <formula1>OR(B3="",AND(ISNUMBER(B3),B3&gt;0))</formula1>
    </dataValidation>
    <dataValidation sqref="B5" showDropDown="0" showInputMessage="0" showErrorMessage="1" allowBlank="0" errorTitle="Check average days" error="Enter a number greater than zero." type="custom" errorStyle="stop">
      <formula1>OR(B5="",AND(ISNUMBER(B5),B5&gt;0))</formula1>
    </dataValidation>
    <dataValidation sqref="B8:B107" showDropDown="0" showInputMessage="0" showErrorMessage="1" allowBlank="0" errorTitle="Check fuel type" error="Select Gasoline, Diesel, or Propane." type="list" errorStyle="stop">
      <formula1>"Gasoline,Diesel,Propane"</formula1>
    </dataValidation>
    <dataValidation sqref="C8:D107" showDropDown="0" showInputMessage="0" showErrorMessage="1" allowBlank="0" errorTitle="Check the number" error="Enter zero or a positive number." type="custom" errorStyle="stop">
      <formula1>OR(C8="",AND(ISNUMBER(C8),C8&gt;=0))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2026-09-10T14:24:39Z</dcterms:created>
  <dcterms:modified xmlns:dcterms="http://purl.org/dc/terms/" xmlns:xsi="http://www.w3.org/2001/XMLSchema-instance" xsi:type="dcterms:W3CDTF">2026-09-10T14:24:39+00:00Z</dcterms:modified>
</cp:coreProperties>
</file>