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ice Calculato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'Summary'!$A$14:$B$24</definedName>
    <definedName name="_xlnm._FilterDatabase" localSheetId="1" hidden="1">'Price Calculator'!$A$4:$Y$104</definedName>
    <definedName name="_xlnm._FilterDatabase" localSheetId="2" hidden="1">'Assumptions'!$A$10:$C$20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45B"/>
      <sz val="10"/>
    </font>
    <font>
      <name val="Calibri"/>
      <b val="1"/>
      <color rgb="00FFFFFF"/>
      <sz val="11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17261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D7A928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3" fontId="5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center" vertical="center" wrapText="1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6" fillId="5" borderId="1" pivotButton="0" quotePrefix="0" xfId="0"/>
    <xf numFmtId="0" fontId="4" fillId="3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Suggested Price by Service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'Summary'!$A$15:$A$24</f>
            </numRef>
          </cat>
          <val>
            <numRef>
              <f>'Summary'!$B$15:$B$24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Suggested Price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Landscaping Service Price Calculator</t>
        </is>
      </c>
    </row>
    <row r="2" ht="30" customHeight="1">
      <c r="A2" s="2" t="inlineStr">
        <is>
          <t>Pricing indicators use the entered estimates below. All sample customers, properties, and estimates are fictional.</t>
        </is>
      </c>
    </row>
    <row r="3"/>
    <row r="4" ht="28" customHeight="1">
      <c r="A4" s="3" t="inlineStr">
        <is>
          <t>Metric</t>
        </is>
      </c>
      <c r="B4" s="3" t="inlineStr">
        <is>
          <t>Calculated Value</t>
        </is>
      </c>
    </row>
    <row r="5" ht="23" customHeight="1">
      <c r="A5" s="4" t="inlineStr">
        <is>
          <t>Estimates Entered</t>
        </is>
      </c>
      <c r="B5" s="5">
        <f>COUNTIF('Price Calculator'!$A$5:$A$104,"&lt;&gt;")</f>
        <v/>
      </c>
    </row>
    <row r="6" ht="23" customHeight="1">
      <c r="A6" s="6" t="inlineStr">
        <is>
          <t>Total Suggested Price</t>
        </is>
      </c>
      <c r="B6" s="7">
        <f>IF($B$5=0,"",SUM('Price Calculator'!$V$5:$V$104))</f>
        <v/>
      </c>
    </row>
    <row r="7" ht="23" customHeight="1">
      <c r="A7" s="4" t="inlineStr">
        <is>
          <t>Average Suggested Price</t>
        </is>
      </c>
      <c r="B7" s="8">
        <f>IFERROR(AVERAGE('Price Calculator'!$V$5:$V$104),"")</f>
        <v/>
      </c>
    </row>
    <row r="8" ht="23" customHeight="1">
      <c r="A8" s="6" t="inlineStr">
        <is>
          <t>Accepted Estimate Value</t>
        </is>
      </c>
      <c r="B8" s="7">
        <f>IF(COUNTIF('Price Calculator'!$X$5:$X$104,"Accepted")=0,"",SUMIF('Price Calculator'!$X$5:$X$104,"Accepted",'Price Calculator'!$V$5:$V$104))</f>
        <v/>
      </c>
    </row>
    <row r="9" ht="23" customHeight="1">
      <c r="A9" s="4" t="inlineStr">
        <is>
          <t>Suggested Price per Crew Hour</t>
        </is>
      </c>
      <c r="B9" s="8">
        <f>IFERROR(SUM('Price Calculator'!$V$5:$V$104)/SUM('Price Calculator'!$H$5:$H$104),"")</f>
        <v/>
      </c>
    </row>
    <row r="10" ht="23" customHeight="1">
      <c r="A10" s="6" t="inlineStr">
        <is>
          <t>Rows Requiring Check</t>
        </is>
      </c>
      <c r="B10" s="9">
        <f>COUNTIF('Price Calculator'!$Y$5:$Y$104,"Check*")</f>
        <v/>
      </c>
    </row>
    <row r="11" ht="23" customHeight="1">
      <c r="A11" s="4" t="inlineStr">
        <is>
          <t>Average Target Margin</t>
        </is>
      </c>
      <c r="B11" s="10">
        <f>IFERROR(AVERAGE('Price Calculator'!$T$5:$T$104),"")</f>
        <v/>
      </c>
    </row>
    <row r="12"/>
    <row r="13">
      <c r="A13" s="11" t="inlineStr">
        <is>
          <t>Suggested Price by Service</t>
        </is>
      </c>
      <c r="B13" s="12" t="n"/>
    </row>
    <row r="14">
      <c r="A14" s="3" t="inlineStr">
        <is>
          <t>Service</t>
        </is>
      </c>
      <c r="B14" s="3" t="inlineStr">
        <is>
          <t>Suggested Price</t>
        </is>
      </c>
    </row>
    <row r="15" ht="22" customHeight="1">
      <c r="A15" s="13" t="inlineStr">
        <is>
          <t>Mowing</t>
        </is>
      </c>
      <c r="B15" s="8">
        <f>IF(COUNTIF('Price Calculator'!$E$5:$E$104,$A15)=0,"",SUMIF('Price Calculator'!$E$5:$E$104,$A15,'Price Calculator'!$V$5:$V$104))</f>
        <v/>
      </c>
    </row>
    <row r="16" ht="22" customHeight="1">
      <c r="A16" s="14" t="inlineStr">
        <is>
          <t>Mulch Installation</t>
        </is>
      </c>
      <c r="B16" s="7">
        <f>IF(COUNTIF('Price Calculator'!$E$5:$E$104,$A16)=0,"",SUMIF('Price Calculator'!$E$5:$E$104,$A16,'Price Calculator'!$V$5:$V$104))</f>
        <v/>
      </c>
    </row>
    <row r="17" ht="22" customHeight="1">
      <c r="A17" s="13" t="inlineStr">
        <is>
          <t>Shrub Trimming</t>
        </is>
      </c>
      <c r="B17" s="8">
        <f>IF(COUNTIF('Price Calculator'!$E$5:$E$104,$A17)=0,"",SUMIF('Price Calculator'!$E$5:$E$104,$A17,'Price Calculator'!$V$5:$V$104))</f>
        <v/>
      </c>
    </row>
    <row r="18" ht="22" customHeight="1">
      <c r="A18" s="14" t="inlineStr">
        <is>
          <t>Leaf Cleanup</t>
        </is>
      </c>
      <c r="B18" s="7">
        <f>IF(COUNTIF('Price Calculator'!$E$5:$E$104,$A18)=0,"",SUMIF('Price Calculator'!$E$5:$E$104,$A18,'Price Calculator'!$V$5:$V$104))</f>
        <v/>
      </c>
    </row>
    <row r="19" ht="22" customHeight="1">
      <c r="A19" s="13" t="inlineStr">
        <is>
          <t>Sod Installation</t>
        </is>
      </c>
      <c r="B19" s="8">
        <f>IF(COUNTIF('Price Calculator'!$E$5:$E$104,$A19)=0,"",SUMIF('Price Calculator'!$E$5:$E$104,$A19,'Price Calculator'!$V$5:$V$104))</f>
        <v/>
      </c>
    </row>
    <row r="20" ht="22" customHeight="1">
      <c r="A20" s="14" t="inlineStr">
        <is>
          <t>Planting</t>
        </is>
      </c>
      <c r="B20" s="7">
        <f>IF(COUNTIF('Price Calculator'!$E$5:$E$104,$A20)=0,"",SUMIF('Price Calculator'!$E$5:$E$104,$A20,'Price Calculator'!$V$5:$V$104))</f>
        <v/>
      </c>
    </row>
    <row r="21" ht="22" customHeight="1">
      <c r="A21" s="13" t="inlineStr">
        <is>
          <t>Bed Edging</t>
        </is>
      </c>
      <c r="B21" s="8">
        <f>IF(COUNTIF('Price Calculator'!$E$5:$E$104,$A21)=0,"",SUMIF('Price Calculator'!$E$5:$E$104,$A21,'Price Calculator'!$V$5:$V$104))</f>
        <v/>
      </c>
    </row>
    <row r="22" ht="22" customHeight="1">
      <c r="A22" s="14" t="inlineStr">
        <is>
          <t>Aeration</t>
        </is>
      </c>
      <c r="B22" s="7">
        <f>IF(COUNTIF('Price Calculator'!$E$5:$E$104,$A22)=0,"",SUMIF('Price Calculator'!$E$5:$E$104,$A22,'Price Calculator'!$V$5:$V$104))</f>
        <v/>
      </c>
    </row>
    <row r="23" ht="22" customHeight="1">
      <c r="A23" s="13" t="inlineStr">
        <is>
          <t>Spring Cleanup</t>
        </is>
      </c>
      <c r="B23" s="8">
        <f>IF(COUNTIF('Price Calculator'!$E$5:$E$104,$A23)=0,"",SUMIF('Price Calculator'!$E$5:$E$104,$A23,'Price Calculator'!$V$5:$V$104))</f>
        <v/>
      </c>
    </row>
    <row r="24" ht="22" customHeight="1">
      <c r="A24" s="14" t="inlineStr">
        <is>
          <t>Paver Patio Installation</t>
        </is>
      </c>
      <c r="B24" s="7">
        <f>IF(COUNTIF('Price Calculator'!$E$5:$E$104,$A24)=0,"",SUMIF('Price Calculator'!$E$5:$E$104,$A24,'Price Calculator'!$V$5:$V$104))</f>
        <v/>
      </c>
    </row>
  </sheetData>
  <autoFilter ref="A14:B24"/>
  <mergeCells count="1">
    <mergeCell ref="A1:H1"/>
  </mergeCells>
  <conditionalFormatting sqref="B10">
    <cfRule type="expression" priority="1" dxfId="0">
      <formula>$B$10&gt;0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7" customWidth="1" min="3" max="3"/>
    <col width="14" customWidth="1" min="4" max="4"/>
    <col width="24" customWidth="1" min="5" max="5"/>
    <col width="12" customWidth="1" min="6" max="6"/>
    <col width="15" customWidth="1" min="7" max="7"/>
    <col width="12" customWidth="1" min="8" max="8"/>
    <col width="14" customWidth="1" min="9" max="9"/>
    <col width="14" customWidth="1" min="10" max="10"/>
    <col width="15" customWidth="1" min="11" max="11"/>
    <col width="20" customWidth="1" min="12" max="12"/>
    <col width="14" customWidth="1" min="13" max="13"/>
    <col width="15" customWidth="1" min="14" max="14"/>
    <col width="15" customWidth="1" min="15" max="15"/>
    <col width="16" customWidth="1" min="16" max="16"/>
    <col width="17" customWidth="1" min="17" max="17"/>
    <col width="16" customWidth="1" min="18" max="18"/>
    <col width="16" customWidth="1" min="19" max="19"/>
    <col width="17" customWidth="1" min="20" max="20"/>
    <col width="15" customWidth="1" min="21" max="21"/>
    <col width="16" customWidth="1" min="22" max="22"/>
    <col width="15" customWidth="1" min="23" max="23"/>
    <col width="13" customWidth="1" min="24" max="24"/>
    <col width="25" customWidth="1" min="25" max="25"/>
  </cols>
  <sheetData>
    <row r="1" ht="28" customHeight="1">
      <c r="A1" s="1" t="inlineStr">
        <is>
          <t>Landscaping Service Price Calculator — Estimate Detail</t>
        </is>
      </c>
    </row>
    <row r="2" ht="30" customHeight="1">
      <c r="A2" s="2" t="inlineStr">
        <is>
          <t>Yellow cells are user inputs. Calculated prices use editable labor, equipment, overhead, margin, and review thresholds from Assumptions.</t>
        </is>
      </c>
    </row>
    <row r="3"/>
    <row r="4" ht="42" customHeight="1">
      <c r="A4" s="3" t="inlineStr">
        <is>
          <t>Estimate ID</t>
        </is>
      </c>
      <c r="B4" s="3" t="inlineStr">
        <is>
          <t>Customer</t>
        </is>
      </c>
      <c r="C4" s="3" t="inlineStr">
        <is>
          <t>Property</t>
        </is>
      </c>
      <c r="D4" s="3" t="inlineStr">
        <is>
          <t>Estimate Date</t>
        </is>
      </c>
      <c r="E4" s="3" t="inlineStr">
        <is>
          <t>Service</t>
        </is>
      </c>
      <c r="F4" s="3" t="inlineStr">
        <is>
          <t>Quantity</t>
        </is>
      </c>
      <c r="G4" s="3" t="inlineStr">
        <is>
          <t>Unit</t>
        </is>
      </c>
      <c r="H4" s="3" t="inlineStr">
        <is>
          <t>Crew Hours</t>
        </is>
      </c>
      <c r="I4" s="3" t="inlineStr">
        <is>
          <t>Labor Rate</t>
        </is>
      </c>
      <c r="J4" s="3" t="inlineStr">
        <is>
          <t>Labor Cost</t>
        </is>
      </c>
      <c r="K4" s="3" t="inlineStr">
        <is>
          <t>Materials Cost</t>
        </is>
      </c>
      <c r="L4" s="3" t="inlineStr">
        <is>
          <t>Equipment</t>
        </is>
      </c>
      <c r="M4" s="3" t="inlineStr">
        <is>
          <t>Equipment Hours</t>
        </is>
      </c>
      <c r="N4" s="3" t="inlineStr">
        <is>
          <t>Equipment Rate</t>
        </is>
      </c>
      <c r="O4" s="3" t="inlineStr">
        <is>
          <t>Equipment Cost</t>
        </is>
      </c>
      <c r="P4" s="3" t="inlineStr">
        <is>
          <t>Other Direct Cost</t>
        </is>
      </c>
      <c r="Q4" s="3" t="inlineStr">
        <is>
          <t>Overhead Override</t>
        </is>
      </c>
      <c r="R4" s="3" t="inlineStr">
        <is>
          <t>Margin Override</t>
        </is>
      </c>
      <c r="S4" s="3" t="inlineStr">
        <is>
          <t>Applied Overhead</t>
        </is>
      </c>
      <c r="T4" s="3" t="inlineStr">
        <is>
          <t>Applied Target Margin</t>
        </is>
      </c>
      <c r="U4" s="3" t="inlineStr">
        <is>
          <t>Total Cost</t>
        </is>
      </c>
      <c r="V4" s="3" t="inlineStr">
        <is>
          <t>Suggested Price</t>
        </is>
      </c>
      <c r="W4" s="3" t="inlineStr">
        <is>
          <t>Price per Unit</t>
        </is>
      </c>
      <c r="X4" s="3" t="inlineStr">
        <is>
          <t>Status</t>
        </is>
      </c>
      <c r="Y4" s="3" t="inlineStr">
        <is>
          <t>Review Alert</t>
        </is>
      </c>
    </row>
    <row r="5" ht="32" customHeight="1">
      <c r="A5" s="15" t="inlineStr">
        <is>
          <t>EST-FIC-001</t>
        </is>
      </c>
      <c r="B5" s="16" t="inlineStr">
        <is>
          <t>Fictional Acorn Ridge HOA</t>
        </is>
      </c>
      <c r="C5" s="16" t="inlineStr">
        <is>
          <t>Imaginary North Commons</t>
        </is>
      </c>
      <c r="D5" s="29" t="n">
        <v>46266</v>
      </c>
      <c r="E5" s="16" t="inlineStr">
        <is>
          <t>Mowing</t>
        </is>
      </c>
      <c r="F5" s="18" t="n">
        <v>18000</v>
      </c>
      <c r="G5" s="13">
        <f>IF($E5="","",IFERROR(VLOOKUP($E5,Assumptions!$A$11:$C$20,2,FALSE),""))</f>
        <v/>
      </c>
      <c r="H5" s="18" t="n">
        <v>2.8</v>
      </c>
      <c r="I5" s="8">
        <f>IF($E5="","",IFERROR(VLOOKUP($E5,Assumptions!$A$11:$C$20,3,FALSE),""))</f>
        <v/>
      </c>
      <c r="J5" s="8">
        <f>IF(OR($A5="",$H5="",$I5=""),"",IFERROR($H5*$I5,""))</f>
        <v/>
      </c>
      <c r="K5" s="19" t="n">
        <v>12</v>
      </c>
      <c r="L5" s="16" t="inlineStr">
        <is>
          <t>Commercial Mower</t>
        </is>
      </c>
      <c r="M5" s="18" t="n">
        <v>1.8</v>
      </c>
      <c r="N5" s="8">
        <f>IF($L5="","",IFERROR(VLOOKUP($L5,Assumptions!$E$11:$F$18,2,FALSE),""))</f>
        <v/>
      </c>
      <c r="O5" s="8">
        <f>IF(OR($A5="",$L5="",$M5="",$N5=""),"",IFERROR($M5*$N5,""))</f>
        <v/>
      </c>
      <c r="P5" s="19" t="n">
        <v>8</v>
      </c>
      <c r="Q5" s="20" t="n"/>
      <c r="R5" s="20" t="n"/>
      <c r="S5" s="10">
        <f>IF($A5="","",IF($Q5="",Assumptions!$B$5,$Q5))</f>
        <v/>
      </c>
      <c r="T5" s="10">
        <f>IF($A5="","",IF($R5="",Assumptions!$B$6,$R5))</f>
        <v/>
      </c>
      <c r="U5" s="8">
        <f>IF($A5="","",IF(OR($J5="",$S5=""),"",IFERROR(SUM($J5,$K5,$O5,$P5)*(1+$S5),"")))</f>
        <v/>
      </c>
      <c r="V5" s="8">
        <f>IF(OR($U5="",$T5=""),"",IFERROR($U5/(1-$T5),""))</f>
        <v/>
      </c>
      <c r="W5" s="8">
        <f>IF(OR($V5="",$F5=""),"",IFERROR($V5/$F5,""))</f>
        <v/>
      </c>
      <c r="X5" s="21" t="inlineStr">
        <is>
          <t>Quoted</t>
        </is>
      </c>
      <c r="Y5" s="13">
        <f>IF(COUNTA($A5:$F5,$H5,$K5:$M5,$P5:$R5,$X5)=0,"",IF($A5="","Check estimate ID",IF(OR($B5="",$C5="",$D5="",$E5="",$F5="",$H5=""),"Check required inputs",IF(OR($I5="",$S5="",$T5="",$V5=""),"Check assumptions or rates",IF(IFERROR($T5&gt;=Assumptions!$B$8,FALSE),"Check target margin",IF(IFERROR($S5&gt;=Assumptions!$B$7,FALSE),"Check overhead","No formula alert"))))))</f>
        <v/>
      </c>
    </row>
    <row r="6" ht="32" customHeight="1">
      <c r="A6" s="15" t="inlineStr">
        <is>
          <t>EST-FIC-002</t>
        </is>
      </c>
      <c r="B6" s="16" t="inlineStr">
        <is>
          <t>Fictional Blue Kite Cafe</t>
        </is>
      </c>
      <c r="C6" s="16" t="inlineStr">
        <is>
          <t>Imaginary Courtyard Garden</t>
        </is>
      </c>
      <c r="D6" s="29" t="n">
        <v>46267</v>
      </c>
      <c r="E6" s="16" t="inlineStr">
        <is>
          <t>Mulch Installation</t>
        </is>
      </c>
      <c r="F6" s="18" t="n">
        <v>7</v>
      </c>
      <c r="G6" s="14">
        <f>IF($E6="","",IFERROR(VLOOKUP($E6,Assumptions!$A$11:$C$20,2,FALSE),""))</f>
        <v/>
      </c>
      <c r="H6" s="18" t="n">
        <v>10.5</v>
      </c>
      <c r="I6" s="7">
        <f>IF($E6="","",IFERROR(VLOOKUP($E6,Assumptions!$A$11:$C$20,3,FALSE),""))</f>
        <v/>
      </c>
      <c r="J6" s="7">
        <f>IF(OR($A6="",$H6="",$I6=""),"",IFERROR($H6*$I6,""))</f>
        <v/>
      </c>
      <c r="K6" s="19" t="n">
        <v>385</v>
      </c>
      <c r="L6" s="16" t="inlineStr">
        <is>
          <t>Compact Loader</t>
        </is>
      </c>
      <c r="M6" s="18" t="n">
        <v>2</v>
      </c>
      <c r="N6" s="7">
        <f>IF($L6="","",IFERROR(VLOOKUP($L6,Assumptions!$E$11:$F$18,2,FALSE),""))</f>
        <v/>
      </c>
      <c r="O6" s="7">
        <f>IF(OR($A6="",$L6="",$M6="",$N6=""),"",IFERROR($M6*$N6,""))</f>
        <v/>
      </c>
      <c r="P6" s="19" t="n">
        <v>30</v>
      </c>
      <c r="Q6" s="20" t="n"/>
      <c r="R6" s="20" t="n">
        <v>0.3</v>
      </c>
      <c r="S6" s="22">
        <f>IF($A6="","",IF($Q6="",Assumptions!$B$5,$Q6))</f>
        <v/>
      </c>
      <c r="T6" s="22">
        <f>IF($A6="","",IF($R6="",Assumptions!$B$6,$R6))</f>
        <v/>
      </c>
      <c r="U6" s="7">
        <f>IF($A6="","",IF(OR($J6="",$S6=""),"",IFERROR(SUM($J6,$K6,$O6,$P6)*(1+$S6),"")))</f>
        <v/>
      </c>
      <c r="V6" s="7">
        <f>IF(OR($U6="",$T6=""),"",IFERROR($U6/(1-$T6),""))</f>
        <v/>
      </c>
      <c r="W6" s="7">
        <f>IF(OR($V6="",$F6=""),"",IFERROR($V6/$F6,""))</f>
        <v/>
      </c>
      <c r="X6" s="21" t="inlineStr">
        <is>
          <t>Accepted</t>
        </is>
      </c>
      <c r="Y6" s="14">
        <f>IF(COUNTA($A6:$F6,$H6,$K6:$M6,$P6:$R6,$X6)=0,"",IF($A6="","Check estimate ID",IF(OR($B6="",$C6="",$D6="",$E6="",$F6="",$H6=""),"Check required inputs",IF(OR($I6="",$S6="",$T6="",$V6=""),"Check assumptions or rates",IF(IFERROR($T6&gt;=Assumptions!$B$8,FALSE),"Check target margin",IF(IFERROR($S6&gt;=Assumptions!$B$7,FALSE),"Check overhead","No formula alert"))))))</f>
        <v/>
      </c>
    </row>
    <row r="7" ht="32" customHeight="1">
      <c r="A7" s="15" t="inlineStr">
        <is>
          <t>EST-FIC-003</t>
        </is>
      </c>
      <c r="B7" s="16" t="inlineStr">
        <is>
          <t>Fictional Copper Fern Offices</t>
        </is>
      </c>
      <c r="C7" s="16" t="inlineStr">
        <is>
          <t>Imaginary East Entry Beds</t>
        </is>
      </c>
      <c r="D7" s="29" t="n">
        <v>46268</v>
      </c>
      <c r="E7" s="16" t="inlineStr">
        <is>
          <t>Shrub Trimming</t>
        </is>
      </c>
      <c r="F7" s="18" t="n">
        <v>24</v>
      </c>
      <c r="G7" s="13">
        <f>IF($E7="","",IFERROR(VLOOKUP($E7,Assumptions!$A$11:$C$20,2,FALSE),""))</f>
        <v/>
      </c>
      <c r="H7" s="18" t="n">
        <v>6</v>
      </c>
      <c r="I7" s="8">
        <f>IF($E7="","",IFERROR(VLOOKUP($E7,Assumptions!$A$11:$C$20,3,FALSE),""))</f>
        <v/>
      </c>
      <c r="J7" s="8">
        <f>IF(OR($A7="",$H7="",$I7=""),"",IFERROR($H7*$I7,""))</f>
        <v/>
      </c>
      <c r="K7" s="19" t="n">
        <v>10</v>
      </c>
      <c r="L7" s="16" t="inlineStr">
        <is>
          <t>Hedge Trimmer</t>
        </is>
      </c>
      <c r="M7" s="18" t="n">
        <v>3</v>
      </c>
      <c r="N7" s="8">
        <f>IF($L7="","",IFERROR(VLOOKUP($L7,Assumptions!$E$11:$F$18,2,FALSE),""))</f>
        <v/>
      </c>
      <c r="O7" s="8">
        <f>IF(OR($A7="",$L7="",$M7="",$N7=""),"",IFERROR($M7*$N7,""))</f>
        <v/>
      </c>
      <c r="P7" s="19" t="n">
        <v>0</v>
      </c>
      <c r="Q7" s="20" t="n"/>
      <c r="R7" s="20" t="n"/>
      <c r="S7" s="10">
        <f>IF($A7="","",IF($Q7="",Assumptions!$B$5,$Q7))</f>
        <v/>
      </c>
      <c r="T7" s="10">
        <f>IF($A7="","",IF($R7="",Assumptions!$B$6,$R7))</f>
        <v/>
      </c>
      <c r="U7" s="8">
        <f>IF($A7="","",IF(OR($J7="",$S7=""),"",IFERROR(SUM($J7,$K7,$O7,$P7)*(1+$S7),"")))</f>
        <v/>
      </c>
      <c r="V7" s="8">
        <f>IF(OR($U7="",$T7=""),"",IFERROR($U7/(1-$T7),""))</f>
        <v/>
      </c>
      <c r="W7" s="8">
        <f>IF(OR($V7="",$F7=""),"",IFERROR($V7/$F7,""))</f>
        <v/>
      </c>
      <c r="X7" s="21" t="inlineStr">
        <is>
          <t>Reviewed</t>
        </is>
      </c>
      <c r="Y7" s="13">
        <f>IF(COUNTA($A7:$F7,$H7,$K7:$M7,$P7:$R7,$X7)=0,"",IF($A7="","Check estimate ID",IF(OR($B7="",$C7="",$D7="",$E7="",$F7="",$H7=""),"Check required inputs",IF(OR($I7="",$S7="",$T7="",$V7=""),"Check assumptions or rates",IF(IFERROR($T7&gt;=Assumptions!$B$8,FALSE),"Check target margin",IF(IFERROR($S7&gt;=Assumptions!$B$7,FALSE),"Check overhead","No formula alert"))))))</f>
        <v/>
      </c>
    </row>
    <row r="8" ht="32" customHeight="1">
      <c r="A8" s="15" t="inlineStr">
        <is>
          <t>EST-FIC-004</t>
        </is>
      </c>
      <c r="B8" s="16" t="inlineStr">
        <is>
          <t>Fictional Daydream School</t>
        </is>
      </c>
      <c r="C8" s="16" t="inlineStr">
        <is>
          <t>Imaginary Learning Grove</t>
        </is>
      </c>
      <c r="D8" s="29" t="n">
        <v>46269</v>
      </c>
      <c r="E8" s="16" t="inlineStr">
        <is>
          <t>Leaf Cleanup</t>
        </is>
      </c>
      <c r="F8" s="18" t="n">
        <v>0.7</v>
      </c>
      <c r="G8" s="14">
        <f>IF($E8="","",IFERROR(VLOOKUP($E8,Assumptions!$A$11:$C$20,2,FALSE),""))</f>
        <v/>
      </c>
      <c r="H8" s="18" t="n">
        <v>7.5</v>
      </c>
      <c r="I8" s="7">
        <f>IF($E8="","",IFERROR(VLOOKUP($E8,Assumptions!$A$11:$C$20,3,FALSE),""))</f>
        <v/>
      </c>
      <c r="J8" s="7">
        <f>IF(OR($A8="",$H8="",$I8=""),"",IFERROR($H8*$I8,""))</f>
        <v/>
      </c>
      <c r="K8" s="19" t="n">
        <v>18</v>
      </c>
      <c r="L8" s="16" t="inlineStr">
        <is>
          <t>Leaf Blower</t>
        </is>
      </c>
      <c r="M8" s="18" t="n">
        <v>4</v>
      </c>
      <c r="N8" s="7">
        <f>IF($L8="","",IFERROR(VLOOKUP($L8,Assumptions!$E$11:$F$18,2,FALSE),""))</f>
        <v/>
      </c>
      <c r="O8" s="7">
        <f>IF(OR($A8="",$L8="",$M8="",$N8=""),"",IFERROR($M8*$N8,""))</f>
        <v/>
      </c>
      <c r="P8" s="19" t="n">
        <v>20</v>
      </c>
      <c r="Q8" s="20" t="n">
        <v>0.2</v>
      </c>
      <c r="R8" s="20" t="n"/>
      <c r="S8" s="22">
        <f>IF($A8="","",IF($Q8="",Assumptions!$B$5,$Q8))</f>
        <v/>
      </c>
      <c r="T8" s="22">
        <f>IF($A8="","",IF($R8="",Assumptions!$B$6,$R8))</f>
        <v/>
      </c>
      <c r="U8" s="7">
        <f>IF($A8="","",IF(OR($J8="",$S8=""),"",IFERROR(SUM($J8,$K8,$O8,$P8)*(1+$S8),"")))</f>
        <v/>
      </c>
      <c r="V8" s="7">
        <f>IF(OR($U8="",$T8=""),"",IFERROR($U8/(1-$T8),""))</f>
        <v/>
      </c>
      <c r="W8" s="7">
        <f>IF(OR($V8="",$F8=""),"",IFERROR($V8/$F8,""))</f>
        <v/>
      </c>
      <c r="X8" s="21" t="inlineStr">
        <is>
          <t>Draft</t>
        </is>
      </c>
      <c r="Y8" s="14">
        <f>IF(COUNTA($A8:$F8,$H8,$K8:$M8,$P8:$R8,$X8)=0,"",IF($A8="","Check estimate ID",IF(OR($B8="",$C8="",$D8="",$E8="",$F8="",$H8=""),"Check required inputs",IF(OR($I8="",$S8="",$T8="",$V8=""),"Check assumptions or rates",IF(IFERROR($T8&gt;=Assumptions!$B$8,FALSE),"Check target margin",IF(IFERROR($S8&gt;=Assumptions!$B$7,FALSE),"Check overhead","No formula alert"))))))</f>
        <v/>
      </c>
    </row>
    <row r="9" ht="32" customHeight="1">
      <c r="A9" s="15" t="inlineStr">
        <is>
          <t>EST-FIC-005</t>
        </is>
      </c>
      <c r="B9" s="16" t="inlineStr">
        <is>
          <t>Fictional Ember Lane Rentals</t>
        </is>
      </c>
      <c r="C9" s="16" t="inlineStr">
        <is>
          <t>Imaginary Willow Duplex Lawn</t>
        </is>
      </c>
      <c r="D9" s="29" t="n">
        <v>46270</v>
      </c>
      <c r="E9" s="16" t="inlineStr">
        <is>
          <t>Sod Installation</t>
        </is>
      </c>
      <c r="F9" s="18" t="n">
        <v>2400</v>
      </c>
      <c r="G9" s="13">
        <f>IF($E9="","",IFERROR(VLOOKUP($E9,Assumptions!$A$11:$C$20,2,FALSE),""))</f>
        <v/>
      </c>
      <c r="H9" s="18" t="n">
        <v>32</v>
      </c>
      <c r="I9" s="8">
        <f>IF($E9="","",IFERROR(VLOOKUP($E9,Assumptions!$A$11:$C$20,3,FALSE),""))</f>
        <v/>
      </c>
      <c r="J9" s="8">
        <f>IF(OR($A9="",$H9="",$I9=""),"",IFERROR($H9*$I9,""))</f>
        <v/>
      </c>
      <c r="K9" s="19" t="n">
        <v>1850</v>
      </c>
      <c r="L9" s="16" t="inlineStr">
        <is>
          <t>Sod Cutter</t>
        </is>
      </c>
      <c r="M9" s="18" t="n">
        <v>5</v>
      </c>
      <c r="N9" s="8">
        <f>IF($L9="","",IFERROR(VLOOKUP($L9,Assumptions!$E$11:$F$18,2,FALSE),""))</f>
        <v/>
      </c>
      <c r="O9" s="8">
        <f>IF(OR($A9="",$L9="",$M9="",$N9=""),"",IFERROR($M9*$N9,""))</f>
        <v/>
      </c>
      <c r="P9" s="19" t="n">
        <v>160</v>
      </c>
      <c r="Q9" s="20" t="n"/>
      <c r="R9" s="20" t="n">
        <v>0.32</v>
      </c>
      <c r="S9" s="10">
        <f>IF($A9="","",IF($Q9="",Assumptions!$B$5,$Q9))</f>
        <v/>
      </c>
      <c r="T9" s="10">
        <f>IF($A9="","",IF($R9="",Assumptions!$B$6,$R9))</f>
        <v/>
      </c>
      <c r="U9" s="8">
        <f>IF($A9="","",IF(OR($J9="",$S9=""),"",IFERROR(SUM($J9,$K9,$O9,$P9)*(1+$S9),"")))</f>
        <v/>
      </c>
      <c r="V9" s="8">
        <f>IF(OR($U9="",$T9=""),"",IFERROR($U9/(1-$T9),""))</f>
        <v/>
      </c>
      <c r="W9" s="8">
        <f>IF(OR($V9="",$F9=""),"",IFERROR($V9/$F9,""))</f>
        <v/>
      </c>
      <c r="X9" s="21" t="inlineStr">
        <is>
          <t>Quoted</t>
        </is>
      </c>
      <c r="Y9" s="13">
        <f>IF(COUNTA($A9:$F9,$H9,$K9:$M9,$P9:$R9,$X9)=0,"",IF($A9="","Check estimate ID",IF(OR($B9="",$C9="",$D9="",$E9="",$F9="",$H9=""),"Check required inputs",IF(OR($I9="",$S9="",$T9="",$V9=""),"Check assumptions or rates",IF(IFERROR($T9&gt;=Assumptions!$B$8,FALSE),"Check target margin",IF(IFERROR($S9&gt;=Assumptions!$B$7,FALSE),"Check overhead","No formula alert"))))))</f>
        <v/>
      </c>
    </row>
    <row r="10" ht="32" customHeight="1">
      <c r="A10" s="15" t="inlineStr">
        <is>
          <t>EST-FIC-006</t>
        </is>
      </c>
      <c r="B10" s="16" t="inlineStr">
        <is>
          <t>Fictional Foxglove Market</t>
        </is>
      </c>
      <c r="C10" s="16" t="inlineStr">
        <is>
          <t>Imaginary South Walk Planters</t>
        </is>
      </c>
      <c r="D10" s="29" t="n">
        <v>46271</v>
      </c>
      <c r="E10" s="16" t="inlineStr">
        <is>
          <t>Planting</t>
        </is>
      </c>
      <c r="F10" s="18" t="n">
        <v>18</v>
      </c>
      <c r="G10" s="14">
        <f>IF($E10="","",IFERROR(VLOOKUP($E10,Assumptions!$A$11:$C$20,2,FALSE),""))</f>
        <v/>
      </c>
      <c r="H10" s="18" t="n">
        <v>10</v>
      </c>
      <c r="I10" s="7">
        <f>IF($E10="","",IFERROR(VLOOKUP($E10,Assumptions!$A$11:$C$20,3,FALSE),""))</f>
        <v/>
      </c>
      <c r="J10" s="7">
        <f>IF(OR($A10="",$H10="",$I10=""),"",IFERROR($H10*$I10,""))</f>
        <v/>
      </c>
      <c r="K10" s="19" t="n">
        <v>720</v>
      </c>
      <c r="L10" s="16" t="inlineStr">
        <is>
          <t>Compact Loader</t>
        </is>
      </c>
      <c r="M10" s="18" t="n">
        <v>1.5</v>
      </c>
      <c r="N10" s="7">
        <f>IF($L10="","",IFERROR(VLOOKUP($L10,Assumptions!$E$11:$F$18,2,FALSE),""))</f>
        <v/>
      </c>
      <c r="O10" s="7">
        <f>IF(OR($A10="",$L10="",$M10="",$N10=""),"",IFERROR($M10*$N10,""))</f>
        <v/>
      </c>
      <c r="P10" s="19" t="n">
        <v>45</v>
      </c>
      <c r="Q10" s="20" t="n"/>
      <c r="R10" s="20" t="n"/>
      <c r="S10" s="22">
        <f>IF($A10="","",IF($Q10="",Assumptions!$B$5,$Q10))</f>
        <v/>
      </c>
      <c r="T10" s="22">
        <f>IF($A10="","",IF($R10="",Assumptions!$B$6,$R10))</f>
        <v/>
      </c>
      <c r="U10" s="7">
        <f>IF($A10="","",IF(OR($J10="",$S10=""),"",IFERROR(SUM($J10,$K10,$O10,$P10)*(1+$S10),"")))</f>
        <v/>
      </c>
      <c r="V10" s="7">
        <f>IF(OR($U10="",$T10=""),"",IFERROR($U10/(1-$T10),""))</f>
        <v/>
      </c>
      <c r="W10" s="7">
        <f>IF(OR($V10="",$F10=""),"",IFERROR($V10/$F10,""))</f>
        <v/>
      </c>
      <c r="X10" s="21" t="inlineStr">
        <is>
          <t>Accepted</t>
        </is>
      </c>
      <c r="Y10" s="14">
        <f>IF(COUNTA($A10:$F10,$H10,$K10:$M10,$P10:$R10,$X10)=0,"",IF($A10="","Check estimate ID",IF(OR($B10="",$C10="",$D10="",$E10="",$F10="",$H10=""),"Check required inputs",IF(OR($I10="",$S10="",$T10="",$V10=""),"Check assumptions or rates",IF(IFERROR($T10&gt;=Assumptions!$B$8,FALSE),"Check target margin",IF(IFERROR($S10&gt;=Assumptions!$B$7,FALSE),"Check overhead","No formula alert"))))))</f>
        <v/>
      </c>
    </row>
    <row r="11" ht="32" customHeight="1">
      <c r="A11" s="15" t="inlineStr">
        <is>
          <t>EST-FIC-007</t>
        </is>
      </c>
      <c r="B11" s="16" t="inlineStr">
        <is>
          <t>Fictional Green Comet Studio</t>
        </is>
      </c>
      <c r="C11" s="16" t="inlineStr">
        <is>
          <t>Imaginary Creative Yard</t>
        </is>
      </c>
      <c r="D11" s="29" t="n">
        <v>46272</v>
      </c>
      <c r="E11" s="16" t="inlineStr">
        <is>
          <t>Bed Edging</t>
        </is>
      </c>
      <c r="F11" s="18" t="n">
        <v>420</v>
      </c>
      <c r="G11" s="13">
        <f>IF($E11="","",IFERROR(VLOOKUP($E11,Assumptions!$A$11:$C$20,2,FALSE),""))</f>
        <v/>
      </c>
      <c r="H11" s="18" t="n">
        <v>7</v>
      </c>
      <c r="I11" s="8">
        <f>IF($E11="","",IFERROR(VLOOKUP($E11,Assumptions!$A$11:$C$20,3,FALSE),""))</f>
        <v/>
      </c>
      <c r="J11" s="8">
        <f>IF(OR($A11="",$H11="",$I11=""),"",IFERROR($H11*$I11,""))</f>
        <v/>
      </c>
      <c r="K11" s="19" t="n">
        <v>25</v>
      </c>
      <c r="L11" s="16" t="inlineStr">
        <is>
          <t>Bed Edger</t>
        </is>
      </c>
      <c r="M11" s="18" t="n">
        <v>4</v>
      </c>
      <c r="N11" s="8">
        <f>IF($L11="","",IFERROR(VLOOKUP($L11,Assumptions!$E$11:$F$18,2,FALSE),""))</f>
        <v/>
      </c>
      <c r="O11" s="8">
        <f>IF(OR($A11="",$L11="",$M11="",$N11=""),"",IFERROR($M11*$N11,""))</f>
        <v/>
      </c>
      <c r="P11" s="19" t="n">
        <v>12</v>
      </c>
      <c r="Q11" s="20" t="n"/>
      <c r="R11" s="20" t="n"/>
      <c r="S11" s="10">
        <f>IF($A11="","",IF($Q11="",Assumptions!$B$5,$Q11))</f>
        <v/>
      </c>
      <c r="T11" s="10">
        <f>IF($A11="","",IF($R11="",Assumptions!$B$6,$R11))</f>
        <v/>
      </c>
      <c r="U11" s="8">
        <f>IF($A11="","",IF(OR($J11="",$S11=""),"",IFERROR(SUM($J11,$K11,$O11,$P11)*(1+$S11),"")))</f>
        <v/>
      </c>
      <c r="V11" s="8">
        <f>IF(OR($U11="",$T11=""),"",IFERROR($U11/(1-$T11),""))</f>
        <v/>
      </c>
      <c r="W11" s="8">
        <f>IF(OR($V11="",$F11=""),"",IFERROR($V11/$F11,""))</f>
        <v/>
      </c>
      <c r="X11" s="21" t="inlineStr">
        <is>
          <t>Reviewed</t>
        </is>
      </c>
      <c r="Y11" s="13">
        <f>IF(COUNTA($A11:$F11,$H11,$K11:$M11,$P11:$R11,$X11)=0,"",IF($A11="","Check estimate ID",IF(OR($B11="",$C11="",$D11="",$E11="",$F11="",$H11=""),"Check required inputs",IF(OR($I11="",$S11="",$T11="",$V11=""),"Check assumptions or rates",IF(IFERROR($T11&gt;=Assumptions!$B$8,FALSE),"Check target margin",IF(IFERROR($S11&gt;=Assumptions!$B$7,FALSE),"Check overhead","No formula alert"))))))</f>
        <v/>
      </c>
    </row>
    <row r="12" ht="32" customHeight="1">
      <c r="A12" s="15" t="inlineStr">
        <is>
          <t>EST-FIC-008</t>
        </is>
      </c>
      <c r="B12" s="16" t="inlineStr">
        <is>
          <t>Fictional Harbor Bell Association</t>
        </is>
      </c>
      <c r="C12" s="16" t="inlineStr">
        <is>
          <t>Imaginary West Meadow</t>
        </is>
      </c>
      <c r="D12" s="29" t="n">
        <v>46273</v>
      </c>
      <c r="E12" s="16" t="inlineStr">
        <is>
          <t>Aeration</t>
        </is>
      </c>
      <c r="F12" s="18" t="n">
        <v>0.8</v>
      </c>
      <c r="G12" s="14">
        <f>IF($E12="","",IFERROR(VLOOKUP($E12,Assumptions!$A$11:$C$20,2,FALSE),""))</f>
        <v/>
      </c>
      <c r="H12" s="18" t="n">
        <v>4</v>
      </c>
      <c r="I12" s="7">
        <f>IF($E12="","",IFERROR(VLOOKUP($E12,Assumptions!$A$11:$C$20,3,FALSE),""))</f>
        <v/>
      </c>
      <c r="J12" s="7">
        <f>IF(OR($A12="",$H12="",$I12=""),"",IFERROR($H12*$I12,""))</f>
        <v/>
      </c>
      <c r="K12" s="19" t="n">
        <v>0</v>
      </c>
      <c r="L12" s="16" t="inlineStr">
        <is>
          <t>Core Aerator</t>
        </is>
      </c>
      <c r="M12" s="18" t="n">
        <v>2.5</v>
      </c>
      <c r="N12" s="7">
        <f>IF($L12="","",IFERROR(VLOOKUP($L12,Assumptions!$E$11:$F$18,2,FALSE),""))</f>
        <v/>
      </c>
      <c r="O12" s="7">
        <f>IF(OR($A12="",$L12="",$M12="",$N12=""),"",IFERROR($M12*$N12,""))</f>
        <v/>
      </c>
      <c r="P12" s="19" t="n">
        <v>15</v>
      </c>
      <c r="Q12" s="20" t="n"/>
      <c r="R12" s="20" t="n">
        <v>0.25</v>
      </c>
      <c r="S12" s="22">
        <f>IF($A12="","",IF($Q12="",Assumptions!$B$5,$Q12))</f>
        <v/>
      </c>
      <c r="T12" s="22">
        <f>IF($A12="","",IF($R12="",Assumptions!$B$6,$R12))</f>
        <v/>
      </c>
      <c r="U12" s="7">
        <f>IF($A12="","",IF(OR($J12="",$S12=""),"",IFERROR(SUM($J12,$K12,$O12,$P12)*(1+$S12),"")))</f>
        <v/>
      </c>
      <c r="V12" s="7">
        <f>IF(OR($U12="",$T12=""),"",IFERROR($U12/(1-$T12),""))</f>
        <v/>
      </c>
      <c r="W12" s="7">
        <f>IF(OR($V12="",$F12=""),"",IFERROR($V12/$F12,""))</f>
        <v/>
      </c>
      <c r="X12" s="21" t="inlineStr">
        <is>
          <t>Quoted</t>
        </is>
      </c>
      <c r="Y12" s="14">
        <f>IF(COUNTA($A12:$F12,$H12,$K12:$M12,$P12:$R12,$X12)=0,"",IF($A12="","Check estimate ID",IF(OR($B12="",$C12="",$D12="",$E12="",$F12="",$H12=""),"Check required inputs",IF(OR($I12="",$S12="",$T12="",$V12=""),"Check assumptions or rates",IF(IFERROR($T12&gt;=Assumptions!$B$8,FALSE),"Check target margin",IF(IFERROR($S12&gt;=Assumptions!$B$7,FALSE),"Check overhead","No formula alert"))))))</f>
        <v/>
      </c>
    </row>
    <row r="13" ht="32" customHeight="1">
      <c r="A13" s="15" t="inlineStr">
        <is>
          <t>EST-FIC-009</t>
        </is>
      </c>
      <c r="B13" s="16" t="inlineStr">
        <is>
          <t>Fictional Juniper Moon Lodge</t>
        </is>
      </c>
      <c r="C13" s="16" t="inlineStr">
        <is>
          <t>Imaginary Guesthouse Grounds</t>
        </is>
      </c>
      <c r="D13" s="29" t="n">
        <v>46274</v>
      </c>
      <c r="E13" s="16" t="inlineStr">
        <is>
          <t>Spring Cleanup</t>
        </is>
      </c>
      <c r="F13" s="18" t="n">
        <v>1</v>
      </c>
      <c r="G13" s="13">
        <f>IF($E13="","",IFERROR(VLOOKUP($E13,Assumptions!$A$11:$C$20,2,FALSE),""))</f>
        <v/>
      </c>
      <c r="H13" s="18" t="n">
        <v>9</v>
      </c>
      <c r="I13" s="8">
        <f>IF($E13="","",IFERROR(VLOOKUP($E13,Assumptions!$A$11:$C$20,3,FALSE),""))</f>
        <v/>
      </c>
      <c r="J13" s="8">
        <f>IF(OR($A13="",$H13="",$I13=""),"",IFERROR($H13*$I13,""))</f>
        <v/>
      </c>
      <c r="K13" s="19" t="n">
        <v>45</v>
      </c>
      <c r="L13" s="16" t="inlineStr">
        <is>
          <t>Leaf Blower</t>
        </is>
      </c>
      <c r="M13" s="18" t="n">
        <v>4</v>
      </c>
      <c r="N13" s="8">
        <f>IF($L13="","",IFERROR(VLOOKUP($L13,Assumptions!$E$11:$F$18,2,FALSE),""))</f>
        <v/>
      </c>
      <c r="O13" s="8">
        <f>IF(OR($A13="",$L13="",$M13="",$N13=""),"",IFERROR($M13*$N13,""))</f>
        <v/>
      </c>
      <c r="P13" s="19" t="n">
        <v>35</v>
      </c>
      <c r="Q13" s="20" t="n">
        <v>0.4</v>
      </c>
      <c r="R13" s="20" t="n"/>
      <c r="S13" s="10">
        <f>IF($A13="","",IF($Q13="",Assumptions!$B$5,$Q13))</f>
        <v/>
      </c>
      <c r="T13" s="10">
        <f>IF($A13="","",IF($R13="",Assumptions!$B$6,$R13))</f>
        <v/>
      </c>
      <c r="U13" s="8">
        <f>IF($A13="","",IF(OR($J13="",$S13=""),"",IFERROR(SUM($J13,$K13,$O13,$P13)*(1+$S13),"")))</f>
        <v/>
      </c>
      <c r="V13" s="8">
        <f>IF(OR($U13="",$T13=""),"",IFERROR($U13/(1-$T13),""))</f>
        <v/>
      </c>
      <c r="W13" s="8">
        <f>IF(OR($V13="",$F13=""),"",IFERROR($V13/$F13,""))</f>
        <v/>
      </c>
      <c r="X13" s="21" t="inlineStr">
        <is>
          <t>Draft</t>
        </is>
      </c>
      <c r="Y13" s="13">
        <f>IF(COUNTA($A13:$F13,$H13,$K13:$M13,$P13:$R13,$X13)=0,"",IF($A13="","Check estimate ID",IF(OR($B13="",$C13="",$D13="",$E13="",$F13="",$H13=""),"Check required inputs",IF(OR($I13="",$S13="",$T13="",$V13=""),"Check assumptions or rates",IF(IFERROR($T13&gt;=Assumptions!$B$8,FALSE),"Check target margin",IF(IFERROR($S13&gt;=Assumptions!$B$7,FALSE),"Check overhead","No formula alert"))))))</f>
        <v/>
      </c>
    </row>
    <row r="14" ht="32" customHeight="1">
      <c r="A14" s="15" t="inlineStr">
        <is>
          <t>EST-FIC-010</t>
        </is>
      </c>
      <c r="B14" s="16" t="inlineStr">
        <is>
          <t>Fictional Lantern Field Center</t>
        </is>
      </c>
      <c r="C14" s="16" t="inlineStr">
        <is>
          <t>Imaginary Gathering Terrace</t>
        </is>
      </c>
      <c r="D14" s="29" t="n">
        <v>46275</v>
      </c>
      <c r="E14" s="16" t="inlineStr">
        <is>
          <t>Paver Patio Installation</t>
        </is>
      </c>
      <c r="F14" s="18" t="n">
        <v>320</v>
      </c>
      <c r="G14" s="14">
        <f>IF($E14="","",IFERROR(VLOOKUP($E14,Assumptions!$A$11:$C$20,2,FALSE),""))</f>
        <v/>
      </c>
      <c r="H14" s="18" t="n">
        <v>52</v>
      </c>
      <c r="I14" s="7">
        <f>IF($E14="","",IFERROR(VLOOKUP($E14,Assumptions!$A$11:$C$20,3,FALSE),""))</f>
        <v/>
      </c>
      <c r="J14" s="7">
        <f>IF(OR($A14="",$H14="",$I14=""),"",IFERROR($H14*$I14,""))</f>
        <v/>
      </c>
      <c r="K14" s="19" t="n">
        <v>2800</v>
      </c>
      <c r="L14" s="16" t="inlineStr">
        <is>
          <t>Plate Compactor</t>
        </is>
      </c>
      <c r="M14" s="18" t="n">
        <v>12</v>
      </c>
      <c r="N14" s="7">
        <f>IF($L14="","",IFERROR(VLOOKUP($L14,Assumptions!$E$11:$F$18,2,FALSE),""))</f>
        <v/>
      </c>
      <c r="O14" s="7">
        <f>IF(OR($A14="",$L14="",$M14="",$N14=""),"",IFERROR($M14*$N14,""))</f>
        <v/>
      </c>
      <c r="P14" s="19" t="n">
        <v>350</v>
      </c>
      <c r="Q14" s="20" t="n"/>
      <c r="R14" s="20" t="n">
        <v>0.5</v>
      </c>
      <c r="S14" s="22">
        <f>IF($A14="","",IF($Q14="",Assumptions!$B$5,$Q14))</f>
        <v/>
      </c>
      <c r="T14" s="22">
        <f>IF($A14="","",IF($R14="",Assumptions!$B$6,$R14))</f>
        <v/>
      </c>
      <c r="U14" s="7">
        <f>IF($A14="","",IF(OR($J14="",$S14=""),"",IFERROR(SUM($J14,$K14,$O14,$P14)*(1+$S14),"")))</f>
        <v/>
      </c>
      <c r="V14" s="7">
        <f>IF(OR($U14="",$T14=""),"",IFERROR($U14/(1-$T14),""))</f>
        <v/>
      </c>
      <c r="W14" s="7">
        <f>IF(OR($V14="",$F14=""),"",IFERROR($V14/$F14,""))</f>
        <v/>
      </c>
      <c r="X14" s="21" t="inlineStr">
        <is>
          <t>Draft</t>
        </is>
      </c>
      <c r="Y14" s="14">
        <f>IF(COUNTA($A14:$F14,$H14,$K14:$M14,$P14:$R14,$X14)=0,"",IF($A14="","Check estimate ID",IF(OR($B14="",$C14="",$D14="",$E14="",$F14="",$H14=""),"Check required inputs",IF(OR($I14="",$S14="",$T14="",$V14=""),"Check assumptions or rates",IF(IFERROR($T14&gt;=Assumptions!$B$8,FALSE),"Check target margin",IF(IFERROR($S14&gt;=Assumptions!$B$7,FALSE),"Check overhead","No formula alert"))))))</f>
        <v/>
      </c>
    </row>
    <row r="15" ht="32" customHeight="1">
      <c r="A15" s="15" t="n"/>
      <c r="B15" s="16" t="n"/>
      <c r="C15" s="16" t="n"/>
      <c r="D15" s="29" t="n"/>
      <c r="E15" s="16" t="n"/>
      <c r="F15" s="18" t="n"/>
      <c r="G15" s="13">
        <f>IF($E15="","",IFERROR(VLOOKUP($E15,Assumptions!$A$11:$C$20,2,FALSE),""))</f>
        <v/>
      </c>
      <c r="H15" s="18" t="n"/>
      <c r="I15" s="8">
        <f>IF($E15="","",IFERROR(VLOOKUP($E15,Assumptions!$A$11:$C$20,3,FALSE),""))</f>
        <v/>
      </c>
      <c r="J15" s="8">
        <f>IF(OR($A15="",$H15="",$I15=""),"",IFERROR($H15*$I15,""))</f>
        <v/>
      </c>
      <c r="K15" s="19" t="n"/>
      <c r="L15" s="16" t="n"/>
      <c r="M15" s="18" t="n"/>
      <c r="N15" s="8">
        <f>IF($L15="","",IFERROR(VLOOKUP($L15,Assumptions!$E$11:$F$18,2,FALSE),""))</f>
        <v/>
      </c>
      <c r="O15" s="8">
        <f>IF(OR($A15="",$L15="",$M15="",$N15=""),"",IFERROR($M15*$N15,""))</f>
        <v/>
      </c>
      <c r="P15" s="19" t="n"/>
      <c r="Q15" s="20" t="n"/>
      <c r="R15" s="20" t="n"/>
      <c r="S15" s="10">
        <f>IF($A15="","",IF($Q15="",Assumptions!$B$5,$Q15))</f>
        <v/>
      </c>
      <c r="T15" s="10">
        <f>IF($A15="","",IF($R15="",Assumptions!$B$6,$R15))</f>
        <v/>
      </c>
      <c r="U15" s="8">
        <f>IF($A15="","",IF(OR($J15="",$S15=""),"",IFERROR(SUM($J15,$K15,$O15,$P15)*(1+$S15),"")))</f>
        <v/>
      </c>
      <c r="V15" s="8">
        <f>IF(OR($U15="",$T15=""),"",IFERROR($U15/(1-$T15),""))</f>
        <v/>
      </c>
      <c r="W15" s="8">
        <f>IF(OR($V15="",$F15=""),"",IFERROR($V15/$F15,""))</f>
        <v/>
      </c>
      <c r="X15" s="21" t="n"/>
      <c r="Y15" s="13">
        <f>IF(COUNTA($A15:$F15,$H15,$K15:$M15,$P15:$R15,$X15)=0,"",IF($A15="","Check estimate ID",IF(OR($B15="",$C15="",$D15="",$E15="",$F15="",$H15=""),"Check required inputs",IF(OR($I15="",$S15="",$T15="",$V15=""),"Check assumptions or rates",IF(IFERROR($T15&gt;=Assumptions!$B$8,FALSE),"Check target margin",IF(IFERROR($S15&gt;=Assumptions!$B$7,FALSE),"Check overhead","No formula alert"))))))</f>
        <v/>
      </c>
    </row>
    <row r="16" ht="32" customHeight="1">
      <c r="A16" s="15" t="n"/>
      <c r="B16" s="16" t="n"/>
      <c r="C16" s="16" t="n"/>
      <c r="D16" s="29" t="n"/>
      <c r="E16" s="16" t="n"/>
      <c r="F16" s="18" t="n"/>
      <c r="G16" s="14">
        <f>IF($E16="","",IFERROR(VLOOKUP($E16,Assumptions!$A$11:$C$20,2,FALSE),""))</f>
        <v/>
      </c>
      <c r="H16" s="18" t="n"/>
      <c r="I16" s="7">
        <f>IF($E16="","",IFERROR(VLOOKUP($E16,Assumptions!$A$11:$C$20,3,FALSE),""))</f>
        <v/>
      </c>
      <c r="J16" s="7">
        <f>IF(OR($A16="",$H16="",$I16=""),"",IFERROR($H16*$I16,""))</f>
        <v/>
      </c>
      <c r="K16" s="19" t="n"/>
      <c r="L16" s="16" t="n"/>
      <c r="M16" s="18" t="n"/>
      <c r="N16" s="7">
        <f>IF($L16="","",IFERROR(VLOOKUP($L16,Assumptions!$E$11:$F$18,2,FALSE),""))</f>
        <v/>
      </c>
      <c r="O16" s="7">
        <f>IF(OR($A16="",$L16="",$M16="",$N16=""),"",IFERROR($M16*$N16,""))</f>
        <v/>
      </c>
      <c r="P16" s="19" t="n"/>
      <c r="Q16" s="20" t="n"/>
      <c r="R16" s="20" t="n"/>
      <c r="S16" s="22">
        <f>IF($A16="","",IF($Q16="",Assumptions!$B$5,$Q16))</f>
        <v/>
      </c>
      <c r="T16" s="22">
        <f>IF($A16="","",IF($R16="",Assumptions!$B$6,$R16))</f>
        <v/>
      </c>
      <c r="U16" s="7">
        <f>IF($A16="","",IF(OR($J16="",$S16=""),"",IFERROR(SUM($J16,$K16,$O16,$P16)*(1+$S16),"")))</f>
        <v/>
      </c>
      <c r="V16" s="7">
        <f>IF(OR($U16="",$T16=""),"",IFERROR($U16/(1-$T16),""))</f>
        <v/>
      </c>
      <c r="W16" s="7">
        <f>IF(OR($V16="",$F16=""),"",IFERROR($V16/$F16,""))</f>
        <v/>
      </c>
      <c r="X16" s="21" t="n"/>
      <c r="Y16" s="14">
        <f>IF(COUNTA($A16:$F16,$H16,$K16:$M16,$P16:$R16,$X16)=0,"",IF($A16="","Check estimate ID",IF(OR($B16="",$C16="",$D16="",$E16="",$F16="",$H16=""),"Check required inputs",IF(OR($I16="",$S16="",$T16="",$V16=""),"Check assumptions or rates",IF(IFERROR($T16&gt;=Assumptions!$B$8,FALSE),"Check target margin",IF(IFERROR($S16&gt;=Assumptions!$B$7,FALSE),"Check overhead","No formula alert"))))))</f>
        <v/>
      </c>
    </row>
    <row r="17" ht="32" customHeight="1">
      <c r="A17" s="15" t="n"/>
      <c r="B17" s="16" t="n"/>
      <c r="C17" s="16" t="n"/>
      <c r="D17" s="29" t="n"/>
      <c r="E17" s="16" t="n"/>
      <c r="F17" s="18" t="n"/>
      <c r="G17" s="13">
        <f>IF($E17="","",IFERROR(VLOOKUP($E17,Assumptions!$A$11:$C$20,2,FALSE),""))</f>
        <v/>
      </c>
      <c r="H17" s="18" t="n"/>
      <c r="I17" s="8">
        <f>IF($E17="","",IFERROR(VLOOKUP($E17,Assumptions!$A$11:$C$20,3,FALSE),""))</f>
        <v/>
      </c>
      <c r="J17" s="8">
        <f>IF(OR($A17="",$H17="",$I17=""),"",IFERROR($H17*$I17,""))</f>
        <v/>
      </c>
      <c r="K17" s="19" t="n"/>
      <c r="L17" s="16" t="n"/>
      <c r="M17" s="18" t="n"/>
      <c r="N17" s="8">
        <f>IF($L17="","",IFERROR(VLOOKUP($L17,Assumptions!$E$11:$F$18,2,FALSE),""))</f>
        <v/>
      </c>
      <c r="O17" s="8">
        <f>IF(OR($A17="",$L17="",$M17="",$N17=""),"",IFERROR($M17*$N17,""))</f>
        <v/>
      </c>
      <c r="P17" s="19" t="n"/>
      <c r="Q17" s="20" t="n"/>
      <c r="R17" s="20" t="n"/>
      <c r="S17" s="10">
        <f>IF($A17="","",IF($Q17="",Assumptions!$B$5,$Q17))</f>
        <v/>
      </c>
      <c r="T17" s="10">
        <f>IF($A17="","",IF($R17="",Assumptions!$B$6,$R17))</f>
        <v/>
      </c>
      <c r="U17" s="8">
        <f>IF($A17="","",IF(OR($J17="",$S17=""),"",IFERROR(SUM($J17,$K17,$O17,$P17)*(1+$S17),"")))</f>
        <v/>
      </c>
      <c r="V17" s="8">
        <f>IF(OR($U17="",$T17=""),"",IFERROR($U17/(1-$T17),""))</f>
        <v/>
      </c>
      <c r="W17" s="8">
        <f>IF(OR($V17="",$F17=""),"",IFERROR($V17/$F17,""))</f>
        <v/>
      </c>
      <c r="X17" s="21" t="n"/>
      <c r="Y17" s="13">
        <f>IF(COUNTA($A17:$F17,$H17,$K17:$M17,$P17:$R17,$X17)=0,"",IF($A17="","Check estimate ID",IF(OR($B17="",$C17="",$D17="",$E17="",$F17="",$H17=""),"Check required inputs",IF(OR($I17="",$S17="",$T17="",$V17=""),"Check assumptions or rates",IF(IFERROR($T17&gt;=Assumptions!$B$8,FALSE),"Check target margin",IF(IFERROR($S17&gt;=Assumptions!$B$7,FALSE),"Check overhead","No formula alert"))))))</f>
        <v/>
      </c>
    </row>
    <row r="18" ht="32" customHeight="1">
      <c r="A18" s="15" t="n"/>
      <c r="B18" s="16" t="n"/>
      <c r="C18" s="16" t="n"/>
      <c r="D18" s="29" t="n"/>
      <c r="E18" s="16" t="n"/>
      <c r="F18" s="18" t="n"/>
      <c r="G18" s="14">
        <f>IF($E18="","",IFERROR(VLOOKUP($E18,Assumptions!$A$11:$C$20,2,FALSE),""))</f>
        <v/>
      </c>
      <c r="H18" s="18" t="n"/>
      <c r="I18" s="7">
        <f>IF($E18="","",IFERROR(VLOOKUP($E18,Assumptions!$A$11:$C$20,3,FALSE),""))</f>
        <v/>
      </c>
      <c r="J18" s="7">
        <f>IF(OR($A18="",$H18="",$I18=""),"",IFERROR($H18*$I18,""))</f>
        <v/>
      </c>
      <c r="K18" s="19" t="n"/>
      <c r="L18" s="16" t="n"/>
      <c r="M18" s="18" t="n"/>
      <c r="N18" s="7">
        <f>IF($L18="","",IFERROR(VLOOKUP($L18,Assumptions!$E$11:$F$18,2,FALSE),""))</f>
        <v/>
      </c>
      <c r="O18" s="7">
        <f>IF(OR($A18="",$L18="",$M18="",$N18=""),"",IFERROR($M18*$N18,""))</f>
        <v/>
      </c>
      <c r="P18" s="19" t="n"/>
      <c r="Q18" s="20" t="n"/>
      <c r="R18" s="20" t="n"/>
      <c r="S18" s="22">
        <f>IF($A18="","",IF($Q18="",Assumptions!$B$5,$Q18))</f>
        <v/>
      </c>
      <c r="T18" s="22">
        <f>IF($A18="","",IF($R18="",Assumptions!$B$6,$R18))</f>
        <v/>
      </c>
      <c r="U18" s="7">
        <f>IF($A18="","",IF(OR($J18="",$S18=""),"",IFERROR(SUM($J18,$K18,$O18,$P18)*(1+$S18),"")))</f>
        <v/>
      </c>
      <c r="V18" s="7">
        <f>IF(OR($U18="",$T18=""),"",IFERROR($U18/(1-$T18),""))</f>
        <v/>
      </c>
      <c r="W18" s="7">
        <f>IF(OR($V18="",$F18=""),"",IFERROR($V18/$F18,""))</f>
        <v/>
      </c>
      <c r="X18" s="21" t="n"/>
      <c r="Y18" s="14">
        <f>IF(COUNTA($A18:$F18,$H18,$K18:$M18,$P18:$R18,$X18)=0,"",IF($A18="","Check estimate ID",IF(OR($B18="",$C18="",$D18="",$E18="",$F18="",$H18=""),"Check required inputs",IF(OR($I18="",$S18="",$T18="",$V18=""),"Check assumptions or rates",IF(IFERROR($T18&gt;=Assumptions!$B$8,FALSE),"Check target margin",IF(IFERROR($S18&gt;=Assumptions!$B$7,FALSE),"Check overhead","No formula alert"))))))</f>
        <v/>
      </c>
    </row>
    <row r="19" ht="32" customHeight="1">
      <c r="A19" s="15" t="n"/>
      <c r="B19" s="16" t="n"/>
      <c r="C19" s="16" t="n"/>
      <c r="D19" s="29" t="n"/>
      <c r="E19" s="16" t="n"/>
      <c r="F19" s="18" t="n"/>
      <c r="G19" s="13">
        <f>IF($E19="","",IFERROR(VLOOKUP($E19,Assumptions!$A$11:$C$20,2,FALSE),""))</f>
        <v/>
      </c>
      <c r="H19" s="18" t="n"/>
      <c r="I19" s="8">
        <f>IF($E19="","",IFERROR(VLOOKUP($E19,Assumptions!$A$11:$C$20,3,FALSE),""))</f>
        <v/>
      </c>
      <c r="J19" s="8">
        <f>IF(OR($A19="",$H19="",$I19=""),"",IFERROR($H19*$I19,""))</f>
        <v/>
      </c>
      <c r="K19" s="19" t="n"/>
      <c r="L19" s="16" t="n"/>
      <c r="M19" s="18" t="n"/>
      <c r="N19" s="8">
        <f>IF($L19="","",IFERROR(VLOOKUP($L19,Assumptions!$E$11:$F$18,2,FALSE),""))</f>
        <v/>
      </c>
      <c r="O19" s="8">
        <f>IF(OR($A19="",$L19="",$M19="",$N19=""),"",IFERROR($M19*$N19,""))</f>
        <v/>
      </c>
      <c r="P19" s="19" t="n"/>
      <c r="Q19" s="20" t="n"/>
      <c r="R19" s="20" t="n"/>
      <c r="S19" s="10">
        <f>IF($A19="","",IF($Q19="",Assumptions!$B$5,$Q19))</f>
        <v/>
      </c>
      <c r="T19" s="10">
        <f>IF($A19="","",IF($R19="",Assumptions!$B$6,$R19))</f>
        <v/>
      </c>
      <c r="U19" s="8">
        <f>IF($A19="","",IF(OR($J19="",$S19=""),"",IFERROR(SUM($J19,$K19,$O19,$P19)*(1+$S19),"")))</f>
        <v/>
      </c>
      <c r="V19" s="8">
        <f>IF(OR($U19="",$T19=""),"",IFERROR($U19/(1-$T19),""))</f>
        <v/>
      </c>
      <c r="W19" s="8">
        <f>IF(OR($V19="",$F19=""),"",IFERROR($V19/$F19,""))</f>
        <v/>
      </c>
      <c r="X19" s="21" t="n"/>
      <c r="Y19" s="13">
        <f>IF(COUNTA($A19:$F19,$H19,$K19:$M19,$P19:$R19,$X19)=0,"",IF($A19="","Check estimate ID",IF(OR($B19="",$C19="",$D19="",$E19="",$F19="",$H19=""),"Check required inputs",IF(OR($I19="",$S19="",$T19="",$V19=""),"Check assumptions or rates",IF(IFERROR($T19&gt;=Assumptions!$B$8,FALSE),"Check target margin",IF(IFERROR($S19&gt;=Assumptions!$B$7,FALSE),"Check overhead","No formula alert"))))))</f>
        <v/>
      </c>
    </row>
    <row r="20" ht="32" customHeight="1">
      <c r="A20" s="15" t="n"/>
      <c r="B20" s="16" t="n"/>
      <c r="C20" s="16" t="n"/>
      <c r="D20" s="29" t="n"/>
      <c r="E20" s="16" t="n"/>
      <c r="F20" s="18" t="n"/>
      <c r="G20" s="14">
        <f>IF($E20="","",IFERROR(VLOOKUP($E20,Assumptions!$A$11:$C$20,2,FALSE),""))</f>
        <v/>
      </c>
      <c r="H20" s="18" t="n"/>
      <c r="I20" s="7">
        <f>IF($E20="","",IFERROR(VLOOKUP($E20,Assumptions!$A$11:$C$20,3,FALSE),""))</f>
        <v/>
      </c>
      <c r="J20" s="7">
        <f>IF(OR($A20="",$H20="",$I20=""),"",IFERROR($H20*$I20,""))</f>
        <v/>
      </c>
      <c r="K20" s="19" t="n"/>
      <c r="L20" s="16" t="n"/>
      <c r="M20" s="18" t="n"/>
      <c r="N20" s="7">
        <f>IF($L20="","",IFERROR(VLOOKUP($L20,Assumptions!$E$11:$F$18,2,FALSE),""))</f>
        <v/>
      </c>
      <c r="O20" s="7">
        <f>IF(OR($A20="",$L20="",$M20="",$N20=""),"",IFERROR($M20*$N20,""))</f>
        <v/>
      </c>
      <c r="P20" s="19" t="n"/>
      <c r="Q20" s="20" t="n"/>
      <c r="R20" s="20" t="n"/>
      <c r="S20" s="22">
        <f>IF($A20="","",IF($Q20="",Assumptions!$B$5,$Q20))</f>
        <v/>
      </c>
      <c r="T20" s="22">
        <f>IF($A20="","",IF($R20="",Assumptions!$B$6,$R20))</f>
        <v/>
      </c>
      <c r="U20" s="7">
        <f>IF($A20="","",IF(OR($J20="",$S20=""),"",IFERROR(SUM($J20,$K20,$O20,$P20)*(1+$S20),"")))</f>
        <v/>
      </c>
      <c r="V20" s="7">
        <f>IF(OR($U20="",$T20=""),"",IFERROR($U20/(1-$T20),""))</f>
        <v/>
      </c>
      <c r="W20" s="7">
        <f>IF(OR($V20="",$F20=""),"",IFERROR($V20/$F20,""))</f>
        <v/>
      </c>
      <c r="X20" s="21" t="n"/>
      <c r="Y20" s="14">
        <f>IF(COUNTA($A20:$F20,$H20,$K20:$M20,$P20:$R20,$X20)=0,"",IF($A20="","Check estimate ID",IF(OR($B20="",$C20="",$D20="",$E20="",$F20="",$H20=""),"Check required inputs",IF(OR($I20="",$S20="",$T20="",$V20=""),"Check assumptions or rates",IF(IFERROR($T20&gt;=Assumptions!$B$8,FALSE),"Check target margin",IF(IFERROR($S20&gt;=Assumptions!$B$7,FALSE),"Check overhead","No formula alert"))))))</f>
        <v/>
      </c>
    </row>
    <row r="21" ht="32" customHeight="1">
      <c r="A21" s="15" t="n"/>
      <c r="B21" s="16" t="n"/>
      <c r="C21" s="16" t="n"/>
      <c r="D21" s="29" t="n"/>
      <c r="E21" s="16" t="n"/>
      <c r="F21" s="18" t="n"/>
      <c r="G21" s="13">
        <f>IF($E21="","",IFERROR(VLOOKUP($E21,Assumptions!$A$11:$C$20,2,FALSE),""))</f>
        <v/>
      </c>
      <c r="H21" s="18" t="n"/>
      <c r="I21" s="8">
        <f>IF($E21="","",IFERROR(VLOOKUP($E21,Assumptions!$A$11:$C$20,3,FALSE),""))</f>
        <v/>
      </c>
      <c r="J21" s="8">
        <f>IF(OR($A21="",$H21="",$I21=""),"",IFERROR($H21*$I21,""))</f>
        <v/>
      </c>
      <c r="K21" s="19" t="n"/>
      <c r="L21" s="16" t="n"/>
      <c r="M21" s="18" t="n"/>
      <c r="N21" s="8">
        <f>IF($L21="","",IFERROR(VLOOKUP($L21,Assumptions!$E$11:$F$18,2,FALSE),""))</f>
        <v/>
      </c>
      <c r="O21" s="8">
        <f>IF(OR($A21="",$L21="",$M21="",$N21=""),"",IFERROR($M21*$N21,""))</f>
        <v/>
      </c>
      <c r="P21" s="19" t="n"/>
      <c r="Q21" s="20" t="n"/>
      <c r="R21" s="20" t="n"/>
      <c r="S21" s="10">
        <f>IF($A21="","",IF($Q21="",Assumptions!$B$5,$Q21))</f>
        <v/>
      </c>
      <c r="T21" s="10">
        <f>IF($A21="","",IF($R21="",Assumptions!$B$6,$R21))</f>
        <v/>
      </c>
      <c r="U21" s="8">
        <f>IF($A21="","",IF(OR($J21="",$S21=""),"",IFERROR(SUM($J21,$K21,$O21,$P21)*(1+$S21),"")))</f>
        <v/>
      </c>
      <c r="V21" s="8">
        <f>IF(OR($U21="",$T21=""),"",IFERROR($U21/(1-$T21),""))</f>
        <v/>
      </c>
      <c r="W21" s="8">
        <f>IF(OR($V21="",$F21=""),"",IFERROR($V21/$F21,""))</f>
        <v/>
      </c>
      <c r="X21" s="21" t="n"/>
      <c r="Y21" s="13">
        <f>IF(COUNTA($A21:$F21,$H21,$K21:$M21,$P21:$R21,$X21)=0,"",IF($A21="","Check estimate ID",IF(OR($B21="",$C21="",$D21="",$E21="",$F21="",$H21=""),"Check required inputs",IF(OR($I21="",$S21="",$T21="",$V21=""),"Check assumptions or rates",IF(IFERROR($T21&gt;=Assumptions!$B$8,FALSE),"Check target margin",IF(IFERROR($S21&gt;=Assumptions!$B$7,FALSE),"Check overhead","No formula alert"))))))</f>
        <v/>
      </c>
    </row>
    <row r="22" ht="32" customHeight="1">
      <c r="A22" s="15" t="n"/>
      <c r="B22" s="16" t="n"/>
      <c r="C22" s="16" t="n"/>
      <c r="D22" s="29" t="n"/>
      <c r="E22" s="16" t="n"/>
      <c r="F22" s="18" t="n"/>
      <c r="G22" s="14">
        <f>IF($E22="","",IFERROR(VLOOKUP($E22,Assumptions!$A$11:$C$20,2,FALSE),""))</f>
        <v/>
      </c>
      <c r="H22" s="18" t="n"/>
      <c r="I22" s="7">
        <f>IF($E22="","",IFERROR(VLOOKUP($E22,Assumptions!$A$11:$C$20,3,FALSE),""))</f>
        <v/>
      </c>
      <c r="J22" s="7">
        <f>IF(OR($A22="",$H22="",$I22=""),"",IFERROR($H22*$I22,""))</f>
        <v/>
      </c>
      <c r="K22" s="19" t="n"/>
      <c r="L22" s="16" t="n"/>
      <c r="M22" s="18" t="n"/>
      <c r="N22" s="7">
        <f>IF($L22="","",IFERROR(VLOOKUP($L22,Assumptions!$E$11:$F$18,2,FALSE),""))</f>
        <v/>
      </c>
      <c r="O22" s="7">
        <f>IF(OR($A22="",$L22="",$M22="",$N22=""),"",IFERROR($M22*$N22,""))</f>
        <v/>
      </c>
      <c r="P22" s="19" t="n"/>
      <c r="Q22" s="20" t="n"/>
      <c r="R22" s="20" t="n"/>
      <c r="S22" s="22">
        <f>IF($A22="","",IF($Q22="",Assumptions!$B$5,$Q22))</f>
        <v/>
      </c>
      <c r="T22" s="22">
        <f>IF($A22="","",IF($R22="",Assumptions!$B$6,$R22))</f>
        <v/>
      </c>
      <c r="U22" s="7">
        <f>IF($A22="","",IF(OR($J22="",$S22=""),"",IFERROR(SUM($J22,$K22,$O22,$P22)*(1+$S22),"")))</f>
        <v/>
      </c>
      <c r="V22" s="7">
        <f>IF(OR($U22="",$T22=""),"",IFERROR($U22/(1-$T22),""))</f>
        <v/>
      </c>
      <c r="W22" s="7">
        <f>IF(OR($V22="",$F22=""),"",IFERROR($V22/$F22,""))</f>
        <v/>
      </c>
      <c r="X22" s="21" t="n"/>
      <c r="Y22" s="14">
        <f>IF(COUNTA($A22:$F22,$H22,$K22:$M22,$P22:$R22,$X22)=0,"",IF($A22="","Check estimate ID",IF(OR($B22="",$C22="",$D22="",$E22="",$F22="",$H22=""),"Check required inputs",IF(OR($I22="",$S22="",$T22="",$V22=""),"Check assumptions or rates",IF(IFERROR($T22&gt;=Assumptions!$B$8,FALSE),"Check target margin",IF(IFERROR($S22&gt;=Assumptions!$B$7,FALSE),"Check overhead","No formula alert"))))))</f>
        <v/>
      </c>
    </row>
    <row r="23" ht="32" customHeight="1">
      <c r="A23" s="15" t="n"/>
      <c r="B23" s="16" t="n"/>
      <c r="C23" s="16" t="n"/>
      <c r="D23" s="29" t="n"/>
      <c r="E23" s="16" t="n"/>
      <c r="F23" s="18" t="n"/>
      <c r="G23" s="13">
        <f>IF($E23="","",IFERROR(VLOOKUP($E23,Assumptions!$A$11:$C$20,2,FALSE),""))</f>
        <v/>
      </c>
      <c r="H23" s="18" t="n"/>
      <c r="I23" s="8">
        <f>IF($E23="","",IFERROR(VLOOKUP($E23,Assumptions!$A$11:$C$20,3,FALSE),""))</f>
        <v/>
      </c>
      <c r="J23" s="8">
        <f>IF(OR($A23="",$H23="",$I23=""),"",IFERROR($H23*$I23,""))</f>
        <v/>
      </c>
      <c r="K23" s="19" t="n"/>
      <c r="L23" s="16" t="n"/>
      <c r="M23" s="18" t="n"/>
      <c r="N23" s="8">
        <f>IF($L23="","",IFERROR(VLOOKUP($L23,Assumptions!$E$11:$F$18,2,FALSE),""))</f>
        <v/>
      </c>
      <c r="O23" s="8">
        <f>IF(OR($A23="",$L23="",$M23="",$N23=""),"",IFERROR($M23*$N23,""))</f>
        <v/>
      </c>
      <c r="P23" s="19" t="n"/>
      <c r="Q23" s="20" t="n"/>
      <c r="R23" s="20" t="n"/>
      <c r="S23" s="10">
        <f>IF($A23="","",IF($Q23="",Assumptions!$B$5,$Q23))</f>
        <v/>
      </c>
      <c r="T23" s="10">
        <f>IF($A23="","",IF($R23="",Assumptions!$B$6,$R23))</f>
        <v/>
      </c>
      <c r="U23" s="8">
        <f>IF($A23="","",IF(OR($J23="",$S23=""),"",IFERROR(SUM($J23,$K23,$O23,$P23)*(1+$S23),"")))</f>
        <v/>
      </c>
      <c r="V23" s="8">
        <f>IF(OR($U23="",$T23=""),"",IFERROR($U23/(1-$T23),""))</f>
        <v/>
      </c>
      <c r="W23" s="8">
        <f>IF(OR($V23="",$F23=""),"",IFERROR($V23/$F23,""))</f>
        <v/>
      </c>
      <c r="X23" s="21" t="n"/>
      <c r="Y23" s="13">
        <f>IF(COUNTA($A23:$F23,$H23,$K23:$M23,$P23:$R23,$X23)=0,"",IF($A23="","Check estimate ID",IF(OR($B23="",$C23="",$D23="",$E23="",$F23="",$H23=""),"Check required inputs",IF(OR($I23="",$S23="",$T23="",$V23=""),"Check assumptions or rates",IF(IFERROR($T23&gt;=Assumptions!$B$8,FALSE),"Check target margin",IF(IFERROR($S23&gt;=Assumptions!$B$7,FALSE),"Check overhead","No formula alert"))))))</f>
        <v/>
      </c>
    </row>
    <row r="24" ht="32" customHeight="1">
      <c r="A24" s="15" t="n"/>
      <c r="B24" s="16" t="n"/>
      <c r="C24" s="16" t="n"/>
      <c r="D24" s="29" t="n"/>
      <c r="E24" s="16" t="n"/>
      <c r="F24" s="18" t="n"/>
      <c r="G24" s="14">
        <f>IF($E24="","",IFERROR(VLOOKUP($E24,Assumptions!$A$11:$C$20,2,FALSE),""))</f>
        <v/>
      </c>
      <c r="H24" s="18" t="n"/>
      <c r="I24" s="7">
        <f>IF($E24="","",IFERROR(VLOOKUP($E24,Assumptions!$A$11:$C$20,3,FALSE),""))</f>
        <v/>
      </c>
      <c r="J24" s="7">
        <f>IF(OR($A24="",$H24="",$I24=""),"",IFERROR($H24*$I24,""))</f>
        <v/>
      </c>
      <c r="K24" s="19" t="n"/>
      <c r="L24" s="16" t="n"/>
      <c r="M24" s="18" t="n"/>
      <c r="N24" s="7">
        <f>IF($L24="","",IFERROR(VLOOKUP($L24,Assumptions!$E$11:$F$18,2,FALSE),""))</f>
        <v/>
      </c>
      <c r="O24" s="7">
        <f>IF(OR($A24="",$L24="",$M24="",$N24=""),"",IFERROR($M24*$N24,""))</f>
        <v/>
      </c>
      <c r="P24" s="19" t="n"/>
      <c r="Q24" s="20" t="n"/>
      <c r="R24" s="20" t="n"/>
      <c r="S24" s="22">
        <f>IF($A24="","",IF($Q24="",Assumptions!$B$5,$Q24))</f>
        <v/>
      </c>
      <c r="T24" s="22">
        <f>IF($A24="","",IF($R24="",Assumptions!$B$6,$R24))</f>
        <v/>
      </c>
      <c r="U24" s="7">
        <f>IF($A24="","",IF(OR($J24="",$S24=""),"",IFERROR(SUM($J24,$K24,$O24,$P24)*(1+$S24),"")))</f>
        <v/>
      </c>
      <c r="V24" s="7">
        <f>IF(OR($U24="",$T24=""),"",IFERROR($U24/(1-$T24),""))</f>
        <v/>
      </c>
      <c r="W24" s="7">
        <f>IF(OR($V24="",$F24=""),"",IFERROR($V24/$F24,""))</f>
        <v/>
      </c>
      <c r="X24" s="21" t="n"/>
      <c r="Y24" s="14">
        <f>IF(COUNTA($A24:$F24,$H24,$K24:$M24,$P24:$R24,$X24)=0,"",IF($A24="","Check estimate ID",IF(OR($B24="",$C24="",$D24="",$E24="",$F24="",$H24=""),"Check required inputs",IF(OR($I24="",$S24="",$T24="",$V24=""),"Check assumptions or rates",IF(IFERROR($T24&gt;=Assumptions!$B$8,FALSE),"Check target margin",IF(IFERROR($S24&gt;=Assumptions!$B$7,FALSE),"Check overhead","No formula alert"))))))</f>
        <v/>
      </c>
    </row>
    <row r="25" ht="32" customHeight="1">
      <c r="A25" s="15" t="n"/>
      <c r="B25" s="16" t="n"/>
      <c r="C25" s="16" t="n"/>
      <c r="D25" s="29" t="n"/>
      <c r="E25" s="16" t="n"/>
      <c r="F25" s="18" t="n"/>
      <c r="G25" s="13">
        <f>IF($E25="","",IFERROR(VLOOKUP($E25,Assumptions!$A$11:$C$20,2,FALSE),""))</f>
        <v/>
      </c>
      <c r="H25" s="18" t="n"/>
      <c r="I25" s="8">
        <f>IF($E25="","",IFERROR(VLOOKUP($E25,Assumptions!$A$11:$C$20,3,FALSE),""))</f>
        <v/>
      </c>
      <c r="J25" s="8">
        <f>IF(OR($A25="",$H25="",$I25=""),"",IFERROR($H25*$I25,""))</f>
        <v/>
      </c>
      <c r="K25" s="19" t="n"/>
      <c r="L25" s="16" t="n"/>
      <c r="M25" s="18" t="n"/>
      <c r="N25" s="8">
        <f>IF($L25="","",IFERROR(VLOOKUP($L25,Assumptions!$E$11:$F$18,2,FALSE),""))</f>
        <v/>
      </c>
      <c r="O25" s="8">
        <f>IF(OR($A25="",$L25="",$M25="",$N25=""),"",IFERROR($M25*$N25,""))</f>
        <v/>
      </c>
      <c r="P25" s="19" t="n"/>
      <c r="Q25" s="20" t="n"/>
      <c r="R25" s="20" t="n"/>
      <c r="S25" s="10">
        <f>IF($A25="","",IF($Q25="",Assumptions!$B$5,$Q25))</f>
        <v/>
      </c>
      <c r="T25" s="10">
        <f>IF($A25="","",IF($R25="",Assumptions!$B$6,$R25))</f>
        <v/>
      </c>
      <c r="U25" s="8">
        <f>IF($A25="","",IF(OR($J25="",$S25=""),"",IFERROR(SUM($J25,$K25,$O25,$P25)*(1+$S25),"")))</f>
        <v/>
      </c>
      <c r="V25" s="8">
        <f>IF(OR($U25="",$T25=""),"",IFERROR($U25/(1-$T25),""))</f>
        <v/>
      </c>
      <c r="W25" s="8">
        <f>IF(OR($V25="",$F25=""),"",IFERROR($V25/$F25,""))</f>
        <v/>
      </c>
      <c r="X25" s="21" t="n"/>
      <c r="Y25" s="13">
        <f>IF(COUNTA($A25:$F25,$H25,$K25:$M25,$P25:$R25,$X25)=0,"",IF($A25="","Check estimate ID",IF(OR($B25="",$C25="",$D25="",$E25="",$F25="",$H25=""),"Check required inputs",IF(OR($I25="",$S25="",$T25="",$V25=""),"Check assumptions or rates",IF(IFERROR($T25&gt;=Assumptions!$B$8,FALSE),"Check target margin",IF(IFERROR($S25&gt;=Assumptions!$B$7,FALSE),"Check overhead","No formula alert"))))))</f>
        <v/>
      </c>
    </row>
    <row r="26" ht="32" customHeight="1">
      <c r="A26" s="15" t="n"/>
      <c r="B26" s="16" t="n"/>
      <c r="C26" s="16" t="n"/>
      <c r="D26" s="29" t="n"/>
      <c r="E26" s="16" t="n"/>
      <c r="F26" s="18" t="n"/>
      <c r="G26" s="14">
        <f>IF($E26="","",IFERROR(VLOOKUP($E26,Assumptions!$A$11:$C$20,2,FALSE),""))</f>
        <v/>
      </c>
      <c r="H26" s="18" t="n"/>
      <c r="I26" s="7">
        <f>IF($E26="","",IFERROR(VLOOKUP($E26,Assumptions!$A$11:$C$20,3,FALSE),""))</f>
        <v/>
      </c>
      <c r="J26" s="7">
        <f>IF(OR($A26="",$H26="",$I26=""),"",IFERROR($H26*$I26,""))</f>
        <v/>
      </c>
      <c r="K26" s="19" t="n"/>
      <c r="L26" s="16" t="n"/>
      <c r="M26" s="18" t="n"/>
      <c r="N26" s="7">
        <f>IF($L26="","",IFERROR(VLOOKUP($L26,Assumptions!$E$11:$F$18,2,FALSE),""))</f>
        <v/>
      </c>
      <c r="O26" s="7">
        <f>IF(OR($A26="",$L26="",$M26="",$N26=""),"",IFERROR($M26*$N26,""))</f>
        <v/>
      </c>
      <c r="P26" s="19" t="n"/>
      <c r="Q26" s="20" t="n"/>
      <c r="R26" s="20" t="n"/>
      <c r="S26" s="22">
        <f>IF($A26="","",IF($Q26="",Assumptions!$B$5,$Q26))</f>
        <v/>
      </c>
      <c r="T26" s="22">
        <f>IF($A26="","",IF($R26="",Assumptions!$B$6,$R26))</f>
        <v/>
      </c>
      <c r="U26" s="7">
        <f>IF($A26="","",IF(OR($J26="",$S26=""),"",IFERROR(SUM($J26,$K26,$O26,$P26)*(1+$S26),"")))</f>
        <v/>
      </c>
      <c r="V26" s="7">
        <f>IF(OR($U26="",$T26=""),"",IFERROR($U26/(1-$T26),""))</f>
        <v/>
      </c>
      <c r="W26" s="7">
        <f>IF(OR($V26="",$F26=""),"",IFERROR($V26/$F26,""))</f>
        <v/>
      </c>
      <c r="X26" s="21" t="n"/>
      <c r="Y26" s="14">
        <f>IF(COUNTA($A26:$F26,$H26,$K26:$M26,$P26:$R26,$X26)=0,"",IF($A26="","Check estimate ID",IF(OR($B26="",$C26="",$D26="",$E26="",$F26="",$H26=""),"Check required inputs",IF(OR($I26="",$S26="",$T26="",$V26=""),"Check assumptions or rates",IF(IFERROR($T26&gt;=Assumptions!$B$8,FALSE),"Check target margin",IF(IFERROR($S26&gt;=Assumptions!$B$7,FALSE),"Check overhead","No formula alert"))))))</f>
        <v/>
      </c>
    </row>
    <row r="27" ht="32" customHeight="1">
      <c r="A27" s="15" t="n"/>
      <c r="B27" s="16" t="n"/>
      <c r="C27" s="16" t="n"/>
      <c r="D27" s="29" t="n"/>
      <c r="E27" s="16" t="n"/>
      <c r="F27" s="18" t="n"/>
      <c r="G27" s="13">
        <f>IF($E27="","",IFERROR(VLOOKUP($E27,Assumptions!$A$11:$C$20,2,FALSE),""))</f>
        <v/>
      </c>
      <c r="H27" s="18" t="n"/>
      <c r="I27" s="8">
        <f>IF($E27="","",IFERROR(VLOOKUP($E27,Assumptions!$A$11:$C$20,3,FALSE),""))</f>
        <v/>
      </c>
      <c r="J27" s="8">
        <f>IF(OR($A27="",$H27="",$I27=""),"",IFERROR($H27*$I27,""))</f>
        <v/>
      </c>
      <c r="K27" s="19" t="n"/>
      <c r="L27" s="16" t="n"/>
      <c r="M27" s="18" t="n"/>
      <c r="N27" s="8">
        <f>IF($L27="","",IFERROR(VLOOKUP($L27,Assumptions!$E$11:$F$18,2,FALSE),""))</f>
        <v/>
      </c>
      <c r="O27" s="8">
        <f>IF(OR($A27="",$L27="",$M27="",$N27=""),"",IFERROR($M27*$N27,""))</f>
        <v/>
      </c>
      <c r="P27" s="19" t="n"/>
      <c r="Q27" s="20" t="n"/>
      <c r="R27" s="20" t="n"/>
      <c r="S27" s="10">
        <f>IF($A27="","",IF($Q27="",Assumptions!$B$5,$Q27))</f>
        <v/>
      </c>
      <c r="T27" s="10">
        <f>IF($A27="","",IF($R27="",Assumptions!$B$6,$R27))</f>
        <v/>
      </c>
      <c r="U27" s="8">
        <f>IF($A27="","",IF(OR($J27="",$S27=""),"",IFERROR(SUM($J27,$K27,$O27,$P27)*(1+$S27),"")))</f>
        <v/>
      </c>
      <c r="V27" s="8">
        <f>IF(OR($U27="",$T27=""),"",IFERROR($U27/(1-$T27),""))</f>
        <v/>
      </c>
      <c r="W27" s="8">
        <f>IF(OR($V27="",$F27=""),"",IFERROR($V27/$F27,""))</f>
        <v/>
      </c>
      <c r="X27" s="21" t="n"/>
      <c r="Y27" s="13">
        <f>IF(COUNTA($A27:$F27,$H27,$K27:$M27,$P27:$R27,$X27)=0,"",IF($A27="","Check estimate ID",IF(OR($B27="",$C27="",$D27="",$E27="",$F27="",$H27=""),"Check required inputs",IF(OR($I27="",$S27="",$T27="",$V27=""),"Check assumptions or rates",IF(IFERROR($T27&gt;=Assumptions!$B$8,FALSE),"Check target margin",IF(IFERROR($S27&gt;=Assumptions!$B$7,FALSE),"Check overhead","No formula alert"))))))</f>
        <v/>
      </c>
    </row>
    <row r="28" ht="32" customHeight="1">
      <c r="A28" s="15" t="n"/>
      <c r="B28" s="16" t="n"/>
      <c r="C28" s="16" t="n"/>
      <c r="D28" s="29" t="n"/>
      <c r="E28" s="16" t="n"/>
      <c r="F28" s="18" t="n"/>
      <c r="G28" s="14">
        <f>IF($E28="","",IFERROR(VLOOKUP($E28,Assumptions!$A$11:$C$20,2,FALSE),""))</f>
        <v/>
      </c>
      <c r="H28" s="18" t="n"/>
      <c r="I28" s="7">
        <f>IF($E28="","",IFERROR(VLOOKUP($E28,Assumptions!$A$11:$C$20,3,FALSE),""))</f>
        <v/>
      </c>
      <c r="J28" s="7">
        <f>IF(OR($A28="",$H28="",$I28=""),"",IFERROR($H28*$I28,""))</f>
        <v/>
      </c>
      <c r="K28" s="19" t="n"/>
      <c r="L28" s="16" t="n"/>
      <c r="M28" s="18" t="n"/>
      <c r="N28" s="7">
        <f>IF($L28="","",IFERROR(VLOOKUP($L28,Assumptions!$E$11:$F$18,2,FALSE),""))</f>
        <v/>
      </c>
      <c r="O28" s="7">
        <f>IF(OR($A28="",$L28="",$M28="",$N28=""),"",IFERROR($M28*$N28,""))</f>
        <v/>
      </c>
      <c r="P28" s="19" t="n"/>
      <c r="Q28" s="20" t="n"/>
      <c r="R28" s="20" t="n"/>
      <c r="S28" s="22">
        <f>IF($A28="","",IF($Q28="",Assumptions!$B$5,$Q28))</f>
        <v/>
      </c>
      <c r="T28" s="22">
        <f>IF($A28="","",IF($R28="",Assumptions!$B$6,$R28))</f>
        <v/>
      </c>
      <c r="U28" s="7">
        <f>IF($A28="","",IF(OR($J28="",$S28=""),"",IFERROR(SUM($J28,$K28,$O28,$P28)*(1+$S28),"")))</f>
        <v/>
      </c>
      <c r="V28" s="7">
        <f>IF(OR($U28="",$T28=""),"",IFERROR($U28/(1-$T28),""))</f>
        <v/>
      </c>
      <c r="W28" s="7">
        <f>IF(OR($V28="",$F28=""),"",IFERROR($V28/$F28,""))</f>
        <v/>
      </c>
      <c r="X28" s="21" t="n"/>
      <c r="Y28" s="14">
        <f>IF(COUNTA($A28:$F28,$H28,$K28:$M28,$P28:$R28,$X28)=0,"",IF($A28="","Check estimate ID",IF(OR($B28="",$C28="",$D28="",$E28="",$F28="",$H28=""),"Check required inputs",IF(OR($I28="",$S28="",$T28="",$V28=""),"Check assumptions or rates",IF(IFERROR($T28&gt;=Assumptions!$B$8,FALSE),"Check target margin",IF(IFERROR($S28&gt;=Assumptions!$B$7,FALSE),"Check overhead","No formula alert"))))))</f>
        <v/>
      </c>
    </row>
    <row r="29" ht="32" customHeight="1">
      <c r="A29" s="15" t="n"/>
      <c r="B29" s="16" t="n"/>
      <c r="C29" s="16" t="n"/>
      <c r="D29" s="29" t="n"/>
      <c r="E29" s="16" t="n"/>
      <c r="F29" s="18" t="n"/>
      <c r="G29" s="13">
        <f>IF($E29="","",IFERROR(VLOOKUP($E29,Assumptions!$A$11:$C$20,2,FALSE),""))</f>
        <v/>
      </c>
      <c r="H29" s="18" t="n"/>
      <c r="I29" s="8">
        <f>IF($E29="","",IFERROR(VLOOKUP($E29,Assumptions!$A$11:$C$20,3,FALSE),""))</f>
        <v/>
      </c>
      <c r="J29" s="8">
        <f>IF(OR($A29="",$H29="",$I29=""),"",IFERROR($H29*$I29,""))</f>
        <v/>
      </c>
      <c r="K29" s="19" t="n"/>
      <c r="L29" s="16" t="n"/>
      <c r="M29" s="18" t="n"/>
      <c r="N29" s="8">
        <f>IF($L29="","",IFERROR(VLOOKUP($L29,Assumptions!$E$11:$F$18,2,FALSE),""))</f>
        <v/>
      </c>
      <c r="O29" s="8">
        <f>IF(OR($A29="",$L29="",$M29="",$N29=""),"",IFERROR($M29*$N29,""))</f>
        <v/>
      </c>
      <c r="P29" s="19" t="n"/>
      <c r="Q29" s="20" t="n"/>
      <c r="R29" s="20" t="n"/>
      <c r="S29" s="10">
        <f>IF($A29="","",IF($Q29="",Assumptions!$B$5,$Q29))</f>
        <v/>
      </c>
      <c r="T29" s="10">
        <f>IF($A29="","",IF($R29="",Assumptions!$B$6,$R29))</f>
        <v/>
      </c>
      <c r="U29" s="8">
        <f>IF($A29="","",IF(OR($J29="",$S29=""),"",IFERROR(SUM($J29,$K29,$O29,$P29)*(1+$S29),"")))</f>
        <v/>
      </c>
      <c r="V29" s="8">
        <f>IF(OR($U29="",$T29=""),"",IFERROR($U29/(1-$T29),""))</f>
        <v/>
      </c>
      <c r="W29" s="8">
        <f>IF(OR($V29="",$F29=""),"",IFERROR($V29/$F29,""))</f>
        <v/>
      </c>
      <c r="X29" s="21" t="n"/>
      <c r="Y29" s="13">
        <f>IF(COUNTA($A29:$F29,$H29,$K29:$M29,$P29:$R29,$X29)=0,"",IF($A29="","Check estimate ID",IF(OR($B29="",$C29="",$D29="",$E29="",$F29="",$H29=""),"Check required inputs",IF(OR($I29="",$S29="",$T29="",$V29=""),"Check assumptions or rates",IF(IFERROR($T29&gt;=Assumptions!$B$8,FALSE),"Check target margin",IF(IFERROR($S29&gt;=Assumptions!$B$7,FALSE),"Check overhead","No formula alert"))))))</f>
        <v/>
      </c>
    </row>
    <row r="30" ht="32" customHeight="1">
      <c r="A30" s="15" t="n"/>
      <c r="B30" s="16" t="n"/>
      <c r="C30" s="16" t="n"/>
      <c r="D30" s="29" t="n"/>
      <c r="E30" s="16" t="n"/>
      <c r="F30" s="18" t="n"/>
      <c r="G30" s="14">
        <f>IF($E30="","",IFERROR(VLOOKUP($E30,Assumptions!$A$11:$C$20,2,FALSE),""))</f>
        <v/>
      </c>
      <c r="H30" s="18" t="n"/>
      <c r="I30" s="7">
        <f>IF($E30="","",IFERROR(VLOOKUP($E30,Assumptions!$A$11:$C$20,3,FALSE),""))</f>
        <v/>
      </c>
      <c r="J30" s="7">
        <f>IF(OR($A30="",$H30="",$I30=""),"",IFERROR($H30*$I30,""))</f>
        <v/>
      </c>
      <c r="K30" s="19" t="n"/>
      <c r="L30" s="16" t="n"/>
      <c r="M30" s="18" t="n"/>
      <c r="N30" s="7">
        <f>IF($L30="","",IFERROR(VLOOKUP($L30,Assumptions!$E$11:$F$18,2,FALSE),""))</f>
        <v/>
      </c>
      <c r="O30" s="7">
        <f>IF(OR($A30="",$L30="",$M30="",$N30=""),"",IFERROR($M30*$N30,""))</f>
        <v/>
      </c>
      <c r="P30" s="19" t="n"/>
      <c r="Q30" s="20" t="n"/>
      <c r="R30" s="20" t="n"/>
      <c r="S30" s="22">
        <f>IF($A30="","",IF($Q30="",Assumptions!$B$5,$Q30))</f>
        <v/>
      </c>
      <c r="T30" s="22">
        <f>IF($A30="","",IF($R30="",Assumptions!$B$6,$R30))</f>
        <v/>
      </c>
      <c r="U30" s="7">
        <f>IF($A30="","",IF(OR($J30="",$S30=""),"",IFERROR(SUM($J30,$K30,$O30,$P30)*(1+$S30),"")))</f>
        <v/>
      </c>
      <c r="V30" s="7">
        <f>IF(OR($U30="",$T30=""),"",IFERROR($U30/(1-$T30),""))</f>
        <v/>
      </c>
      <c r="W30" s="7">
        <f>IF(OR($V30="",$F30=""),"",IFERROR($V30/$F30,""))</f>
        <v/>
      </c>
      <c r="X30" s="21" t="n"/>
      <c r="Y30" s="14">
        <f>IF(COUNTA($A30:$F30,$H30,$K30:$M30,$P30:$R30,$X30)=0,"",IF($A30="","Check estimate ID",IF(OR($B30="",$C30="",$D30="",$E30="",$F30="",$H30=""),"Check required inputs",IF(OR($I30="",$S30="",$T30="",$V30=""),"Check assumptions or rates",IF(IFERROR($T30&gt;=Assumptions!$B$8,FALSE),"Check target margin",IF(IFERROR($S30&gt;=Assumptions!$B$7,FALSE),"Check overhead","No formula alert"))))))</f>
        <v/>
      </c>
    </row>
    <row r="31" ht="32" customHeight="1">
      <c r="A31" s="15" t="n"/>
      <c r="B31" s="16" t="n"/>
      <c r="C31" s="16" t="n"/>
      <c r="D31" s="29" t="n"/>
      <c r="E31" s="16" t="n"/>
      <c r="F31" s="18" t="n"/>
      <c r="G31" s="13">
        <f>IF($E31="","",IFERROR(VLOOKUP($E31,Assumptions!$A$11:$C$20,2,FALSE),""))</f>
        <v/>
      </c>
      <c r="H31" s="18" t="n"/>
      <c r="I31" s="8">
        <f>IF($E31="","",IFERROR(VLOOKUP($E31,Assumptions!$A$11:$C$20,3,FALSE),""))</f>
        <v/>
      </c>
      <c r="J31" s="8">
        <f>IF(OR($A31="",$H31="",$I31=""),"",IFERROR($H31*$I31,""))</f>
        <v/>
      </c>
      <c r="K31" s="19" t="n"/>
      <c r="L31" s="16" t="n"/>
      <c r="M31" s="18" t="n"/>
      <c r="N31" s="8">
        <f>IF($L31="","",IFERROR(VLOOKUP($L31,Assumptions!$E$11:$F$18,2,FALSE),""))</f>
        <v/>
      </c>
      <c r="O31" s="8">
        <f>IF(OR($A31="",$L31="",$M31="",$N31=""),"",IFERROR($M31*$N31,""))</f>
        <v/>
      </c>
      <c r="P31" s="19" t="n"/>
      <c r="Q31" s="20" t="n"/>
      <c r="R31" s="20" t="n"/>
      <c r="S31" s="10">
        <f>IF($A31="","",IF($Q31="",Assumptions!$B$5,$Q31))</f>
        <v/>
      </c>
      <c r="T31" s="10">
        <f>IF($A31="","",IF($R31="",Assumptions!$B$6,$R31))</f>
        <v/>
      </c>
      <c r="U31" s="8">
        <f>IF($A31="","",IF(OR($J31="",$S31=""),"",IFERROR(SUM($J31,$K31,$O31,$P31)*(1+$S31),"")))</f>
        <v/>
      </c>
      <c r="V31" s="8">
        <f>IF(OR($U31="",$T31=""),"",IFERROR($U31/(1-$T31),""))</f>
        <v/>
      </c>
      <c r="W31" s="8">
        <f>IF(OR($V31="",$F31=""),"",IFERROR($V31/$F31,""))</f>
        <v/>
      </c>
      <c r="X31" s="21" t="n"/>
      <c r="Y31" s="13">
        <f>IF(COUNTA($A31:$F31,$H31,$K31:$M31,$P31:$R31,$X31)=0,"",IF($A31="","Check estimate ID",IF(OR($B31="",$C31="",$D31="",$E31="",$F31="",$H31=""),"Check required inputs",IF(OR($I31="",$S31="",$T31="",$V31=""),"Check assumptions or rates",IF(IFERROR($T31&gt;=Assumptions!$B$8,FALSE),"Check target margin",IF(IFERROR($S31&gt;=Assumptions!$B$7,FALSE),"Check overhead","No formula alert"))))))</f>
        <v/>
      </c>
    </row>
    <row r="32" ht="32" customHeight="1">
      <c r="A32" s="15" t="n"/>
      <c r="B32" s="16" t="n"/>
      <c r="C32" s="16" t="n"/>
      <c r="D32" s="29" t="n"/>
      <c r="E32" s="16" t="n"/>
      <c r="F32" s="18" t="n"/>
      <c r="G32" s="14">
        <f>IF($E32="","",IFERROR(VLOOKUP($E32,Assumptions!$A$11:$C$20,2,FALSE),""))</f>
        <v/>
      </c>
      <c r="H32" s="18" t="n"/>
      <c r="I32" s="7">
        <f>IF($E32="","",IFERROR(VLOOKUP($E32,Assumptions!$A$11:$C$20,3,FALSE),""))</f>
        <v/>
      </c>
      <c r="J32" s="7">
        <f>IF(OR($A32="",$H32="",$I32=""),"",IFERROR($H32*$I32,""))</f>
        <v/>
      </c>
      <c r="K32" s="19" t="n"/>
      <c r="L32" s="16" t="n"/>
      <c r="M32" s="18" t="n"/>
      <c r="N32" s="7">
        <f>IF($L32="","",IFERROR(VLOOKUP($L32,Assumptions!$E$11:$F$18,2,FALSE),""))</f>
        <v/>
      </c>
      <c r="O32" s="7">
        <f>IF(OR($A32="",$L32="",$M32="",$N32=""),"",IFERROR($M32*$N32,""))</f>
        <v/>
      </c>
      <c r="P32" s="19" t="n"/>
      <c r="Q32" s="20" t="n"/>
      <c r="R32" s="20" t="n"/>
      <c r="S32" s="22">
        <f>IF($A32="","",IF($Q32="",Assumptions!$B$5,$Q32))</f>
        <v/>
      </c>
      <c r="T32" s="22">
        <f>IF($A32="","",IF($R32="",Assumptions!$B$6,$R32))</f>
        <v/>
      </c>
      <c r="U32" s="7">
        <f>IF($A32="","",IF(OR($J32="",$S32=""),"",IFERROR(SUM($J32,$K32,$O32,$P32)*(1+$S32),"")))</f>
        <v/>
      </c>
      <c r="V32" s="7">
        <f>IF(OR($U32="",$T32=""),"",IFERROR($U32/(1-$T32),""))</f>
        <v/>
      </c>
      <c r="W32" s="7">
        <f>IF(OR($V32="",$F32=""),"",IFERROR($V32/$F32,""))</f>
        <v/>
      </c>
      <c r="X32" s="21" t="n"/>
      <c r="Y32" s="14">
        <f>IF(COUNTA($A32:$F32,$H32,$K32:$M32,$P32:$R32,$X32)=0,"",IF($A32="","Check estimate ID",IF(OR($B32="",$C32="",$D32="",$E32="",$F32="",$H32=""),"Check required inputs",IF(OR($I32="",$S32="",$T32="",$V32=""),"Check assumptions or rates",IF(IFERROR($T32&gt;=Assumptions!$B$8,FALSE),"Check target margin",IF(IFERROR($S32&gt;=Assumptions!$B$7,FALSE),"Check overhead","No formula alert"))))))</f>
        <v/>
      </c>
    </row>
    <row r="33" ht="32" customHeight="1">
      <c r="A33" s="15" t="n"/>
      <c r="B33" s="16" t="n"/>
      <c r="C33" s="16" t="n"/>
      <c r="D33" s="29" t="n"/>
      <c r="E33" s="16" t="n"/>
      <c r="F33" s="18" t="n"/>
      <c r="G33" s="13">
        <f>IF($E33="","",IFERROR(VLOOKUP($E33,Assumptions!$A$11:$C$20,2,FALSE),""))</f>
        <v/>
      </c>
      <c r="H33" s="18" t="n"/>
      <c r="I33" s="8">
        <f>IF($E33="","",IFERROR(VLOOKUP($E33,Assumptions!$A$11:$C$20,3,FALSE),""))</f>
        <v/>
      </c>
      <c r="J33" s="8">
        <f>IF(OR($A33="",$H33="",$I33=""),"",IFERROR($H33*$I33,""))</f>
        <v/>
      </c>
      <c r="K33" s="19" t="n"/>
      <c r="L33" s="16" t="n"/>
      <c r="M33" s="18" t="n"/>
      <c r="N33" s="8">
        <f>IF($L33="","",IFERROR(VLOOKUP($L33,Assumptions!$E$11:$F$18,2,FALSE),""))</f>
        <v/>
      </c>
      <c r="O33" s="8">
        <f>IF(OR($A33="",$L33="",$M33="",$N33=""),"",IFERROR($M33*$N33,""))</f>
        <v/>
      </c>
      <c r="P33" s="19" t="n"/>
      <c r="Q33" s="20" t="n"/>
      <c r="R33" s="20" t="n"/>
      <c r="S33" s="10">
        <f>IF($A33="","",IF($Q33="",Assumptions!$B$5,$Q33))</f>
        <v/>
      </c>
      <c r="T33" s="10">
        <f>IF($A33="","",IF($R33="",Assumptions!$B$6,$R33))</f>
        <v/>
      </c>
      <c r="U33" s="8">
        <f>IF($A33="","",IF(OR($J33="",$S33=""),"",IFERROR(SUM($J33,$K33,$O33,$P33)*(1+$S33),"")))</f>
        <v/>
      </c>
      <c r="V33" s="8">
        <f>IF(OR($U33="",$T33=""),"",IFERROR($U33/(1-$T33),""))</f>
        <v/>
      </c>
      <c r="W33" s="8">
        <f>IF(OR($V33="",$F33=""),"",IFERROR($V33/$F33,""))</f>
        <v/>
      </c>
      <c r="X33" s="21" t="n"/>
      <c r="Y33" s="13">
        <f>IF(COUNTA($A33:$F33,$H33,$K33:$M33,$P33:$R33,$X33)=0,"",IF($A33="","Check estimate ID",IF(OR($B33="",$C33="",$D33="",$E33="",$F33="",$H33=""),"Check required inputs",IF(OR($I33="",$S33="",$T33="",$V33=""),"Check assumptions or rates",IF(IFERROR($T33&gt;=Assumptions!$B$8,FALSE),"Check target margin",IF(IFERROR($S33&gt;=Assumptions!$B$7,FALSE),"Check overhead","No formula alert"))))))</f>
        <v/>
      </c>
    </row>
    <row r="34" ht="32" customHeight="1">
      <c r="A34" s="15" t="n"/>
      <c r="B34" s="16" t="n"/>
      <c r="C34" s="16" t="n"/>
      <c r="D34" s="29" t="n"/>
      <c r="E34" s="16" t="n"/>
      <c r="F34" s="18" t="n"/>
      <c r="G34" s="14">
        <f>IF($E34="","",IFERROR(VLOOKUP($E34,Assumptions!$A$11:$C$20,2,FALSE),""))</f>
        <v/>
      </c>
      <c r="H34" s="18" t="n"/>
      <c r="I34" s="7">
        <f>IF($E34="","",IFERROR(VLOOKUP($E34,Assumptions!$A$11:$C$20,3,FALSE),""))</f>
        <v/>
      </c>
      <c r="J34" s="7">
        <f>IF(OR($A34="",$H34="",$I34=""),"",IFERROR($H34*$I34,""))</f>
        <v/>
      </c>
      <c r="K34" s="19" t="n"/>
      <c r="L34" s="16" t="n"/>
      <c r="M34" s="18" t="n"/>
      <c r="N34" s="7">
        <f>IF($L34="","",IFERROR(VLOOKUP($L34,Assumptions!$E$11:$F$18,2,FALSE),""))</f>
        <v/>
      </c>
      <c r="O34" s="7">
        <f>IF(OR($A34="",$L34="",$M34="",$N34=""),"",IFERROR($M34*$N34,""))</f>
        <v/>
      </c>
      <c r="P34" s="19" t="n"/>
      <c r="Q34" s="20" t="n"/>
      <c r="R34" s="20" t="n"/>
      <c r="S34" s="22">
        <f>IF($A34="","",IF($Q34="",Assumptions!$B$5,$Q34))</f>
        <v/>
      </c>
      <c r="T34" s="22">
        <f>IF($A34="","",IF($R34="",Assumptions!$B$6,$R34))</f>
        <v/>
      </c>
      <c r="U34" s="7">
        <f>IF($A34="","",IF(OR($J34="",$S34=""),"",IFERROR(SUM($J34,$K34,$O34,$P34)*(1+$S34),"")))</f>
        <v/>
      </c>
      <c r="V34" s="7">
        <f>IF(OR($U34="",$T34=""),"",IFERROR($U34/(1-$T34),""))</f>
        <v/>
      </c>
      <c r="W34" s="7">
        <f>IF(OR($V34="",$F34=""),"",IFERROR($V34/$F34,""))</f>
        <v/>
      </c>
      <c r="X34" s="21" t="n"/>
      <c r="Y34" s="14">
        <f>IF(COUNTA($A34:$F34,$H34,$K34:$M34,$P34:$R34,$X34)=0,"",IF($A34="","Check estimate ID",IF(OR($B34="",$C34="",$D34="",$E34="",$F34="",$H34=""),"Check required inputs",IF(OR($I34="",$S34="",$T34="",$V34=""),"Check assumptions or rates",IF(IFERROR($T34&gt;=Assumptions!$B$8,FALSE),"Check target margin",IF(IFERROR($S34&gt;=Assumptions!$B$7,FALSE),"Check overhead","No formula alert"))))))</f>
        <v/>
      </c>
    </row>
    <row r="35" ht="32" customHeight="1">
      <c r="A35" s="15" t="n"/>
      <c r="B35" s="16" t="n"/>
      <c r="C35" s="16" t="n"/>
      <c r="D35" s="29" t="n"/>
      <c r="E35" s="16" t="n"/>
      <c r="F35" s="18" t="n"/>
      <c r="G35" s="13">
        <f>IF($E35="","",IFERROR(VLOOKUP($E35,Assumptions!$A$11:$C$20,2,FALSE),""))</f>
        <v/>
      </c>
      <c r="H35" s="18" t="n"/>
      <c r="I35" s="8">
        <f>IF($E35="","",IFERROR(VLOOKUP($E35,Assumptions!$A$11:$C$20,3,FALSE),""))</f>
        <v/>
      </c>
      <c r="J35" s="8">
        <f>IF(OR($A35="",$H35="",$I35=""),"",IFERROR($H35*$I35,""))</f>
        <v/>
      </c>
      <c r="K35" s="19" t="n"/>
      <c r="L35" s="16" t="n"/>
      <c r="M35" s="18" t="n"/>
      <c r="N35" s="8">
        <f>IF($L35="","",IFERROR(VLOOKUP($L35,Assumptions!$E$11:$F$18,2,FALSE),""))</f>
        <v/>
      </c>
      <c r="O35" s="8">
        <f>IF(OR($A35="",$L35="",$M35="",$N35=""),"",IFERROR($M35*$N35,""))</f>
        <v/>
      </c>
      <c r="P35" s="19" t="n"/>
      <c r="Q35" s="20" t="n"/>
      <c r="R35" s="20" t="n"/>
      <c r="S35" s="10">
        <f>IF($A35="","",IF($Q35="",Assumptions!$B$5,$Q35))</f>
        <v/>
      </c>
      <c r="T35" s="10">
        <f>IF($A35="","",IF($R35="",Assumptions!$B$6,$R35))</f>
        <v/>
      </c>
      <c r="U35" s="8">
        <f>IF($A35="","",IF(OR($J35="",$S35=""),"",IFERROR(SUM($J35,$K35,$O35,$P35)*(1+$S35),"")))</f>
        <v/>
      </c>
      <c r="V35" s="8">
        <f>IF(OR($U35="",$T35=""),"",IFERROR($U35/(1-$T35),""))</f>
        <v/>
      </c>
      <c r="W35" s="8">
        <f>IF(OR($V35="",$F35=""),"",IFERROR($V35/$F35,""))</f>
        <v/>
      </c>
      <c r="X35" s="21" t="n"/>
      <c r="Y35" s="13">
        <f>IF(COUNTA($A35:$F35,$H35,$K35:$M35,$P35:$R35,$X35)=0,"",IF($A35="","Check estimate ID",IF(OR($B35="",$C35="",$D35="",$E35="",$F35="",$H35=""),"Check required inputs",IF(OR($I35="",$S35="",$T35="",$V35=""),"Check assumptions or rates",IF(IFERROR($T35&gt;=Assumptions!$B$8,FALSE),"Check target margin",IF(IFERROR($S35&gt;=Assumptions!$B$7,FALSE),"Check overhead","No formula alert"))))))</f>
        <v/>
      </c>
    </row>
    <row r="36" ht="32" customHeight="1">
      <c r="A36" s="15" t="n"/>
      <c r="B36" s="16" t="n"/>
      <c r="C36" s="16" t="n"/>
      <c r="D36" s="29" t="n"/>
      <c r="E36" s="16" t="n"/>
      <c r="F36" s="18" t="n"/>
      <c r="G36" s="14">
        <f>IF($E36="","",IFERROR(VLOOKUP($E36,Assumptions!$A$11:$C$20,2,FALSE),""))</f>
        <v/>
      </c>
      <c r="H36" s="18" t="n"/>
      <c r="I36" s="7">
        <f>IF($E36="","",IFERROR(VLOOKUP($E36,Assumptions!$A$11:$C$20,3,FALSE),""))</f>
        <v/>
      </c>
      <c r="J36" s="7">
        <f>IF(OR($A36="",$H36="",$I36=""),"",IFERROR($H36*$I36,""))</f>
        <v/>
      </c>
      <c r="K36" s="19" t="n"/>
      <c r="L36" s="16" t="n"/>
      <c r="M36" s="18" t="n"/>
      <c r="N36" s="7">
        <f>IF($L36="","",IFERROR(VLOOKUP($L36,Assumptions!$E$11:$F$18,2,FALSE),""))</f>
        <v/>
      </c>
      <c r="O36" s="7">
        <f>IF(OR($A36="",$L36="",$M36="",$N36=""),"",IFERROR($M36*$N36,""))</f>
        <v/>
      </c>
      <c r="P36" s="19" t="n"/>
      <c r="Q36" s="20" t="n"/>
      <c r="R36" s="20" t="n"/>
      <c r="S36" s="22">
        <f>IF($A36="","",IF($Q36="",Assumptions!$B$5,$Q36))</f>
        <v/>
      </c>
      <c r="T36" s="22">
        <f>IF($A36="","",IF($R36="",Assumptions!$B$6,$R36))</f>
        <v/>
      </c>
      <c r="U36" s="7">
        <f>IF($A36="","",IF(OR($J36="",$S36=""),"",IFERROR(SUM($J36,$K36,$O36,$P36)*(1+$S36),"")))</f>
        <v/>
      </c>
      <c r="V36" s="7">
        <f>IF(OR($U36="",$T36=""),"",IFERROR($U36/(1-$T36),""))</f>
        <v/>
      </c>
      <c r="W36" s="7">
        <f>IF(OR($V36="",$F36=""),"",IFERROR($V36/$F36,""))</f>
        <v/>
      </c>
      <c r="X36" s="21" t="n"/>
      <c r="Y36" s="14">
        <f>IF(COUNTA($A36:$F36,$H36,$K36:$M36,$P36:$R36,$X36)=0,"",IF($A36="","Check estimate ID",IF(OR($B36="",$C36="",$D36="",$E36="",$F36="",$H36=""),"Check required inputs",IF(OR($I36="",$S36="",$T36="",$V36=""),"Check assumptions or rates",IF(IFERROR($T36&gt;=Assumptions!$B$8,FALSE),"Check target margin",IF(IFERROR($S36&gt;=Assumptions!$B$7,FALSE),"Check overhead","No formula alert"))))))</f>
        <v/>
      </c>
    </row>
    <row r="37" ht="32" customHeight="1">
      <c r="A37" s="15" t="n"/>
      <c r="B37" s="16" t="n"/>
      <c r="C37" s="16" t="n"/>
      <c r="D37" s="29" t="n"/>
      <c r="E37" s="16" t="n"/>
      <c r="F37" s="18" t="n"/>
      <c r="G37" s="13">
        <f>IF($E37="","",IFERROR(VLOOKUP($E37,Assumptions!$A$11:$C$20,2,FALSE),""))</f>
        <v/>
      </c>
      <c r="H37" s="18" t="n"/>
      <c r="I37" s="8">
        <f>IF($E37="","",IFERROR(VLOOKUP($E37,Assumptions!$A$11:$C$20,3,FALSE),""))</f>
        <v/>
      </c>
      <c r="J37" s="8">
        <f>IF(OR($A37="",$H37="",$I37=""),"",IFERROR($H37*$I37,""))</f>
        <v/>
      </c>
      <c r="K37" s="19" t="n"/>
      <c r="L37" s="16" t="n"/>
      <c r="M37" s="18" t="n"/>
      <c r="N37" s="8">
        <f>IF($L37="","",IFERROR(VLOOKUP($L37,Assumptions!$E$11:$F$18,2,FALSE),""))</f>
        <v/>
      </c>
      <c r="O37" s="8">
        <f>IF(OR($A37="",$L37="",$M37="",$N37=""),"",IFERROR($M37*$N37,""))</f>
        <v/>
      </c>
      <c r="P37" s="19" t="n"/>
      <c r="Q37" s="20" t="n"/>
      <c r="R37" s="20" t="n"/>
      <c r="S37" s="10">
        <f>IF($A37="","",IF($Q37="",Assumptions!$B$5,$Q37))</f>
        <v/>
      </c>
      <c r="T37" s="10">
        <f>IF($A37="","",IF($R37="",Assumptions!$B$6,$R37))</f>
        <v/>
      </c>
      <c r="U37" s="8">
        <f>IF($A37="","",IF(OR($J37="",$S37=""),"",IFERROR(SUM($J37,$K37,$O37,$P37)*(1+$S37),"")))</f>
        <v/>
      </c>
      <c r="V37" s="8">
        <f>IF(OR($U37="",$T37=""),"",IFERROR($U37/(1-$T37),""))</f>
        <v/>
      </c>
      <c r="W37" s="8">
        <f>IF(OR($V37="",$F37=""),"",IFERROR($V37/$F37,""))</f>
        <v/>
      </c>
      <c r="X37" s="21" t="n"/>
      <c r="Y37" s="13">
        <f>IF(COUNTA($A37:$F37,$H37,$K37:$M37,$P37:$R37,$X37)=0,"",IF($A37="","Check estimate ID",IF(OR($B37="",$C37="",$D37="",$E37="",$F37="",$H37=""),"Check required inputs",IF(OR($I37="",$S37="",$T37="",$V37=""),"Check assumptions or rates",IF(IFERROR($T37&gt;=Assumptions!$B$8,FALSE),"Check target margin",IF(IFERROR($S37&gt;=Assumptions!$B$7,FALSE),"Check overhead","No formula alert"))))))</f>
        <v/>
      </c>
    </row>
    <row r="38" ht="32" customHeight="1">
      <c r="A38" s="15" t="n"/>
      <c r="B38" s="16" t="n"/>
      <c r="C38" s="16" t="n"/>
      <c r="D38" s="29" t="n"/>
      <c r="E38" s="16" t="n"/>
      <c r="F38" s="18" t="n"/>
      <c r="G38" s="14">
        <f>IF($E38="","",IFERROR(VLOOKUP($E38,Assumptions!$A$11:$C$20,2,FALSE),""))</f>
        <v/>
      </c>
      <c r="H38" s="18" t="n"/>
      <c r="I38" s="7">
        <f>IF($E38="","",IFERROR(VLOOKUP($E38,Assumptions!$A$11:$C$20,3,FALSE),""))</f>
        <v/>
      </c>
      <c r="J38" s="7">
        <f>IF(OR($A38="",$H38="",$I38=""),"",IFERROR($H38*$I38,""))</f>
        <v/>
      </c>
      <c r="K38" s="19" t="n"/>
      <c r="L38" s="16" t="n"/>
      <c r="M38" s="18" t="n"/>
      <c r="N38" s="7">
        <f>IF($L38="","",IFERROR(VLOOKUP($L38,Assumptions!$E$11:$F$18,2,FALSE),""))</f>
        <v/>
      </c>
      <c r="O38" s="7">
        <f>IF(OR($A38="",$L38="",$M38="",$N38=""),"",IFERROR($M38*$N38,""))</f>
        <v/>
      </c>
      <c r="P38" s="19" t="n"/>
      <c r="Q38" s="20" t="n"/>
      <c r="R38" s="20" t="n"/>
      <c r="S38" s="22">
        <f>IF($A38="","",IF($Q38="",Assumptions!$B$5,$Q38))</f>
        <v/>
      </c>
      <c r="T38" s="22">
        <f>IF($A38="","",IF($R38="",Assumptions!$B$6,$R38))</f>
        <v/>
      </c>
      <c r="U38" s="7">
        <f>IF($A38="","",IF(OR($J38="",$S38=""),"",IFERROR(SUM($J38,$K38,$O38,$P38)*(1+$S38),"")))</f>
        <v/>
      </c>
      <c r="V38" s="7">
        <f>IF(OR($U38="",$T38=""),"",IFERROR($U38/(1-$T38),""))</f>
        <v/>
      </c>
      <c r="W38" s="7">
        <f>IF(OR($V38="",$F38=""),"",IFERROR($V38/$F38,""))</f>
        <v/>
      </c>
      <c r="X38" s="21" t="n"/>
      <c r="Y38" s="14">
        <f>IF(COUNTA($A38:$F38,$H38,$K38:$M38,$P38:$R38,$X38)=0,"",IF($A38="","Check estimate ID",IF(OR($B38="",$C38="",$D38="",$E38="",$F38="",$H38=""),"Check required inputs",IF(OR($I38="",$S38="",$T38="",$V38=""),"Check assumptions or rates",IF(IFERROR($T38&gt;=Assumptions!$B$8,FALSE),"Check target margin",IF(IFERROR($S38&gt;=Assumptions!$B$7,FALSE),"Check overhead","No formula alert"))))))</f>
        <v/>
      </c>
    </row>
    <row r="39" ht="32" customHeight="1">
      <c r="A39" s="15" t="n"/>
      <c r="B39" s="16" t="n"/>
      <c r="C39" s="16" t="n"/>
      <c r="D39" s="29" t="n"/>
      <c r="E39" s="16" t="n"/>
      <c r="F39" s="18" t="n"/>
      <c r="G39" s="13">
        <f>IF($E39="","",IFERROR(VLOOKUP($E39,Assumptions!$A$11:$C$20,2,FALSE),""))</f>
        <v/>
      </c>
      <c r="H39" s="18" t="n"/>
      <c r="I39" s="8">
        <f>IF($E39="","",IFERROR(VLOOKUP($E39,Assumptions!$A$11:$C$20,3,FALSE),""))</f>
        <v/>
      </c>
      <c r="J39" s="8">
        <f>IF(OR($A39="",$H39="",$I39=""),"",IFERROR($H39*$I39,""))</f>
        <v/>
      </c>
      <c r="K39" s="19" t="n"/>
      <c r="L39" s="16" t="n"/>
      <c r="M39" s="18" t="n"/>
      <c r="N39" s="8">
        <f>IF($L39="","",IFERROR(VLOOKUP($L39,Assumptions!$E$11:$F$18,2,FALSE),""))</f>
        <v/>
      </c>
      <c r="O39" s="8">
        <f>IF(OR($A39="",$L39="",$M39="",$N39=""),"",IFERROR($M39*$N39,""))</f>
        <v/>
      </c>
      <c r="P39" s="19" t="n"/>
      <c r="Q39" s="20" t="n"/>
      <c r="R39" s="20" t="n"/>
      <c r="S39" s="10">
        <f>IF($A39="","",IF($Q39="",Assumptions!$B$5,$Q39))</f>
        <v/>
      </c>
      <c r="T39" s="10">
        <f>IF($A39="","",IF($R39="",Assumptions!$B$6,$R39))</f>
        <v/>
      </c>
      <c r="U39" s="8">
        <f>IF($A39="","",IF(OR($J39="",$S39=""),"",IFERROR(SUM($J39,$K39,$O39,$P39)*(1+$S39),"")))</f>
        <v/>
      </c>
      <c r="V39" s="8">
        <f>IF(OR($U39="",$T39=""),"",IFERROR($U39/(1-$T39),""))</f>
        <v/>
      </c>
      <c r="W39" s="8">
        <f>IF(OR($V39="",$F39=""),"",IFERROR($V39/$F39,""))</f>
        <v/>
      </c>
      <c r="X39" s="21" t="n"/>
      <c r="Y39" s="13">
        <f>IF(COUNTA($A39:$F39,$H39,$K39:$M39,$P39:$R39,$X39)=0,"",IF($A39="","Check estimate ID",IF(OR($B39="",$C39="",$D39="",$E39="",$F39="",$H39=""),"Check required inputs",IF(OR($I39="",$S39="",$T39="",$V39=""),"Check assumptions or rates",IF(IFERROR($T39&gt;=Assumptions!$B$8,FALSE),"Check target margin",IF(IFERROR($S39&gt;=Assumptions!$B$7,FALSE),"Check overhead","No formula alert"))))))</f>
        <v/>
      </c>
    </row>
    <row r="40" ht="32" customHeight="1">
      <c r="A40" s="15" t="n"/>
      <c r="B40" s="16" t="n"/>
      <c r="C40" s="16" t="n"/>
      <c r="D40" s="29" t="n"/>
      <c r="E40" s="16" t="n"/>
      <c r="F40" s="18" t="n"/>
      <c r="G40" s="14">
        <f>IF($E40="","",IFERROR(VLOOKUP($E40,Assumptions!$A$11:$C$20,2,FALSE),""))</f>
        <v/>
      </c>
      <c r="H40" s="18" t="n"/>
      <c r="I40" s="7">
        <f>IF($E40="","",IFERROR(VLOOKUP($E40,Assumptions!$A$11:$C$20,3,FALSE),""))</f>
        <v/>
      </c>
      <c r="J40" s="7">
        <f>IF(OR($A40="",$H40="",$I40=""),"",IFERROR($H40*$I40,""))</f>
        <v/>
      </c>
      <c r="K40" s="19" t="n"/>
      <c r="L40" s="16" t="n"/>
      <c r="M40" s="18" t="n"/>
      <c r="N40" s="7">
        <f>IF($L40="","",IFERROR(VLOOKUP($L40,Assumptions!$E$11:$F$18,2,FALSE),""))</f>
        <v/>
      </c>
      <c r="O40" s="7">
        <f>IF(OR($A40="",$L40="",$M40="",$N40=""),"",IFERROR($M40*$N40,""))</f>
        <v/>
      </c>
      <c r="P40" s="19" t="n"/>
      <c r="Q40" s="20" t="n"/>
      <c r="R40" s="20" t="n"/>
      <c r="S40" s="22">
        <f>IF($A40="","",IF($Q40="",Assumptions!$B$5,$Q40))</f>
        <v/>
      </c>
      <c r="T40" s="22">
        <f>IF($A40="","",IF($R40="",Assumptions!$B$6,$R40))</f>
        <v/>
      </c>
      <c r="U40" s="7">
        <f>IF($A40="","",IF(OR($J40="",$S40=""),"",IFERROR(SUM($J40,$K40,$O40,$P40)*(1+$S40),"")))</f>
        <v/>
      </c>
      <c r="V40" s="7">
        <f>IF(OR($U40="",$T40=""),"",IFERROR($U40/(1-$T40),""))</f>
        <v/>
      </c>
      <c r="W40" s="7">
        <f>IF(OR($V40="",$F40=""),"",IFERROR($V40/$F40,""))</f>
        <v/>
      </c>
      <c r="X40" s="21" t="n"/>
      <c r="Y40" s="14">
        <f>IF(COUNTA($A40:$F40,$H40,$K40:$M40,$P40:$R40,$X40)=0,"",IF($A40="","Check estimate ID",IF(OR($B40="",$C40="",$D40="",$E40="",$F40="",$H40=""),"Check required inputs",IF(OR($I40="",$S40="",$T40="",$V40=""),"Check assumptions or rates",IF(IFERROR($T40&gt;=Assumptions!$B$8,FALSE),"Check target margin",IF(IFERROR($S40&gt;=Assumptions!$B$7,FALSE),"Check overhead","No formula alert"))))))</f>
        <v/>
      </c>
    </row>
    <row r="41" ht="32" customHeight="1">
      <c r="A41" s="15" t="n"/>
      <c r="B41" s="16" t="n"/>
      <c r="C41" s="16" t="n"/>
      <c r="D41" s="29" t="n"/>
      <c r="E41" s="16" t="n"/>
      <c r="F41" s="18" t="n"/>
      <c r="G41" s="13">
        <f>IF($E41="","",IFERROR(VLOOKUP($E41,Assumptions!$A$11:$C$20,2,FALSE),""))</f>
        <v/>
      </c>
      <c r="H41" s="18" t="n"/>
      <c r="I41" s="8">
        <f>IF($E41="","",IFERROR(VLOOKUP($E41,Assumptions!$A$11:$C$20,3,FALSE),""))</f>
        <v/>
      </c>
      <c r="J41" s="8">
        <f>IF(OR($A41="",$H41="",$I41=""),"",IFERROR($H41*$I41,""))</f>
        <v/>
      </c>
      <c r="K41" s="19" t="n"/>
      <c r="L41" s="16" t="n"/>
      <c r="M41" s="18" t="n"/>
      <c r="N41" s="8">
        <f>IF($L41="","",IFERROR(VLOOKUP($L41,Assumptions!$E$11:$F$18,2,FALSE),""))</f>
        <v/>
      </c>
      <c r="O41" s="8">
        <f>IF(OR($A41="",$L41="",$M41="",$N41=""),"",IFERROR($M41*$N41,""))</f>
        <v/>
      </c>
      <c r="P41" s="19" t="n"/>
      <c r="Q41" s="20" t="n"/>
      <c r="R41" s="20" t="n"/>
      <c r="S41" s="10">
        <f>IF($A41="","",IF($Q41="",Assumptions!$B$5,$Q41))</f>
        <v/>
      </c>
      <c r="T41" s="10">
        <f>IF($A41="","",IF($R41="",Assumptions!$B$6,$R41))</f>
        <v/>
      </c>
      <c r="U41" s="8">
        <f>IF($A41="","",IF(OR($J41="",$S41=""),"",IFERROR(SUM($J41,$K41,$O41,$P41)*(1+$S41),"")))</f>
        <v/>
      </c>
      <c r="V41" s="8">
        <f>IF(OR($U41="",$T41=""),"",IFERROR($U41/(1-$T41),""))</f>
        <v/>
      </c>
      <c r="W41" s="8">
        <f>IF(OR($V41="",$F41=""),"",IFERROR($V41/$F41,""))</f>
        <v/>
      </c>
      <c r="X41" s="21" t="n"/>
      <c r="Y41" s="13">
        <f>IF(COUNTA($A41:$F41,$H41,$K41:$M41,$P41:$R41,$X41)=0,"",IF($A41="","Check estimate ID",IF(OR($B41="",$C41="",$D41="",$E41="",$F41="",$H41=""),"Check required inputs",IF(OR($I41="",$S41="",$T41="",$V41=""),"Check assumptions or rates",IF(IFERROR($T41&gt;=Assumptions!$B$8,FALSE),"Check target margin",IF(IFERROR($S41&gt;=Assumptions!$B$7,FALSE),"Check overhead","No formula alert"))))))</f>
        <v/>
      </c>
    </row>
    <row r="42" ht="32" customHeight="1">
      <c r="A42" s="15" t="n"/>
      <c r="B42" s="16" t="n"/>
      <c r="C42" s="16" t="n"/>
      <c r="D42" s="29" t="n"/>
      <c r="E42" s="16" t="n"/>
      <c r="F42" s="18" t="n"/>
      <c r="G42" s="14">
        <f>IF($E42="","",IFERROR(VLOOKUP($E42,Assumptions!$A$11:$C$20,2,FALSE),""))</f>
        <v/>
      </c>
      <c r="H42" s="18" t="n"/>
      <c r="I42" s="7">
        <f>IF($E42="","",IFERROR(VLOOKUP($E42,Assumptions!$A$11:$C$20,3,FALSE),""))</f>
        <v/>
      </c>
      <c r="J42" s="7">
        <f>IF(OR($A42="",$H42="",$I42=""),"",IFERROR($H42*$I42,""))</f>
        <v/>
      </c>
      <c r="K42" s="19" t="n"/>
      <c r="L42" s="16" t="n"/>
      <c r="M42" s="18" t="n"/>
      <c r="N42" s="7">
        <f>IF($L42="","",IFERROR(VLOOKUP($L42,Assumptions!$E$11:$F$18,2,FALSE),""))</f>
        <v/>
      </c>
      <c r="O42" s="7">
        <f>IF(OR($A42="",$L42="",$M42="",$N42=""),"",IFERROR($M42*$N42,""))</f>
        <v/>
      </c>
      <c r="P42" s="19" t="n"/>
      <c r="Q42" s="20" t="n"/>
      <c r="R42" s="20" t="n"/>
      <c r="S42" s="22">
        <f>IF($A42="","",IF($Q42="",Assumptions!$B$5,$Q42))</f>
        <v/>
      </c>
      <c r="T42" s="22">
        <f>IF($A42="","",IF($R42="",Assumptions!$B$6,$R42))</f>
        <v/>
      </c>
      <c r="U42" s="7">
        <f>IF($A42="","",IF(OR($J42="",$S42=""),"",IFERROR(SUM($J42,$K42,$O42,$P42)*(1+$S42),"")))</f>
        <v/>
      </c>
      <c r="V42" s="7">
        <f>IF(OR($U42="",$T42=""),"",IFERROR($U42/(1-$T42),""))</f>
        <v/>
      </c>
      <c r="W42" s="7">
        <f>IF(OR($V42="",$F42=""),"",IFERROR($V42/$F42,""))</f>
        <v/>
      </c>
      <c r="X42" s="21" t="n"/>
      <c r="Y42" s="14">
        <f>IF(COUNTA($A42:$F42,$H42,$K42:$M42,$P42:$R42,$X42)=0,"",IF($A42="","Check estimate ID",IF(OR($B42="",$C42="",$D42="",$E42="",$F42="",$H42=""),"Check required inputs",IF(OR($I42="",$S42="",$T42="",$V42=""),"Check assumptions or rates",IF(IFERROR($T42&gt;=Assumptions!$B$8,FALSE),"Check target margin",IF(IFERROR($S42&gt;=Assumptions!$B$7,FALSE),"Check overhead","No formula alert"))))))</f>
        <v/>
      </c>
    </row>
    <row r="43" ht="32" customHeight="1">
      <c r="A43" s="15" t="n"/>
      <c r="B43" s="16" t="n"/>
      <c r="C43" s="16" t="n"/>
      <c r="D43" s="29" t="n"/>
      <c r="E43" s="16" t="n"/>
      <c r="F43" s="18" t="n"/>
      <c r="G43" s="13">
        <f>IF($E43="","",IFERROR(VLOOKUP($E43,Assumptions!$A$11:$C$20,2,FALSE),""))</f>
        <v/>
      </c>
      <c r="H43" s="18" t="n"/>
      <c r="I43" s="8">
        <f>IF($E43="","",IFERROR(VLOOKUP($E43,Assumptions!$A$11:$C$20,3,FALSE),""))</f>
        <v/>
      </c>
      <c r="J43" s="8">
        <f>IF(OR($A43="",$H43="",$I43=""),"",IFERROR($H43*$I43,""))</f>
        <v/>
      </c>
      <c r="K43" s="19" t="n"/>
      <c r="L43" s="16" t="n"/>
      <c r="M43" s="18" t="n"/>
      <c r="N43" s="8">
        <f>IF($L43="","",IFERROR(VLOOKUP($L43,Assumptions!$E$11:$F$18,2,FALSE),""))</f>
        <v/>
      </c>
      <c r="O43" s="8">
        <f>IF(OR($A43="",$L43="",$M43="",$N43=""),"",IFERROR($M43*$N43,""))</f>
        <v/>
      </c>
      <c r="P43" s="19" t="n"/>
      <c r="Q43" s="20" t="n"/>
      <c r="R43" s="20" t="n"/>
      <c r="S43" s="10">
        <f>IF($A43="","",IF($Q43="",Assumptions!$B$5,$Q43))</f>
        <v/>
      </c>
      <c r="T43" s="10">
        <f>IF($A43="","",IF($R43="",Assumptions!$B$6,$R43))</f>
        <v/>
      </c>
      <c r="U43" s="8">
        <f>IF($A43="","",IF(OR($J43="",$S43=""),"",IFERROR(SUM($J43,$K43,$O43,$P43)*(1+$S43),"")))</f>
        <v/>
      </c>
      <c r="V43" s="8">
        <f>IF(OR($U43="",$T43=""),"",IFERROR($U43/(1-$T43),""))</f>
        <v/>
      </c>
      <c r="W43" s="8">
        <f>IF(OR($V43="",$F43=""),"",IFERROR($V43/$F43,""))</f>
        <v/>
      </c>
      <c r="X43" s="21" t="n"/>
      <c r="Y43" s="13">
        <f>IF(COUNTA($A43:$F43,$H43,$K43:$M43,$P43:$R43,$X43)=0,"",IF($A43="","Check estimate ID",IF(OR($B43="",$C43="",$D43="",$E43="",$F43="",$H43=""),"Check required inputs",IF(OR($I43="",$S43="",$T43="",$V43=""),"Check assumptions or rates",IF(IFERROR($T43&gt;=Assumptions!$B$8,FALSE),"Check target margin",IF(IFERROR($S43&gt;=Assumptions!$B$7,FALSE),"Check overhead","No formula alert"))))))</f>
        <v/>
      </c>
    </row>
    <row r="44" ht="32" customHeight="1">
      <c r="A44" s="15" t="n"/>
      <c r="B44" s="16" t="n"/>
      <c r="C44" s="16" t="n"/>
      <c r="D44" s="29" t="n"/>
      <c r="E44" s="16" t="n"/>
      <c r="F44" s="18" t="n"/>
      <c r="G44" s="14">
        <f>IF($E44="","",IFERROR(VLOOKUP($E44,Assumptions!$A$11:$C$20,2,FALSE),""))</f>
        <v/>
      </c>
      <c r="H44" s="18" t="n"/>
      <c r="I44" s="7">
        <f>IF($E44="","",IFERROR(VLOOKUP($E44,Assumptions!$A$11:$C$20,3,FALSE),""))</f>
        <v/>
      </c>
      <c r="J44" s="7">
        <f>IF(OR($A44="",$H44="",$I44=""),"",IFERROR($H44*$I44,""))</f>
        <v/>
      </c>
      <c r="K44" s="19" t="n"/>
      <c r="L44" s="16" t="n"/>
      <c r="M44" s="18" t="n"/>
      <c r="N44" s="7">
        <f>IF($L44="","",IFERROR(VLOOKUP($L44,Assumptions!$E$11:$F$18,2,FALSE),""))</f>
        <v/>
      </c>
      <c r="O44" s="7">
        <f>IF(OR($A44="",$L44="",$M44="",$N44=""),"",IFERROR($M44*$N44,""))</f>
        <v/>
      </c>
      <c r="P44" s="19" t="n"/>
      <c r="Q44" s="20" t="n"/>
      <c r="R44" s="20" t="n"/>
      <c r="S44" s="22">
        <f>IF($A44="","",IF($Q44="",Assumptions!$B$5,$Q44))</f>
        <v/>
      </c>
      <c r="T44" s="22">
        <f>IF($A44="","",IF($R44="",Assumptions!$B$6,$R44))</f>
        <v/>
      </c>
      <c r="U44" s="7">
        <f>IF($A44="","",IF(OR($J44="",$S44=""),"",IFERROR(SUM($J44,$K44,$O44,$P44)*(1+$S44),"")))</f>
        <v/>
      </c>
      <c r="V44" s="7">
        <f>IF(OR($U44="",$T44=""),"",IFERROR($U44/(1-$T44),""))</f>
        <v/>
      </c>
      <c r="W44" s="7">
        <f>IF(OR($V44="",$F44=""),"",IFERROR($V44/$F44,""))</f>
        <v/>
      </c>
      <c r="X44" s="21" t="n"/>
      <c r="Y44" s="14">
        <f>IF(COUNTA($A44:$F44,$H44,$K44:$M44,$P44:$R44,$X44)=0,"",IF($A44="","Check estimate ID",IF(OR($B44="",$C44="",$D44="",$E44="",$F44="",$H44=""),"Check required inputs",IF(OR($I44="",$S44="",$T44="",$V44=""),"Check assumptions or rates",IF(IFERROR($T44&gt;=Assumptions!$B$8,FALSE),"Check target margin",IF(IFERROR($S44&gt;=Assumptions!$B$7,FALSE),"Check overhead","No formula alert"))))))</f>
        <v/>
      </c>
    </row>
    <row r="45" ht="32" customHeight="1">
      <c r="A45" s="15" t="n"/>
      <c r="B45" s="16" t="n"/>
      <c r="C45" s="16" t="n"/>
      <c r="D45" s="29" t="n"/>
      <c r="E45" s="16" t="n"/>
      <c r="F45" s="18" t="n"/>
      <c r="G45" s="13">
        <f>IF($E45="","",IFERROR(VLOOKUP($E45,Assumptions!$A$11:$C$20,2,FALSE),""))</f>
        <v/>
      </c>
      <c r="H45" s="18" t="n"/>
      <c r="I45" s="8">
        <f>IF($E45="","",IFERROR(VLOOKUP($E45,Assumptions!$A$11:$C$20,3,FALSE),""))</f>
        <v/>
      </c>
      <c r="J45" s="8">
        <f>IF(OR($A45="",$H45="",$I45=""),"",IFERROR($H45*$I45,""))</f>
        <v/>
      </c>
      <c r="K45" s="19" t="n"/>
      <c r="L45" s="16" t="n"/>
      <c r="M45" s="18" t="n"/>
      <c r="N45" s="8">
        <f>IF($L45="","",IFERROR(VLOOKUP($L45,Assumptions!$E$11:$F$18,2,FALSE),""))</f>
        <v/>
      </c>
      <c r="O45" s="8">
        <f>IF(OR($A45="",$L45="",$M45="",$N45=""),"",IFERROR($M45*$N45,""))</f>
        <v/>
      </c>
      <c r="P45" s="19" t="n"/>
      <c r="Q45" s="20" t="n"/>
      <c r="R45" s="20" t="n"/>
      <c r="S45" s="10">
        <f>IF($A45="","",IF($Q45="",Assumptions!$B$5,$Q45))</f>
        <v/>
      </c>
      <c r="T45" s="10">
        <f>IF($A45="","",IF($R45="",Assumptions!$B$6,$R45))</f>
        <v/>
      </c>
      <c r="U45" s="8">
        <f>IF($A45="","",IF(OR($J45="",$S45=""),"",IFERROR(SUM($J45,$K45,$O45,$P45)*(1+$S45),"")))</f>
        <v/>
      </c>
      <c r="V45" s="8">
        <f>IF(OR($U45="",$T45=""),"",IFERROR($U45/(1-$T45),""))</f>
        <v/>
      </c>
      <c r="W45" s="8">
        <f>IF(OR($V45="",$F45=""),"",IFERROR($V45/$F45,""))</f>
        <v/>
      </c>
      <c r="X45" s="21" t="n"/>
      <c r="Y45" s="13">
        <f>IF(COUNTA($A45:$F45,$H45,$K45:$M45,$P45:$R45,$X45)=0,"",IF($A45="","Check estimate ID",IF(OR($B45="",$C45="",$D45="",$E45="",$F45="",$H45=""),"Check required inputs",IF(OR($I45="",$S45="",$T45="",$V45=""),"Check assumptions or rates",IF(IFERROR($T45&gt;=Assumptions!$B$8,FALSE),"Check target margin",IF(IFERROR($S45&gt;=Assumptions!$B$7,FALSE),"Check overhead","No formula alert"))))))</f>
        <v/>
      </c>
    </row>
    <row r="46" ht="32" customHeight="1">
      <c r="A46" s="15" t="n"/>
      <c r="B46" s="16" t="n"/>
      <c r="C46" s="16" t="n"/>
      <c r="D46" s="29" t="n"/>
      <c r="E46" s="16" t="n"/>
      <c r="F46" s="18" t="n"/>
      <c r="G46" s="14">
        <f>IF($E46="","",IFERROR(VLOOKUP($E46,Assumptions!$A$11:$C$20,2,FALSE),""))</f>
        <v/>
      </c>
      <c r="H46" s="18" t="n"/>
      <c r="I46" s="7">
        <f>IF($E46="","",IFERROR(VLOOKUP($E46,Assumptions!$A$11:$C$20,3,FALSE),""))</f>
        <v/>
      </c>
      <c r="J46" s="7">
        <f>IF(OR($A46="",$H46="",$I46=""),"",IFERROR($H46*$I46,""))</f>
        <v/>
      </c>
      <c r="K46" s="19" t="n"/>
      <c r="L46" s="16" t="n"/>
      <c r="M46" s="18" t="n"/>
      <c r="N46" s="7">
        <f>IF($L46="","",IFERROR(VLOOKUP($L46,Assumptions!$E$11:$F$18,2,FALSE),""))</f>
        <v/>
      </c>
      <c r="O46" s="7">
        <f>IF(OR($A46="",$L46="",$M46="",$N46=""),"",IFERROR($M46*$N46,""))</f>
        <v/>
      </c>
      <c r="P46" s="19" t="n"/>
      <c r="Q46" s="20" t="n"/>
      <c r="R46" s="20" t="n"/>
      <c r="S46" s="22">
        <f>IF($A46="","",IF($Q46="",Assumptions!$B$5,$Q46))</f>
        <v/>
      </c>
      <c r="T46" s="22">
        <f>IF($A46="","",IF($R46="",Assumptions!$B$6,$R46))</f>
        <v/>
      </c>
      <c r="U46" s="7">
        <f>IF($A46="","",IF(OR($J46="",$S46=""),"",IFERROR(SUM($J46,$K46,$O46,$P46)*(1+$S46),"")))</f>
        <v/>
      </c>
      <c r="V46" s="7">
        <f>IF(OR($U46="",$T46=""),"",IFERROR($U46/(1-$T46),""))</f>
        <v/>
      </c>
      <c r="W46" s="7">
        <f>IF(OR($V46="",$F46=""),"",IFERROR($V46/$F46,""))</f>
        <v/>
      </c>
      <c r="X46" s="21" t="n"/>
      <c r="Y46" s="14">
        <f>IF(COUNTA($A46:$F46,$H46,$K46:$M46,$P46:$R46,$X46)=0,"",IF($A46="","Check estimate ID",IF(OR($B46="",$C46="",$D46="",$E46="",$F46="",$H46=""),"Check required inputs",IF(OR($I46="",$S46="",$T46="",$V46=""),"Check assumptions or rates",IF(IFERROR($T46&gt;=Assumptions!$B$8,FALSE),"Check target margin",IF(IFERROR($S46&gt;=Assumptions!$B$7,FALSE),"Check overhead","No formula alert"))))))</f>
        <v/>
      </c>
    </row>
    <row r="47" ht="32" customHeight="1">
      <c r="A47" s="15" t="n"/>
      <c r="B47" s="16" t="n"/>
      <c r="C47" s="16" t="n"/>
      <c r="D47" s="29" t="n"/>
      <c r="E47" s="16" t="n"/>
      <c r="F47" s="18" t="n"/>
      <c r="G47" s="13">
        <f>IF($E47="","",IFERROR(VLOOKUP($E47,Assumptions!$A$11:$C$20,2,FALSE),""))</f>
        <v/>
      </c>
      <c r="H47" s="18" t="n"/>
      <c r="I47" s="8">
        <f>IF($E47="","",IFERROR(VLOOKUP($E47,Assumptions!$A$11:$C$20,3,FALSE),""))</f>
        <v/>
      </c>
      <c r="J47" s="8">
        <f>IF(OR($A47="",$H47="",$I47=""),"",IFERROR($H47*$I47,""))</f>
        <v/>
      </c>
      <c r="K47" s="19" t="n"/>
      <c r="L47" s="16" t="n"/>
      <c r="M47" s="18" t="n"/>
      <c r="N47" s="8">
        <f>IF($L47="","",IFERROR(VLOOKUP($L47,Assumptions!$E$11:$F$18,2,FALSE),""))</f>
        <v/>
      </c>
      <c r="O47" s="8">
        <f>IF(OR($A47="",$L47="",$M47="",$N47=""),"",IFERROR($M47*$N47,""))</f>
        <v/>
      </c>
      <c r="P47" s="19" t="n"/>
      <c r="Q47" s="20" t="n"/>
      <c r="R47" s="20" t="n"/>
      <c r="S47" s="10">
        <f>IF($A47="","",IF($Q47="",Assumptions!$B$5,$Q47))</f>
        <v/>
      </c>
      <c r="T47" s="10">
        <f>IF($A47="","",IF($R47="",Assumptions!$B$6,$R47))</f>
        <v/>
      </c>
      <c r="U47" s="8">
        <f>IF($A47="","",IF(OR($J47="",$S47=""),"",IFERROR(SUM($J47,$K47,$O47,$P47)*(1+$S47),"")))</f>
        <v/>
      </c>
      <c r="V47" s="8">
        <f>IF(OR($U47="",$T47=""),"",IFERROR($U47/(1-$T47),""))</f>
        <v/>
      </c>
      <c r="W47" s="8">
        <f>IF(OR($V47="",$F47=""),"",IFERROR($V47/$F47,""))</f>
        <v/>
      </c>
      <c r="X47" s="21" t="n"/>
      <c r="Y47" s="13">
        <f>IF(COUNTA($A47:$F47,$H47,$K47:$M47,$P47:$R47,$X47)=0,"",IF($A47="","Check estimate ID",IF(OR($B47="",$C47="",$D47="",$E47="",$F47="",$H47=""),"Check required inputs",IF(OR($I47="",$S47="",$T47="",$V47=""),"Check assumptions or rates",IF(IFERROR($T47&gt;=Assumptions!$B$8,FALSE),"Check target margin",IF(IFERROR($S47&gt;=Assumptions!$B$7,FALSE),"Check overhead","No formula alert"))))))</f>
        <v/>
      </c>
    </row>
    <row r="48" ht="32" customHeight="1">
      <c r="A48" s="15" t="n"/>
      <c r="B48" s="16" t="n"/>
      <c r="C48" s="16" t="n"/>
      <c r="D48" s="29" t="n"/>
      <c r="E48" s="16" t="n"/>
      <c r="F48" s="18" t="n"/>
      <c r="G48" s="14">
        <f>IF($E48="","",IFERROR(VLOOKUP($E48,Assumptions!$A$11:$C$20,2,FALSE),""))</f>
        <v/>
      </c>
      <c r="H48" s="18" t="n"/>
      <c r="I48" s="7">
        <f>IF($E48="","",IFERROR(VLOOKUP($E48,Assumptions!$A$11:$C$20,3,FALSE),""))</f>
        <v/>
      </c>
      <c r="J48" s="7">
        <f>IF(OR($A48="",$H48="",$I48=""),"",IFERROR($H48*$I48,""))</f>
        <v/>
      </c>
      <c r="K48" s="19" t="n"/>
      <c r="L48" s="16" t="n"/>
      <c r="M48" s="18" t="n"/>
      <c r="N48" s="7">
        <f>IF($L48="","",IFERROR(VLOOKUP($L48,Assumptions!$E$11:$F$18,2,FALSE),""))</f>
        <v/>
      </c>
      <c r="O48" s="7">
        <f>IF(OR($A48="",$L48="",$M48="",$N48=""),"",IFERROR($M48*$N48,""))</f>
        <v/>
      </c>
      <c r="P48" s="19" t="n"/>
      <c r="Q48" s="20" t="n"/>
      <c r="R48" s="20" t="n"/>
      <c r="S48" s="22">
        <f>IF($A48="","",IF($Q48="",Assumptions!$B$5,$Q48))</f>
        <v/>
      </c>
      <c r="T48" s="22">
        <f>IF($A48="","",IF($R48="",Assumptions!$B$6,$R48))</f>
        <v/>
      </c>
      <c r="U48" s="7">
        <f>IF($A48="","",IF(OR($J48="",$S48=""),"",IFERROR(SUM($J48,$K48,$O48,$P48)*(1+$S48),"")))</f>
        <v/>
      </c>
      <c r="V48" s="7">
        <f>IF(OR($U48="",$T48=""),"",IFERROR($U48/(1-$T48),""))</f>
        <v/>
      </c>
      <c r="W48" s="7">
        <f>IF(OR($V48="",$F48=""),"",IFERROR($V48/$F48,""))</f>
        <v/>
      </c>
      <c r="X48" s="21" t="n"/>
      <c r="Y48" s="14">
        <f>IF(COUNTA($A48:$F48,$H48,$K48:$M48,$P48:$R48,$X48)=0,"",IF($A48="","Check estimate ID",IF(OR($B48="",$C48="",$D48="",$E48="",$F48="",$H48=""),"Check required inputs",IF(OR($I48="",$S48="",$T48="",$V48=""),"Check assumptions or rates",IF(IFERROR($T48&gt;=Assumptions!$B$8,FALSE),"Check target margin",IF(IFERROR($S48&gt;=Assumptions!$B$7,FALSE),"Check overhead","No formula alert"))))))</f>
        <v/>
      </c>
    </row>
    <row r="49" ht="32" customHeight="1">
      <c r="A49" s="15" t="n"/>
      <c r="B49" s="16" t="n"/>
      <c r="C49" s="16" t="n"/>
      <c r="D49" s="29" t="n"/>
      <c r="E49" s="16" t="n"/>
      <c r="F49" s="18" t="n"/>
      <c r="G49" s="13">
        <f>IF($E49="","",IFERROR(VLOOKUP($E49,Assumptions!$A$11:$C$20,2,FALSE),""))</f>
        <v/>
      </c>
      <c r="H49" s="18" t="n"/>
      <c r="I49" s="8">
        <f>IF($E49="","",IFERROR(VLOOKUP($E49,Assumptions!$A$11:$C$20,3,FALSE),""))</f>
        <v/>
      </c>
      <c r="J49" s="8">
        <f>IF(OR($A49="",$H49="",$I49=""),"",IFERROR($H49*$I49,""))</f>
        <v/>
      </c>
      <c r="K49" s="19" t="n"/>
      <c r="L49" s="16" t="n"/>
      <c r="M49" s="18" t="n"/>
      <c r="N49" s="8">
        <f>IF($L49="","",IFERROR(VLOOKUP($L49,Assumptions!$E$11:$F$18,2,FALSE),""))</f>
        <v/>
      </c>
      <c r="O49" s="8">
        <f>IF(OR($A49="",$L49="",$M49="",$N49=""),"",IFERROR($M49*$N49,""))</f>
        <v/>
      </c>
      <c r="P49" s="19" t="n"/>
      <c r="Q49" s="20" t="n"/>
      <c r="R49" s="20" t="n"/>
      <c r="S49" s="10">
        <f>IF($A49="","",IF($Q49="",Assumptions!$B$5,$Q49))</f>
        <v/>
      </c>
      <c r="T49" s="10">
        <f>IF($A49="","",IF($R49="",Assumptions!$B$6,$R49))</f>
        <v/>
      </c>
      <c r="U49" s="8">
        <f>IF($A49="","",IF(OR($J49="",$S49=""),"",IFERROR(SUM($J49,$K49,$O49,$P49)*(1+$S49),"")))</f>
        <v/>
      </c>
      <c r="V49" s="8">
        <f>IF(OR($U49="",$T49=""),"",IFERROR($U49/(1-$T49),""))</f>
        <v/>
      </c>
      <c r="W49" s="8">
        <f>IF(OR($V49="",$F49=""),"",IFERROR($V49/$F49,""))</f>
        <v/>
      </c>
      <c r="X49" s="21" t="n"/>
      <c r="Y49" s="13">
        <f>IF(COUNTA($A49:$F49,$H49,$K49:$M49,$P49:$R49,$X49)=0,"",IF($A49="","Check estimate ID",IF(OR($B49="",$C49="",$D49="",$E49="",$F49="",$H49=""),"Check required inputs",IF(OR($I49="",$S49="",$T49="",$V49=""),"Check assumptions or rates",IF(IFERROR($T49&gt;=Assumptions!$B$8,FALSE),"Check target margin",IF(IFERROR($S49&gt;=Assumptions!$B$7,FALSE),"Check overhead","No formula alert"))))))</f>
        <v/>
      </c>
    </row>
    <row r="50" ht="32" customHeight="1">
      <c r="A50" s="15" t="n"/>
      <c r="B50" s="16" t="n"/>
      <c r="C50" s="16" t="n"/>
      <c r="D50" s="29" t="n"/>
      <c r="E50" s="16" t="n"/>
      <c r="F50" s="18" t="n"/>
      <c r="G50" s="14">
        <f>IF($E50="","",IFERROR(VLOOKUP($E50,Assumptions!$A$11:$C$20,2,FALSE),""))</f>
        <v/>
      </c>
      <c r="H50" s="18" t="n"/>
      <c r="I50" s="7">
        <f>IF($E50="","",IFERROR(VLOOKUP($E50,Assumptions!$A$11:$C$20,3,FALSE),""))</f>
        <v/>
      </c>
      <c r="J50" s="7">
        <f>IF(OR($A50="",$H50="",$I50=""),"",IFERROR($H50*$I50,""))</f>
        <v/>
      </c>
      <c r="K50" s="19" t="n"/>
      <c r="L50" s="16" t="n"/>
      <c r="M50" s="18" t="n"/>
      <c r="N50" s="7">
        <f>IF($L50="","",IFERROR(VLOOKUP($L50,Assumptions!$E$11:$F$18,2,FALSE),""))</f>
        <v/>
      </c>
      <c r="O50" s="7">
        <f>IF(OR($A50="",$L50="",$M50="",$N50=""),"",IFERROR($M50*$N50,""))</f>
        <v/>
      </c>
      <c r="P50" s="19" t="n"/>
      <c r="Q50" s="20" t="n"/>
      <c r="R50" s="20" t="n"/>
      <c r="S50" s="22">
        <f>IF($A50="","",IF($Q50="",Assumptions!$B$5,$Q50))</f>
        <v/>
      </c>
      <c r="T50" s="22">
        <f>IF($A50="","",IF($R50="",Assumptions!$B$6,$R50))</f>
        <v/>
      </c>
      <c r="U50" s="7">
        <f>IF($A50="","",IF(OR($J50="",$S50=""),"",IFERROR(SUM($J50,$K50,$O50,$P50)*(1+$S50),"")))</f>
        <v/>
      </c>
      <c r="V50" s="7">
        <f>IF(OR($U50="",$T50=""),"",IFERROR($U50/(1-$T50),""))</f>
        <v/>
      </c>
      <c r="W50" s="7">
        <f>IF(OR($V50="",$F50=""),"",IFERROR($V50/$F50,""))</f>
        <v/>
      </c>
      <c r="X50" s="21" t="n"/>
      <c r="Y50" s="14">
        <f>IF(COUNTA($A50:$F50,$H50,$K50:$M50,$P50:$R50,$X50)=0,"",IF($A50="","Check estimate ID",IF(OR($B50="",$C50="",$D50="",$E50="",$F50="",$H50=""),"Check required inputs",IF(OR($I50="",$S50="",$T50="",$V50=""),"Check assumptions or rates",IF(IFERROR($T50&gt;=Assumptions!$B$8,FALSE),"Check target margin",IF(IFERROR($S50&gt;=Assumptions!$B$7,FALSE),"Check overhead","No formula alert"))))))</f>
        <v/>
      </c>
    </row>
    <row r="51" ht="32" customHeight="1">
      <c r="A51" s="15" t="n"/>
      <c r="B51" s="16" t="n"/>
      <c r="C51" s="16" t="n"/>
      <c r="D51" s="29" t="n"/>
      <c r="E51" s="16" t="n"/>
      <c r="F51" s="18" t="n"/>
      <c r="G51" s="13">
        <f>IF($E51="","",IFERROR(VLOOKUP($E51,Assumptions!$A$11:$C$20,2,FALSE),""))</f>
        <v/>
      </c>
      <c r="H51" s="18" t="n"/>
      <c r="I51" s="8">
        <f>IF($E51="","",IFERROR(VLOOKUP($E51,Assumptions!$A$11:$C$20,3,FALSE),""))</f>
        <v/>
      </c>
      <c r="J51" s="8">
        <f>IF(OR($A51="",$H51="",$I51=""),"",IFERROR($H51*$I51,""))</f>
        <v/>
      </c>
      <c r="K51" s="19" t="n"/>
      <c r="L51" s="16" t="n"/>
      <c r="M51" s="18" t="n"/>
      <c r="N51" s="8">
        <f>IF($L51="","",IFERROR(VLOOKUP($L51,Assumptions!$E$11:$F$18,2,FALSE),""))</f>
        <v/>
      </c>
      <c r="O51" s="8">
        <f>IF(OR($A51="",$L51="",$M51="",$N51=""),"",IFERROR($M51*$N51,""))</f>
        <v/>
      </c>
      <c r="P51" s="19" t="n"/>
      <c r="Q51" s="20" t="n"/>
      <c r="R51" s="20" t="n"/>
      <c r="S51" s="10">
        <f>IF($A51="","",IF($Q51="",Assumptions!$B$5,$Q51))</f>
        <v/>
      </c>
      <c r="T51" s="10">
        <f>IF($A51="","",IF($R51="",Assumptions!$B$6,$R51))</f>
        <v/>
      </c>
      <c r="U51" s="8">
        <f>IF($A51="","",IF(OR($J51="",$S51=""),"",IFERROR(SUM($J51,$K51,$O51,$P51)*(1+$S51),"")))</f>
        <v/>
      </c>
      <c r="V51" s="8">
        <f>IF(OR($U51="",$T51=""),"",IFERROR($U51/(1-$T51),""))</f>
        <v/>
      </c>
      <c r="W51" s="8">
        <f>IF(OR($V51="",$F51=""),"",IFERROR($V51/$F51,""))</f>
        <v/>
      </c>
      <c r="X51" s="21" t="n"/>
      <c r="Y51" s="13">
        <f>IF(COUNTA($A51:$F51,$H51,$K51:$M51,$P51:$R51,$X51)=0,"",IF($A51="","Check estimate ID",IF(OR($B51="",$C51="",$D51="",$E51="",$F51="",$H51=""),"Check required inputs",IF(OR($I51="",$S51="",$T51="",$V51=""),"Check assumptions or rates",IF(IFERROR($T51&gt;=Assumptions!$B$8,FALSE),"Check target margin",IF(IFERROR($S51&gt;=Assumptions!$B$7,FALSE),"Check overhead","No formula alert"))))))</f>
        <v/>
      </c>
    </row>
    <row r="52" ht="32" customHeight="1">
      <c r="A52" s="15" t="n"/>
      <c r="B52" s="16" t="n"/>
      <c r="C52" s="16" t="n"/>
      <c r="D52" s="29" t="n"/>
      <c r="E52" s="16" t="n"/>
      <c r="F52" s="18" t="n"/>
      <c r="G52" s="14">
        <f>IF($E52="","",IFERROR(VLOOKUP($E52,Assumptions!$A$11:$C$20,2,FALSE),""))</f>
        <v/>
      </c>
      <c r="H52" s="18" t="n"/>
      <c r="I52" s="7">
        <f>IF($E52="","",IFERROR(VLOOKUP($E52,Assumptions!$A$11:$C$20,3,FALSE),""))</f>
        <v/>
      </c>
      <c r="J52" s="7">
        <f>IF(OR($A52="",$H52="",$I52=""),"",IFERROR($H52*$I52,""))</f>
        <v/>
      </c>
      <c r="K52" s="19" t="n"/>
      <c r="L52" s="16" t="n"/>
      <c r="M52" s="18" t="n"/>
      <c r="N52" s="7">
        <f>IF($L52="","",IFERROR(VLOOKUP($L52,Assumptions!$E$11:$F$18,2,FALSE),""))</f>
        <v/>
      </c>
      <c r="O52" s="7">
        <f>IF(OR($A52="",$L52="",$M52="",$N52=""),"",IFERROR($M52*$N52,""))</f>
        <v/>
      </c>
      <c r="P52" s="19" t="n"/>
      <c r="Q52" s="20" t="n"/>
      <c r="R52" s="20" t="n"/>
      <c r="S52" s="22">
        <f>IF($A52="","",IF($Q52="",Assumptions!$B$5,$Q52))</f>
        <v/>
      </c>
      <c r="T52" s="22">
        <f>IF($A52="","",IF($R52="",Assumptions!$B$6,$R52))</f>
        <v/>
      </c>
      <c r="U52" s="7">
        <f>IF($A52="","",IF(OR($J52="",$S52=""),"",IFERROR(SUM($J52,$K52,$O52,$P52)*(1+$S52),"")))</f>
        <v/>
      </c>
      <c r="V52" s="7">
        <f>IF(OR($U52="",$T52=""),"",IFERROR($U52/(1-$T52),""))</f>
        <v/>
      </c>
      <c r="W52" s="7">
        <f>IF(OR($V52="",$F52=""),"",IFERROR($V52/$F52,""))</f>
        <v/>
      </c>
      <c r="X52" s="21" t="n"/>
      <c r="Y52" s="14">
        <f>IF(COUNTA($A52:$F52,$H52,$K52:$M52,$P52:$R52,$X52)=0,"",IF($A52="","Check estimate ID",IF(OR($B52="",$C52="",$D52="",$E52="",$F52="",$H52=""),"Check required inputs",IF(OR($I52="",$S52="",$T52="",$V52=""),"Check assumptions or rates",IF(IFERROR($T52&gt;=Assumptions!$B$8,FALSE),"Check target margin",IF(IFERROR($S52&gt;=Assumptions!$B$7,FALSE),"Check overhead","No formula alert"))))))</f>
        <v/>
      </c>
    </row>
    <row r="53" ht="32" customHeight="1">
      <c r="A53" s="15" t="n"/>
      <c r="B53" s="16" t="n"/>
      <c r="C53" s="16" t="n"/>
      <c r="D53" s="29" t="n"/>
      <c r="E53" s="16" t="n"/>
      <c r="F53" s="18" t="n"/>
      <c r="G53" s="13">
        <f>IF($E53="","",IFERROR(VLOOKUP($E53,Assumptions!$A$11:$C$20,2,FALSE),""))</f>
        <v/>
      </c>
      <c r="H53" s="18" t="n"/>
      <c r="I53" s="8">
        <f>IF($E53="","",IFERROR(VLOOKUP($E53,Assumptions!$A$11:$C$20,3,FALSE),""))</f>
        <v/>
      </c>
      <c r="J53" s="8">
        <f>IF(OR($A53="",$H53="",$I53=""),"",IFERROR($H53*$I53,""))</f>
        <v/>
      </c>
      <c r="K53" s="19" t="n"/>
      <c r="L53" s="16" t="n"/>
      <c r="M53" s="18" t="n"/>
      <c r="N53" s="8">
        <f>IF($L53="","",IFERROR(VLOOKUP($L53,Assumptions!$E$11:$F$18,2,FALSE),""))</f>
        <v/>
      </c>
      <c r="O53" s="8">
        <f>IF(OR($A53="",$L53="",$M53="",$N53=""),"",IFERROR($M53*$N53,""))</f>
        <v/>
      </c>
      <c r="P53" s="19" t="n"/>
      <c r="Q53" s="20" t="n"/>
      <c r="R53" s="20" t="n"/>
      <c r="S53" s="10">
        <f>IF($A53="","",IF($Q53="",Assumptions!$B$5,$Q53))</f>
        <v/>
      </c>
      <c r="T53" s="10">
        <f>IF($A53="","",IF($R53="",Assumptions!$B$6,$R53))</f>
        <v/>
      </c>
      <c r="U53" s="8">
        <f>IF($A53="","",IF(OR($J53="",$S53=""),"",IFERROR(SUM($J53,$K53,$O53,$P53)*(1+$S53),"")))</f>
        <v/>
      </c>
      <c r="V53" s="8">
        <f>IF(OR($U53="",$T53=""),"",IFERROR($U53/(1-$T53),""))</f>
        <v/>
      </c>
      <c r="W53" s="8">
        <f>IF(OR($V53="",$F53=""),"",IFERROR($V53/$F53,""))</f>
        <v/>
      </c>
      <c r="X53" s="21" t="n"/>
      <c r="Y53" s="13">
        <f>IF(COUNTA($A53:$F53,$H53,$K53:$M53,$P53:$R53,$X53)=0,"",IF($A53="","Check estimate ID",IF(OR($B53="",$C53="",$D53="",$E53="",$F53="",$H53=""),"Check required inputs",IF(OR($I53="",$S53="",$T53="",$V53=""),"Check assumptions or rates",IF(IFERROR($T53&gt;=Assumptions!$B$8,FALSE),"Check target margin",IF(IFERROR($S53&gt;=Assumptions!$B$7,FALSE),"Check overhead","No formula alert"))))))</f>
        <v/>
      </c>
    </row>
    <row r="54" ht="32" customHeight="1">
      <c r="A54" s="15" t="n"/>
      <c r="B54" s="16" t="n"/>
      <c r="C54" s="16" t="n"/>
      <c r="D54" s="29" t="n"/>
      <c r="E54" s="16" t="n"/>
      <c r="F54" s="18" t="n"/>
      <c r="G54" s="14">
        <f>IF($E54="","",IFERROR(VLOOKUP($E54,Assumptions!$A$11:$C$20,2,FALSE),""))</f>
        <v/>
      </c>
      <c r="H54" s="18" t="n"/>
      <c r="I54" s="7">
        <f>IF($E54="","",IFERROR(VLOOKUP($E54,Assumptions!$A$11:$C$20,3,FALSE),""))</f>
        <v/>
      </c>
      <c r="J54" s="7">
        <f>IF(OR($A54="",$H54="",$I54=""),"",IFERROR($H54*$I54,""))</f>
        <v/>
      </c>
      <c r="K54" s="19" t="n"/>
      <c r="L54" s="16" t="n"/>
      <c r="M54" s="18" t="n"/>
      <c r="N54" s="7">
        <f>IF($L54="","",IFERROR(VLOOKUP($L54,Assumptions!$E$11:$F$18,2,FALSE),""))</f>
        <v/>
      </c>
      <c r="O54" s="7">
        <f>IF(OR($A54="",$L54="",$M54="",$N54=""),"",IFERROR($M54*$N54,""))</f>
        <v/>
      </c>
      <c r="P54" s="19" t="n"/>
      <c r="Q54" s="20" t="n"/>
      <c r="R54" s="20" t="n"/>
      <c r="S54" s="22">
        <f>IF($A54="","",IF($Q54="",Assumptions!$B$5,$Q54))</f>
        <v/>
      </c>
      <c r="T54" s="22">
        <f>IF($A54="","",IF($R54="",Assumptions!$B$6,$R54))</f>
        <v/>
      </c>
      <c r="U54" s="7">
        <f>IF($A54="","",IF(OR($J54="",$S54=""),"",IFERROR(SUM($J54,$K54,$O54,$P54)*(1+$S54),"")))</f>
        <v/>
      </c>
      <c r="V54" s="7">
        <f>IF(OR($U54="",$T54=""),"",IFERROR($U54/(1-$T54),""))</f>
        <v/>
      </c>
      <c r="W54" s="7">
        <f>IF(OR($V54="",$F54=""),"",IFERROR($V54/$F54,""))</f>
        <v/>
      </c>
      <c r="X54" s="21" t="n"/>
      <c r="Y54" s="14">
        <f>IF(COUNTA($A54:$F54,$H54,$K54:$M54,$P54:$R54,$X54)=0,"",IF($A54="","Check estimate ID",IF(OR($B54="",$C54="",$D54="",$E54="",$F54="",$H54=""),"Check required inputs",IF(OR($I54="",$S54="",$T54="",$V54=""),"Check assumptions or rates",IF(IFERROR($T54&gt;=Assumptions!$B$8,FALSE),"Check target margin",IF(IFERROR($S54&gt;=Assumptions!$B$7,FALSE),"Check overhead","No formula alert"))))))</f>
        <v/>
      </c>
    </row>
    <row r="55" ht="32" customHeight="1">
      <c r="A55" s="15" t="n"/>
      <c r="B55" s="16" t="n"/>
      <c r="C55" s="16" t="n"/>
      <c r="D55" s="29" t="n"/>
      <c r="E55" s="16" t="n"/>
      <c r="F55" s="18" t="n"/>
      <c r="G55" s="13">
        <f>IF($E55="","",IFERROR(VLOOKUP($E55,Assumptions!$A$11:$C$20,2,FALSE),""))</f>
        <v/>
      </c>
      <c r="H55" s="18" t="n"/>
      <c r="I55" s="8">
        <f>IF($E55="","",IFERROR(VLOOKUP($E55,Assumptions!$A$11:$C$20,3,FALSE),""))</f>
        <v/>
      </c>
      <c r="J55" s="8">
        <f>IF(OR($A55="",$H55="",$I55=""),"",IFERROR($H55*$I55,""))</f>
        <v/>
      </c>
      <c r="K55" s="19" t="n"/>
      <c r="L55" s="16" t="n"/>
      <c r="M55" s="18" t="n"/>
      <c r="N55" s="8">
        <f>IF($L55="","",IFERROR(VLOOKUP($L55,Assumptions!$E$11:$F$18,2,FALSE),""))</f>
        <v/>
      </c>
      <c r="O55" s="8">
        <f>IF(OR($A55="",$L55="",$M55="",$N55=""),"",IFERROR($M55*$N55,""))</f>
        <v/>
      </c>
      <c r="P55" s="19" t="n"/>
      <c r="Q55" s="20" t="n"/>
      <c r="R55" s="20" t="n"/>
      <c r="S55" s="10">
        <f>IF($A55="","",IF($Q55="",Assumptions!$B$5,$Q55))</f>
        <v/>
      </c>
      <c r="T55" s="10">
        <f>IF($A55="","",IF($R55="",Assumptions!$B$6,$R55))</f>
        <v/>
      </c>
      <c r="U55" s="8">
        <f>IF($A55="","",IF(OR($J55="",$S55=""),"",IFERROR(SUM($J55,$K55,$O55,$P55)*(1+$S55),"")))</f>
        <v/>
      </c>
      <c r="V55" s="8">
        <f>IF(OR($U55="",$T55=""),"",IFERROR($U55/(1-$T55),""))</f>
        <v/>
      </c>
      <c r="W55" s="8">
        <f>IF(OR($V55="",$F55=""),"",IFERROR($V55/$F55,""))</f>
        <v/>
      </c>
      <c r="X55" s="21" t="n"/>
      <c r="Y55" s="13">
        <f>IF(COUNTA($A55:$F55,$H55,$K55:$M55,$P55:$R55,$X55)=0,"",IF($A55="","Check estimate ID",IF(OR($B55="",$C55="",$D55="",$E55="",$F55="",$H55=""),"Check required inputs",IF(OR($I55="",$S55="",$T55="",$V55=""),"Check assumptions or rates",IF(IFERROR($T55&gt;=Assumptions!$B$8,FALSE),"Check target margin",IF(IFERROR($S55&gt;=Assumptions!$B$7,FALSE),"Check overhead","No formula alert"))))))</f>
        <v/>
      </c>
    </row>
    <row r="56" ht="32" customHeight="1">
      <c r="A56" s="15" t="n"/>
      <c r="B56" s="16" t="n"/>
      <c r="C56" s="16" t="n"/>
      <c r="D56" s="29" t="n"/>
      <c r="E56" s="16" t="n"/>
      <c r="F56" s="18" t="n"/>
      <c r="G56" s="14">
        <f>IF($E56="","",IFERROR(VLOOKUP($E56,Assumptions!$A$11:$C$20,2,FALSE),""))</f>
        <v/>
      </c>
      <c r="H56" s="18" t="n"/>
      <c r="I56" s="7">
        <f>IF($E56="","",IFERROR(VLOOKUP($E56,Assumptions!$A$11:$C$20,3,FALSE),""))</f>
        <v/>
      </c>
      <c r="J56" s="7">
        <f>IF(OR($A56="",$H56="",$I56=""),"",IFERROR($H56*$I56,""))</f>
        <v/>
      </c>
      <c r="K56" s="19" t="n"/>
      <c r="L56" s="16" t="n"/>
      <c r="M56" s="18" t="n"/>
      <c r="N56" s="7">
        <f>IF($L56="","",IFERROR(VLOOKUP($L56,Assumptions!$E$11:$F$18,2,FALSE),""))</f>
        <v/>
      </c>
      <c r="O56" s="7">
        <f>IF(OR($A56="",$L56="",$M56="",$N56=""),"",IFERROR($M56*$N56,""))</f>
        <v/>
      </c>
      <c r="P56" s="19" t="n"/>
      <c r="Q56" s="20" t="n"/>
      <c r="R56" s="20" t="n"/>
      <c r="S56" s="22">
        <f>IF($A56="","",IF($Q56="",Assumptions!$B$5,$Q56))</f>
        <v/>
      </c>
      <c r="T56" s="22">
        <f>IF($A56="","",IF($R56="",Assumptions!$B$6,$R56))</f>
        <v/>
      </c>
      <c r="U56" s="7">
        <f>IF($A56="","",IF(OR($J56="",$S56=""),"",IFERROR(SUM($J56,$K56,$O56,$P56)*(1+$S56),"")))</f>
        <v/>
      </c>
      <c r="V56" s="7">
        <f>IF(OR($U56="",$T56=""),"",IFERROR($U56/(1-$T56),""))</f>
        <v/>
      </c>
      <c r="W56" s="7">
        <f>IF(OR($V56="",$F56=""),"",IFERROR($V56/$F56,""))</f>
        <v/>
      </c>
      <c r="X56" s="21" t="n"/>
      <c r="Y56" s="14">
        <f>IF(COUNTA($A56:$F56,$H56,$K56:$M56,$P56:$R56,$X56)=0,"",IF($A56="","Check estimate ID",IF(OR($B56="",$C56="",$D56="",$E56="",$F56="",$H56=""),"Check required inputs",IF(OR($I56="",$S56="",$T56="",$V56=""),"Check assumptions or rates",IF(IFERROR($T56&gt;=Assumptions!$B$8,FALSE),"Check target margin",IF(IFERROR($S56&gt;=Assumptions!$B$7,FALSE),"Check overhead","No formula alert"))))))</f>
        <v/>
      </c>
    </row>
    <row r="57" ht="32" customHeight="1">
      <c r="A57" s="15" t="n"/>
      <c r="B57" s="16" t="n"/>
      <c r="C57" s="16" t="n"/>
      <c r="D57" s="29" t="n"/>
      <c r="E57" s="16" t="n"/>
      <c r="F57" s="18" t="n"/>
      <c r="G57" s="13">
        <f>IF($E57="","",IFERROR(VLOOKUP($E57,Assumptions!$A$11:$C$20,2,FALSE),""))</f>
        <v/>
      </c>
      <c r="H57" s="18" t="n"/>
      <c r="I57" s="8">
        <f>IF($E57="","",IFERROR(VLOOKUP($E57,Assumptions!$A$11:$C$20,3,FALSE),""))</f>
        <v/>
      </c>
      <c r="J57" s="8">
        <f>IF(OR($A57="",$H57="",$I57=""),"",IFERROR($H57*$I57,""))</f>
        <v/>
      </c>
      <c r="K57" s="19" t="n"/>
      <c r="L57" s="16" t="n"/>
      <c r="M57" s="18" t="n"/>
      <c r="N57" s="8">
        <f>IF($L57="","",IFERROR(VLOOKUP($L57,Assumptions!$E$11:$F$18,2,FALSE),""))</f>
        <v/>
      </c>
      <c r="O57" s="8">
        <f>IF(OR($A57="",$L57="",$M57="",$N57=""),"",IFERROR($M57*$N57,""))</f>
        <v/>
      </c>
      <c r="P57" s="19" t="n"/>
      <c r="Q57" s="20" t="n"/>
      <c r="R57" s="20" t="n"/>
      <c r="S57" s="10">
        <f>IF($A57="","",IF($Q57="",Assumptions!$B$5,$Q57))</f>
        <v/>
      </c>
      <c r="T57" s="10">
        <f>IF($A57="","",IF($R57="",Assumptions!$B$6,$R57))</f>
        <v/>
      </c>
      <c r="U57" s="8">
        <f>IF($A57="","",IF(OR($J57="",$S57=""),"",IFERROR(SUM($J57,$K57,$O57,$P57)*(1+$S57),"")))</f>
        <v/>
      </c>
      <c r="V57" s="8">
        <f>IF(OR($U57="",$T57=""),"",IFERROR($U57/(1-$T57),""))</f>
        <v/>
      </c>
      <c r="W57" s="8">
        <f>IF(OR($V57="",$F57=""),"",IFERROR($V57/$F57,""))</f>
        <v/>
      </c>
      <c r="X57" s="21" t="n"/>
      <c r="Y57" s="13">
        <f>IF(COUNTA($A57:$F57,$H57,$K57:$M57,$P57:$R57,$X57)=0,"",IF($A57="","Check estimate ID",IF(OR($B57="",$C57="",$D57="",$E57="",$F57="",$H57=""),"Check required inputs",IF(OR($I57="",$S57="",$T57="",$V57=""),"Check assumptions or rates",IF(IFERROR($T57&gt;=Assumptions!$B$8,FALSE),"Check target margin",IF(IFERROR($S57&gt;=Assumptions!$B$7,FALSE),"Check overhead","No formula alert"))))))</f>
        <v/>
      </c>
    </row>
    <row r="58" ht="32" customHeight="1">
      <c r="A58" s="15" t="n"/>
      <c r="B58" s="16" t="n"/>
      <c r="C58" s="16" t="n"/>
      <c r="D58" s="29" t="n"/>
      <c r="E58" s="16" t="n"/>
      <c r="F58" s="18" t="n"/>
      <c r="G58" s="14">
        <f>IF($E58="","",IFERROR(VLOOKUP($E58,Assumptions!$A$11:$C$20,2,FALSE),""))</f>
        <v/>
      </c>
      <c r="H58" s="18" t="n"/>
      <c r="I58" s="7">
        <f>IF($E58="","",IFERROR(VLOOKUP($E58,Assumptions!$A$11:$C$20,3,FALSE),""))</f>
        <v/>
      </c>
      <c r="J58" s="7">
        <f>IF(OR($A58="",$H58="",$I58=""),"",IFERROR($H58*$I58,""))</f>
        <v/>
      </c>
      <c r="K58" s="19" t="n"/>
      <c r="L58" s="16" t="n"/>
      <c r="M58" s="18" t="n"/>
      <c r="N58" s="7">
        <f>IF($L58="","",IFERROR(VLOOKUP($L58,Assumptions!$E$11:$F$18,2,FALSE),""))</f>
        <v/>
      </c>
      <c r="O58" s="7">
        <f>IF(OR($A58="",$L58="",$M58="",$N58=""),"",IFERROR($M58*$N58,""))</f>
        <v/>
      </c>
      <c r="P58" s="19" t="n"/>
      <c r="Q58" s="20" t="n"/>
      <c r="R58" s="20" t="n"/>
      <c r="S58" s="22">
        <f>IF($A58="","",IF($Q58="",Assumptions!$B$5,$Q58))</f>
        <v/>
      </c>
      <c r="T58" s="22">
        <f>IF($A58="","",IF($R58="",Assumptions!$B$6,$R58))</f>
        <v/>
      </c>
      <c r="U58" s="7">
        <f>IF($A58="","",IF(OR($J58="",$S58=""),"",IFERROR(SUM($J58,$K58,$O58,$P58)*(1+$S58),"")))</f>
        <v/>
      </c>
      <c r="V58" s="7">
        <f>IF(OR($U58="",$T58=""),"",IFERROR($U58/(1-$T58),""))</f>
        <v/>
      </c>
      <c r="W58" s="7">
        <f>IF(OR($V58="",$F58=""),"",IFERROR($V58/$F58,""))</f>
        <v/>
      </c>
      <c r="X58" s="21" t="n"/>
      <c r="Y58" s="14">
        <f>IF(COUNTA($A58:$F58,$H58,$K58:$M58,$P58:$R58,$X58)=0,"",IF($A58="","Check estimate ID",IF(OR($B58="",$C58="",$D58="",$E58="",$F58="",$H58=""),"Check required inputs",IF(OR($I58="",$S58="",$T58="",$V58=""),"Check assumptions or rates",IF(IFERROR($T58&gt;=Assumptions!$B$8,FALSE),"Check target margin",IF(IFERROR($S58&gt;=Assumptions!$B$7,FALSE),"Check overhead","No formula alert"))))))</f>
        <v/>
      </c>
    </row>
    <row r="59" ht="32" customHeight="1">
      <c r="A59" s="15" t="n"/>
      <c r="B59" s="16" t="n"/>
      <c r="C59" s="16" t="n"/>
      <c r="D59" s="29" t="n"/>
      <c r="E59" s="16" t="n"/>
      <c r="F59" s="18" t="n"/>
      <c r="G59" s="13">
        <f>IF($E59="","",IFERROR(VLOOKUP($E59,Assumptions!$A$11:$C$20,2,FALSE),""))</f>
        <v/>
      </c>
      <c r="H59" s="18" t="n"/>
      <c r="I59" s="8">
        <f>IF($E59="","",IFERROR(VLOOKUP($E59,Assumptions!$A$11:$C$20,3,FALSE),""))</f>
        <v/>
      </c>
      <c r="J59" s="8">
        <f>IF(OR($A59="",$H59="",$I59=""),"",IFERROR($H59*$I59,""))</f>
        <v/>
      </c>
      <c r="K59" s="19" t="n"/>
      <c r="L59" s="16" t="n"/>
      <c r="M59" s="18" t="n"/>
      <c r="N59" s="8">
        <f>IF($L59="","",IFERROR(VLOOKUP($L59,Assumptions!$E$11:$F$18,2,FALSE),""))</f>
        <v/>
      </c>
      <c r="O59" s="8">
        <f>IF(OR($A59="",$L59="",$M59="",$N59=""),"",IFERROR($M59*$N59,""))</f>
        <v/>
      </c>
      <c r="P59" s="19" t="n"/>
      <c r="Q59" s="20" t="n"/>
      <c r="R59" s="20" t="n"/>
      <c r="S59" s="10">
        <f>IF($A59="","",IF($Q59="",Assumptions!$B$5,$Q59))</f>
        <v/>
      </c>
      <c r="T59" s="10">
        <f>IF($A59="","",IF($R59="",Assumptions!$B$6,$R59))</f>
        <v/>
      </c>
      <c r="U59" s="8">
        <f>IF($A59="","",IF(OR($J59="",$S59=""),"",IFERROR(SUM($J59,$K59,$O59,$P59)*(1+$S59),"")))</f>
        <v/>
      </c>
      <c r="V59" s="8">
        <f>IF(OR($U59="",$T59=""),"",IFERROR($U59/(1-$T59),""))</f>
        <v/>
      </c>
      <c r="W59" s="8">
        <f>IF(OR($V59="",$F59=""),"",IFERROR($V59/$F59,""))</f>
        <v/>
      </c>
      <c r="X59" s="21" t="n"/>
      <c r="Y59" s="13">
        <f>IF(COUNTA($A59:$F59,$H59,$K59:$M59,$P59:$R59,$X59)=0,"",IF($A59="","Check estimate ID",IF(OR($B59="",$C59="",$D59="",$E59="",$F59="",$H59=""),"Check required inputs",IF(OR($I59="",$S59="",$T59="",$V59=""),"Check assumptions or rates",IF(IFERROR($T59&gt;=Assumptions!$B$8,FALSE),"Check target margin",IF(IFERROR($S59&gt;=Assumptions!$B$7,FALSE),"Check overhead","No formula alert"))))))</f>
        <v/>
      </c>
    </row>
    <row r="60" ht="32" customHeight="1">
      <c r="A60" s="15" t="n"/>
      <c r="B60" s="16" t="n"/>
      <c r="C60" s="16" t="n"/>
      <c r="D60" s="29" t="n"/>
      <c r="E60" s="16" t="n"/>
      <c r="F60" s="18" t="n"/>
      <c r="G60" s="14">
        <f>IF($E60="","",IFERROR(VLOOKUP($E60,Assumptions!$A$11:$C$20,2,FALSE),""))</f>
        <v/>
      </c>
      <c r="H60" s="18" t="n"/>
      <c r="I60" s="7">
        <f>IF($E60="","",IFERROR(VLOOKUP($E60,Assumptions!$A$11:$C$20,3,FALSE),""))</f>
        <v/>
      </c>
      <c r="J60" s="7">
        <f>IF(OR($A60="",$H60="",$I60=""),"",IFERROR($H60*$I60,""))</f>
        <v/>
      </c>
      <c r="K60" s="19" t="n"/>
      <c r="L60" s="16" t="n"/>
      <c r="M60" s="18" t="n"/>
      <c r="N60" s="7">
        <f>IF($L60="","",IFERROR(VLOOKUP($L60,Assumptions!$E$11:$F$18,2,FALSE),""))</f>
        <v/>
      </c>
      <c r="O60" s="7">
        <f>IF(OR($A60="",$L60="",$M60="",$N60=""),"",IFERROR($M60*$N60,""))</f>
        <v/>
      </c>
      <c r="P60" s="19" t="n"/>
      <c r="Q60" s="20" t="n"/>
      <c r="R60" s="20" t="n"/>
      <c r="S60" s="22">
        <f>IF($A60="","",IF($Q60="",Assumptions!$B$5,$Q60))</f>
        <v/>
      </c>
      <c r="T60" s="22">
        <f>IF($A60="","",IF($R60="",Assumptions!$B$6,$R60))</f>
        <v/>
      </c>
      <c r="U60" s="7">
        <f>IF($A60="","",IF(OR($J60="",$S60=""),"",IFERROR(SUM($J60,$K60,$O60,$P60)*(1+$S60),"")))</f>
        <v/>
      </c>
      <c r="V60" s="7">
        <f>IF(OR($U60="",$T60=""),"",IFERROR($U60/(1-$T60),""))</f>
        <v/>
      </c>
      <c r="W60" s="7">
        <f>IF(OR($V60="",$F60=""),"",IFERROR($V60/$F60,""))</f>
        <v/>
      </c>
      <c r="X60" s="21" t="n"/>
      <c r="Y60" s="14">
        <f>IF(COUNTA($A60:$F60,$H60,$K60:$M60,$P60:$R60,$X60)=0,"",IF($A60="","Check estimate ID",IF(OR($B60="",$C60="",$D60="",$E60="",$F60="",$H60=""),"Check required inputs",IF(OR($I60="",$S60="",$T60="",$V60=""),"Check assumptions or rates",IF(IFERROR($T60&gt;=Assumptions!$B$8,FALSE),"Check target margin",IF(IFERROR($S60&gt;=Assumptions!$B$7,FALSE),"Check overhead","No formula alert"))))))</f>
        <v/>
      </c>
    </row>
    <row r="61" ht="32" customHeight="1">
      <c r="A61" s="15" t="n"/>
      <c r="B61" s="16" t="n"/>
      <c r="C61" s="16" t="n"/>
      <c r="D61" s="29" t="n"/>
      <c r="E61" s="16" t="n"/>
      <c r="F61" s="18" t="n"/>
      <c r="G61" s="13">
        <f>IF($E61="","",IFERROR(VLOOKUP($E61,Assumptions!$A$11:$C$20,2,FALSE),""))</f>
        <v/>
      </c>
      <c r="H61" s="18" t="n"/>
      <c r="I61" s="8">
        <f>IF($E61="","",IFERROR(VLOOKUP($E61,Assumptions!$A$11:$C$20,3,FALSE),""))</f>
        <v/>
      </c>
      <c r="J61" s="8">
        <f>IF(OR($A61="",$H61="",$I61=""),"",IFERROR($H61*$I61,""))</f>
        <v/>
      </c>
      <c r="K61" s="19" t="n"/>
      <c r="L61" s="16" t="n"/>
      <c r="M61" s="18" t="n"/>
      <c r="N61" s="8">
        <f>IF($L61="","",IFERROR(VLOOKUP($L61,Assumptions!$E$11:$F$18,2,FALSE),""))</f>
        <v/>
      </c>
      <c r="O61" s="8">
        <f>IF(OR($A61="",$L61="",$M61="",$N61=""),"",IFERROR($M61*$N61,""))</f>
        <v/>
      </c>
      <c r="P61" s="19" t="n"/>
      <c r="Q61" s="20" t="n"/>
      <c r="R61" s="20" t="n"/>
      <c r="S61" s="10">
        <f>IF($A61="","",IF($Q61="",Assumptions!$B$5,$Q61))</f>
        <v/>
      </c>
      <c r="T61" s="10">
        <f>IF($A61="","",IF($R61="",Assumptions!$B$6,$R61))</f>
        <v/>
      </c>
      <c r="U61" s="8">
        <f>IF($A61="","",IF(OR($J61="",$S61=""),"",IFERROR(SUM($J61,$K61,$O61,$P61)*(1+$S61),"")))</f>
        <v/>
      </c>
      <c r="V61" s="8">
        <f>IF(OR($U61="",$T61=""),"",IFERROR($U61/(1-$T61),""))</f>
        <v/>
      </c>
      <c r="W61" s="8">
        <f>IF(OR($V61="",$F61=""),"",IFERROR($V61/$F61,""))</f>
        <v/>
      </c>
      <c r="X61" s="21" t="n"/>
      <c r="Y61" s="13">
        <f>IF(COUNTA($A61:$F61,$H61,$K61:$M61,$P61:$R61,$X61)=0,"",IF($A61="","Check estimate ID",IF(OR($B61="",$C61="",$D61="",$E61="",$F61="",$H61=""),"Check required inputs",IF(OR($I61="",$S61="",$T61="",$V61=""),"Check assumptions or rates",IF(IFERROR($T61&gt;=Assumptions!$B$8,FALSE),"Check target margin",IF(IFERROR($S61&gt;=Assumptions!$B$7,FALSE),"Check overhead","No formula alert"))))))</f>
        <v/>
      </c>
    </row>
    <row r="62" ht="32" customHeight="1">
      <c r="A62" s="15" t="n"/>
      <c r="B62" s="16" t="n"/>
      <c r="C62" s="16" t="n"/>
      <c r="D62" s="29" t="n"/>
      <c r="E62" s="16" t="n"/>
      <c r="F62" s="18" t="n"/>
      <c r="G62" s="14">
        <f>IF($E62="","",IFERROR(VLOOKUP($E62,Assumptions!$A$11:$C$20,2,FALSE),""))</f>
        <v/>
      </c>
      <c r="H62" s="18" t="n"/>
      <c r="I62" s="7">
        <f>IF($E62="","",IFERROR(VLOOKUP($E62,Assumptions!$A$11:$C$20,3,FALSE),""))</f>
        <v/>
      </c>
      <c r="J62" s="7">
        <f>IF(OR($A62="",$H62="",$I62=""),"",IFERROR($H62*$I62,""))</f>
        <v/>
      </c>
      <c r="K62" s="19" t="n"/>
      <c r="L62" s="16" t="n"/>
      <c r="M62" s="18" t="n"/>
      <c r="N62" s="7">
        <f>IF($L62="","",IFERROR(VLOOKUP($L62,Assumptions!$E$11:$F$18,2,FALSE),""))</f>
        <v/>
      </c>
      <c r="O62" s="7">
        <f>IF(OR($A62="",$L62="",$M62="",$N62=""),"",IFERROR($M62*$N62,""))</f>
        <v/>
      </c>
      <c r="P62" s="19" t="n"/>
      <c r="Q62" s="20" t="n"/>
      <c r="R62" s="20" t="n"/>
      <c r="S62" s="22">
        <f>IF($A62="","",IF($Q62="",Assumptions!$B$5,$Q62))</f>
        <v/>
      </c>
      <c r="T62" s="22">
        <f>IF($A62="","",IF($R62="",Assumptions!$B$6,$R62))</f>
        <v/>
      </c>
      <c r="U62" s="7">
        <f>IF($A62="","",IF(OR($J62="",$S62=""),"",IFERROR(SUM($J62,$K62,$O62,$P62)*(1+$S62),"")))</f>
        <v/>
      </c>
      <c r="V62" s="7">
        <f>IF(OR($U62="",$T62=""),"",IFERROR($U62/(1-$T62),""))</f>
        <v/>
      </c>
      <c r="W62" s="7">
        <f>IF(OR($V62="",$F62=""),"",IFERROR($V62/$F62,""))</f>
        <v/>
      </c>
      <c r="X62" s="21" t="n"/>
      <c r="Y62" s="14">
        <f>IF(COUNTA($A62:$F62,$H62,$K62:$M62,$P62:$R62,$X62)=0,"",IF($A62="","Check estimate ID",IF(OR($B62="",$C62="",$D62="",$E62="",$F62="",$H62=""),"Check required inputs",IF(OR($I62="",$S62="",$T62="",$V62=""),"Check assumptions or rates",IF(IFERROR($T62&gt;=Assumptions!$B$8,FALSE),"Check target margin",IF(IFERROR($S62&gt;=Assumptions!$B$7,FALSE),"Check overhead","No formula alert"))))))</f>
        <v/>
      </c>
    </row>
    <row r="63" ht="32" customHeight="1">
      <c r="A63" s="15" t="n"/>
      <c r="B63" s="16" t="n"/>
      <c r="C63" s="16" t="n"/>
      <c r="D63" s="29" t="n"/>
      <c r="E63" s="16" t="n"/>
      <c r="F63" s="18" t="n"/>
      <c r="G63" s="13">
        <f>IF($E63="","",IFERROR(VLOOKUP($E63,Assumptions!$A$11:$C$20,2,FALSE),""))</f>
        <v/>
      </c>
      <c r="H63" s="18" t="n"/>
      <c r="I63" s="8">
        <f>IF($E63="","",IFERROR(VLOOKUP($E63,Assumptions!$A$11:$C$20,3,FALSE),""))</f>
        <v/>
      </c>
      <c r="J63" s="8">
        <f>IF(OR($A63="",$H63="",$I63=""),"",IFERROR($H63*$I63,""))</f>
        <v/>
      </c>
      <c r="K63" s="19" t="n"/>
      <c r="L63" s="16" t="n"/>
      <c r="M63" s="18" t="n"/>
      <c r="N63" s="8">
        <f>IF($L63="","",IFERROR(VLOOKUP($L63,Assumptions!$E$11:$F$18,2,FALSE),""))</f>
        <v/>
      </c>
      <c r="O63" s="8">
        <f>IF(OR($A63="",$L63="",$M63="",$N63=""),"",IFERROR($M63*$N63,""))</f>
        <v/>
      </c>
      <c r="P63" s="19" t="n"/>
      <c r="Q63" s="20" t="n"/>
      <c r="R63" s="20" t="n"/>
      <c r="S63" s="10">
        <f>IF($A63="","",IF($Q63="",Assumptions!$B$5,$Q63))</f>
        <v/>
      </c>
      <c r="T63" s="10">
        <f>IF($A63="","",IF($R63="",Assumptions!$B$6,$R63))</f>
        <v/>
      </c>
      <c r="U63" s="8">
        <f>IF($A63="","",IF(OR($J63="",$S63=""),"",IFERROR(SUM($J63,$K63,$O63,$P63)*(1+$S63),"")))</f>
        <v/>
      </c>
      <c r="V63" s="8">
        <f>IF(OR($U63="",$T63=""),"",IFERROR($U63/(1-$T63),""))</f>
        <v/>
      </c>
      <c r="W63" s="8">
        <f>IF(OR($V63="",$F63=""),"",IFERROR($V63/$F63,""))</f>
        <v/>
      </c>
      <c r="X63" s="21" t="n"/>
      <c r="Y63" s="13">
        <f>IF(COUNTA($A63:$F63,$H63,$K63:$M63,$P63:$R63,$X63)=0,"",IF($A63="","Check estimate ID",IF(OR($B63="",$C63="",$D63="",$E63="",$F63="",$H63=""),"Check required inputs",IF(OR($I63="",$S63="",$T63="",$V63=""),"Check assumptions or rates",IF(IFERROR($T63&gt;=Assumptions!$B$8,FALSE),"Check target margin",IF(IFERROR($S63&gt;=Assumptions!$B$7,FALSE),"Check overhead","No formula alert"))))))</f>
        <v/>
      </c>
    </row>
    <row r="64" ht="32" customHeight="1">
      <c r="A64" s="15" t="n"/>
      <c r="B64" s="16" t="n"/>
      <c r="C64" s="16" t="n"/>
      <c r="D64" s="29" t="n"/>
      <c r="E64" s="16" t="n"/>
      <c r="F64" s="18" t="n"/>
      <c r="G64" s="14">
        <f>IF($E64="","",IFERROR(VLOOKUP($E64,Assumptions!$A$11:$C$20,2,FALSE),""))</f>
        <v/>
      </c>
      <c r="H64" s="18" t="n"/>
      <c r="I64" s="7">
        <f>IF($E64="","",IFERROR(VLOOKUP($E64,Assumptions!$A$11:$C$20,3,FALSE),""))</f>
        <v/>
      </c>
      <c r="J64" s="7">
        <f>IF(OR($A64="",$H64="",$I64=""),"",IFERROR($H64*$I64,""))</f>
        <v/>
      </c>
      <c r="K64" s="19" t="n"/>
      <c r="L64" s="16" t="n"/>
      <c r="M64" s="18" t="n"/>
      <c r="N64" s="7">
        <f>IF($L64="","",IFERROR(VLOOKUP($L64,Assumptions!$E$11:$F$18,2,FALSE),""))</f>
        <v/>
      </c>
      <c r="O64" s="7">
        <f>IF(OR($A64="",$L64="",$M64="",$N64=""),"",IFERROR($M64*$N64,""))</f>
        <v/>
      </c>
      <c r="P64" s="19" t="n"/>
      <c r="Q64" s="20" t="n"/>
      <c r="R64" s="20" t="n"/>
      <c r="S64" s="22">
        <f>IF($A64="","",IF($Q64="",Assumptions!$B$5,$Q64))</f>
        <v/>
      </c>
      <c r="T64" s="22">
        <f>IF($A64="","",IF($R64="",Assumptions!$B$6,$R64))</f>
        <v/>
      </c>
      <c r="U64" s="7">
        <f>IF($A64="","",IF(OR($J64="",$S64=""),"",IFERROR(SUM($J64,$K64,$O64,$P64)*(1+$S64),"")))</f>
        <v/>
      </c>
      <c r="V64" s="7">
        <f>IF(OR($U64="",$T64=""),"",IFERROR($U64/(1-$T64),""))</f>
        <v/>
      </c>
      <c r="W64" s="7">
        <f>IF(OR($V64="",$F64=""),"",IFERROR($V64/$F64,""))</f>
        <v/>
      </c>
      <c r="X64" s="21" t="n"/>
      <c r="Y64" s="14">
        <f>IF(COUNTA($A64:$F64,$H64,$K64:$M64,$P64:$R64,$X64)=0,"",IF($A64="","Check estimate ID",IF(OR($B64="",$C64="",$D64="",$E64="",$F64="",$H64=""),"Check required inputs",IF(OR($I64="",$S64="",$T64="",$V64=""),"Check assumptions or rates",IF(IFERROR($T64&gt;=Assumptions!$B$8,FALSE),"Check target margin",IF(IFERROR($S64&gt;=Assumptions!$B$7,FALSE),"Check overhead","No formula alert"))))))</f>
        <v/>
      </c>
    </row>
    <row r="65" ht="32" customHeight="1">
      <c r="A65" s="15" t="n"/>
      <c r="B65" s="16" t="n"/>
      <c r="C65" s="16" t="n"/>
      <c r="D65" s="29" t="n"/>
      <c r="E65" s="16" t="n"/>
      <c r="F65" s="18" t="n"/>
      <c r="G65" s="13">
        <f>IF($E65="","",IFERROR(VLOOKUP($E65,Assumptions!$A$11:$C$20,2,FALSE),""))</f>
        <v/>
      </c>
      <c r="H65" s="18" t="n"/>
      <c r="I65" s="8">
        <f>IF($E65="","",IFERROR(VLOOKUP($E65,Assumptions!$A$11:$C$20,3,FALSE),""))</f>
        <v/>
      </c>
      <c r="J65" s="8">
        <f>IF(OR($A65="",$H65="",$I65=""),"",IFERROR($H65*$I65,""))</f>
        <v/>
      </c>
      <c r="K65" s="19" t="n"/>
      <c r="L65" s="16" t="n"/>
      <c r="M65" s="18" t="n"/>
      <c r="N65" s="8">
        <f>IF($L65="","",IFERROR(VLOOKUP($L65,Assumptions!$E$11:$F$18,2,FALSE),""))</f>
        <v/>
      </c>
      <c r="O65" s="8">
        <f>IF(OR($A65="",$L65="",$M65="",$N65=""),"",IFERROR($M65*$N65,""))</f>
        <v/>
      </c>
      <c r="P65" s="19" t="n"/>
      <c r="Q65" s="20" t="n"/>
      <c r="R65" s="20" t="n"/>
      <c r="S65" s="10">
        <f>IF($A65="","",IF($Q65="",Assumptions!$B$5,$Q65))</f>
        <v/>
      </c>
      <c r="T65" s="10">
        <f>IF($A65="","",IF($R65="",Assumptions!$B$6,$R65))</f>
        <v/>
      </c>
      <c r="U65" s="8">
        <f>IF($A65="","",IF(OR($J65="",$S65=""),"",IFERROR(SUM($J65,$K65,$O65,$P65)*(1+$S65),"")))</f>
        <v/>
      </c>
      <c r="V65" s="8">
        <f>IF(OR($U65="",$T65=""),"",IFERROR($U65/(1-$T65),""))</f>
        <v/>
      </c>
      <c r="W65" s="8">
        <f>IF(OR($V65="",$F65=""),"",IFERROR($V65/$F65,""))</f>
        <v/>
      </c>
      <c r="X65" s="21" t="n"/>
      <c r="Y65" s="13">
        <f>IF(COUNTA($A65:$F65,$H65,$K65:$M65,$P65:$R65,$X65)=0,"",IF($A65="","Check estimate ID",IF(OR($B65="",$C65="",$D65="",$E65="",$F65="",$H65=""),"Check required inputs",IF(OR($I65="",$S65="",$T65="",$V65=""),"Check assumptions or rates",IF(IFERROR($T65&gt;=Assumptions!$B$8,FALSE),"Check target margin",IF(IFERROR($S65&gt;=Assumptions!$B$7,FALSE),"Check overhead","No formula alert"))))))</f>
        <v/>
      </c>
    </row>
    <row r="66" ht="32" customHeight="1">
      <c r="A66" s="15" t="n"/>
      <c r="B66" s="16" t="n"/>
      <c r="C66" s="16" t="n"/>
      <c r="D66" s="29" t="n"/>
      <c r="E66" s="16" t="n"/>
      <c r="F66" s="18" t="n"/>
      <c r="G66" s="14">
        <f>IF($E66="","",IFERROR(VLOOKUP($E66,Assumptions!$A$11:$C$20,2,FALSE),""))</f>
        <v/>
      </c>
      <c r="H66" s="18" t="n"/>
      <c r="I66" s="7">
        <f>IF($E66="","",IFERROR(VLOOKUP($E66,Assumptions!$A$11:$C$20,3,FALSE),""))</f>
        <v/>
      </c>
      <c r="J66" s="7">
        <f>IF(OR($A66="",$H66="",$I66=""),"",IFERROR($H66*$I66,""))</f>
        <v/>
      </c>
      <c r="K66" s="19" t="n"/>
      <c r="L66" s="16" t="n"/>
      <c r="M66" s="18" t="n"/>
      <c r="N66" s="7">
        <f>IF($L66="","",IFERROR(VLOOKUP($L66,Assumptions!$E$11:$F$18,2,FALSE),""))</f>
        <v/>
      </c>
      <c r="O66" s="7">
        <f>IF(OR($A66="",$L66="",$M66="",$N66=""),"",IFERROR($M66*$N66,""))</f>
        <v/>
      </c>
      <c r="P66" s="19" t="n"/>
      <c r="Q66" s="20" t="n"/>
      <c r="R66" s="20" t="n"/>
      <c r="S66" s="22">
        <f>IF($A66="","",IF($Q66="",Assumptions!$B$5,$Q66))</f>
        <v/>
      </c>
      <c r="T66" s="22">
        <f>IF($A66="","",IF($R66="",Assumptions!$B$6,$R66))</f>
        <v/>
      </c>
      <c r="U66" s="7">
        <f>IF($A66="","",IF(OR($J66="",$S66=""),"",IFERROR(SUM($J66,$K66,$O66,$P66)*(1+$S66),"")))</f>
        <v/>
      </c>
      <c r="V66" s="7">
        <f>IF(OR($U66="",$T66=""),"",IFERROR($U66/(1-$T66),""))</f>
        <v/>
      </c>
      <c r="W66" s="7">
        <f>IF(OR($V66="",$F66=""),"",IFERROR($V66/$F66,""))</f>
        <v/>
      </c>
      <c r="X66" s="21" t="n"/>
      <c r="Y66" s="14">
        <f>IF(COUNTA($A66:$F66,$H66,$K66:$M66,$P66:$R66,$X66)=0,"",IF($A66="","Check estimate ID",IF(OR($B66="",$C66="",$D66="",$E66="",$F66="",$H66=""),"Check required inputs",IF(OR($I66="",$S66="",$T66="",$V66=""),"Check assumptions or rates",IF(IFERROR($T66&gt;=Assumptions!$B$8,FALSE),"Check target margin",IF(IFERROR($S66&gt;=Assumptions!$B$7,FALSE),"Check overhead","No formula alert"))))))</f>
        <v/>
      </c>
    </row>
    <row r="67" ht="32" customHeight="1">
      <c r="A67" s="15" t="n"/>
      <c r="B67" s="16" t="n"/>
      <c r="C67" s="16" t="n"/>
      <c r="D67" s="29" t="n"/>
      <c r="E67" s="16" t="n"/>
      <c r="F67" s="18" t="n"/>
      <c r="G67" s="13">
        <f>IF($E67="","",IFERROR(VLOOKUP($E67,Assumptions!$A$11:$C$20,2,FALSE),""))</f>
        <v/>
      </c>
      <c r="H67" s="18" t="n"/>
      <c r="I67" s="8">
        <f>IF($E67="","",IFERROR(VLOOKUP($E67,Assumptions!$A$11:$C$20,3,FALSE),""))</f>
        <v/>
      </c>
      <c r="J67" s="8">
        <f>IF(OR($A67="",$H67="",$I67=""),"",IFERROR($H67*$I67,""))</f>
        <v/>
      </c>
      <c r="K67" s="19" t="n"/>
      <c r="L67" s="16" t="n"/>
      <c r="M67" s="18" t="n"/>
      <c r="N67" s="8">
        <f>IF($L67="","",IFERROR(VLOOKUP($L67,Assumptions!$E$11:$F$18,2,FALSE),""))</f>
        <v/>
      </c>
      <c r="O67" s="8">
        <f>IF(OR($A67="",$L67="",$M67="",$N67=""),"",IFERROR($M67*$N67,""))</f>
        <v/>
      </c>
      <c r="P67" s="19" t="n"/>
      <c r="Q67" s="20" t="n"/>
      <c r="R67" s="20" t="n"/>
      <c r="S67" s="10">
        <f>IF($A67="","",IF($Q67="",Assumptions!$B$5,$Q67))</f>
        <v/>
      </c>
      <c r="T67" s="10">
        <f>IF($A67="","",IF($R67="",Assumptions!$B$6,$R67))</f>
        <v/>
      </c>
      <c r="U67" s="8">
        <f>IF($A67="","",IF(OR($J67="",$S67=""),"",IFERROR(SUM($J67,$K67,$O67,$P67)*(1+$S67),"")))</f>
        <v/>
      </c>
      <c r="V67" s="8">
        <f>IF(OR($U67="",$T67=""),"",IFERROR($U67/(1-$T67),""))</f>
        <v/>
      </c>
      <c r="W67" s="8">
        <f>IF(OR($V67="",$F67=""),"",IFERROR($V67/$F67,""))</f>
        <v/>
      </c>
      <c r="X67" s="21" t="n"/>
      <c r="Y67" s="13">
        <f>IF(COUNTA($A67:$F67,$H67,$K67:$M67,$P67:$R67,$X67)=0,"",IF($A67="","Check estimate ID",IF(OR($B67="",$C67="",$D67="",$E67="",$F67="",$H67=""),"Check required inputs",IF(OR($I67="",$S67="",$T67="",$V67=""),"Check assumptions or rates",IF(IFERROR($T67&gt;=Assumptions!$B$8,FALSE),"Check target margin",IF(IFERROR($S67&gt;=Assumptions!$B$7,FALSE),"Check overhead","No formula alert"))))))</f>
        <v/>
      </c>
    </row>
    <row r="68" ht="32" customHeight="1">
      <c r="A68" s="15" t="n"/>
      <c r="B68" s="16" t="n"/>
      <c r="C68" s="16" t="n"/>
      <c r="D68" s="29" t="n"/>
      <c r="E68" s="16" t="n"/>
      <c r="F68" s="18" t="n"/>
      <c r="G68" s="14">
        <f>IF($E68="","",IFERROR(VLOOKUP($E68,Assumptions!$A$11:$C$20,2,FALSE),""))</f>
        <v/>
      </c>
      <c r="H68" s="18" t="n"/>
      <c r="I68" s="7">
        <f>IF($E68="","",IFERROR(VLOOKUP($E68,Assumptions!$A$11:$C$20,3,FALSE),""))</f>
        <v/>
      </c>
      <c r="J68" s="7">
        <f>IF(OR($A68="",$H68="",$I68=""),"",IFERROR($H68*$I68,""))</f>
        <v/>
      </c>
      <c r="K68" s="19" t="n"/>
      <c r="L68" s="16" t="n"/>
      <c r="M68" s="18" t="n"/>
      <c r="N68" s="7">
        <f>IF($L68="","",IFERROR(VLOOKUP($L68,Assumptions!$E$11:$F$18,2,FALSE),""))</f>
        <v/>
      </c>
      <c r="O68" s="7">
        <f>IF(OR($A68="",$L68="",$M68="",$N68=""),"",IFERROR($M68*$N68,""))</f>
        <v/>
      </c>
      <c r="P68" s="19" t="n"/>
      <c r="Q68" s="20" t="n"/>
      <c r="R68" s="20" t="n"/>
      <c r="S68" s="22">
        <f>IF($A68="","",IF($Q68="",Assumptions!$B$5,$Q68))</f>
        <v/>
      </c>
      <c r="T68" s="22">
        <f>IF($A68="","",IF($R68="",Assumptions!$B$6,$R68))</f>
        <v/>
      </c>
      <c r="U68" s="7">
        <f>IF($A68="","",IF(OR($J68="",$S68=""),"",IFERROR(SUM($J68,$K68,$O68,$P68)*(1+$S68),"")))</f>
        <v/>
      </c>
      <c r="V68" s="7">
        <f>IF(OR($U68="",$T68=""),"",IFERROR($U68/(1-$T68),""))</f>
        <v/>
      </c>
      <c r="W68" s="7">
        <f>IF(OR($V68="",$F68=""),"",IFERROR($V68/$F68,""))</f>
        <v/>
      </c>
      <c r="X68" s="21" t="n"/>
      <c r="Y68" s="14">
        <f>IF(COUNTA($A68:$F68,$H68,$K68:$M68,$P68:$R68,$X68)=0,"",IF($A68="","Check estimate ID",IF(OR($B68="",$C68="",$D68="",$E68="",$F68="",$H68=""),"Check required inputs",IF(OR($I68="",$S68="",$T68="",$V68=""),"Check assumptions or rates",IF(IFERROR($T68&gt;=Assumptions!$B$8,FALSE),"Check target margin",IF(IFERROR($S68&gt;=Assumptions!$B$7,FALSE),"Check overhead","No formula alert"))))))</f>
        <v/>
      </c>
    </row>
    <row r="69" ht="32" customHeight="1">
      <c r="A69" s="15" t="n"/>
      <c r="B69" s="16" t="n"/>
      <c r="C69" s="16" t="n"/>
      <c r="D69" s="29" t="n"/>
      <c r="E69" s="16" t="n"/>
      <c r="F69" s="18" t="n"/>
      <c r="G69" s="13">
        <f>IF($E69="","",IFERROR(VLOOKUP($E69,Assumptions!$A$11:$C$20,2,FALSE),""))</f>
        <v/>
      </c>
      <c r="H69" s="18" t="n"/>
      <c r="I69" s="8">
        <f>IF($E69="","",IFERROR(VLOOKUP($E69,Assumptions!$A$11:$C$20,3,FALSE),""))</f>
        <v/>
      </c>
      <c r="J69" s="8">
        <f>IF(OR($A69="",$H69="",$I69=""),"",IFERROR($H69*$I69,""))</f>
        <v/>
      </c>
      <c r="K69" s="19" t="n"/>
      <c r="L69" s="16" t="n"/>
      <c r="M69" s="18" t="n"/>
      <c r="N69" s="8">
        <f>IF($L69="","",IFERROR(VLOOKUP($L69,Assumptions!$E$11:$F$18,2,FALSE),""))</f>
        <v/>
      </c>
      <c r="O69" s="8">
        <f>IF(OR($A69="",$L69="",$M69="",$N69=""),"",IFERROR($M69*$N69,""))</f>
        <v/>
      </c>
      <c r="P69" s="19" t="n"/>
      <c r="Q69" s="20" t="n"/>
      <c r="R69" s="20" t="n"/>
      <c r="S69" s="10">
        <f>IF($A69="","",IF($Q69="",Assumptions!$B$5,$Q69))</f>
        <v/>
      </c>
      <c r="T69" s="10">
        <f>IF($A69="","",IF($R69="",Assumptions!$B$6,$R69))</f>
        <v/>
      </c>
      <c r="U69" s="8">
        <f>IF($A69="","",IF(OR($J69="",$S69=""),"",IFERROR(SUM($J69,$K69,$O69,$P69)*(1+$S69),"")))</f>
        <v/>
      </c>
      <c r="V69" s="8">
        <f>IF(OR($U69="",$T69=""),"",IFERROR($U69/(1-$T69),""))</f>
        <v/>
      </c>
      <c r="W69" s="8">
        <f>IF(OR($V69="",$F69=""),"",IFERROR($V69/$F69,""))</f>
        <v/>
      </c>
      <c r="X69" s="21" t="n"/>
      <c r="Y69" s="13">
        <f>IF(COUNTA($A69:$F69,$H69,$K69:$M69,$P69:$R69,$X69)=0,"",IF($A69="","Check estimate ID",IF(OR($B69="",$C69="",$D69="",$E69="",$F69="",$H69=""),"Check required inputs",IF(OR($I69="",$S69="",$T69="",$V69=""),"Check assumptions or rates",IF(IFERROR($T69&gt;=Assumptions!$B$8,FALSE),"Check target margin",IF(IFERROR($S69&gt;=Assumptions!$B$7,FALSE),"Check overhead","No formula alert"))))))</f>
        <v/>
      </c>
    </row>
    <row r="70" ht="32" customHeight="1">
      <c r="A70" s="15" t="n"/>
      <c r="B70" s="16" t="n"/>
      <c r="C70" s="16" t="n"/>
      <c r="D70" s="29" t="n"/>
      <c r="E70" s="16" t="n"/>
      <c r="F70" s="18" t="n"/>
      <c r="G70" s="14">
        <f>IF($E70="","",IFERROR(VLOOKUP($E70,Assumptions!$A$11:$C$20,2,FALSE),""))</f>
        <v/>
      </c>
      <c r="H70" s="18" t="n"/>
      <c r="I70" s="7">
        <f>IF($E70="","",IFERROR(VLOOKUP($E70,Assumptions!$A$11:$C$20,3,FALSE),""))</f>
        <v/>
      </c>
      <c r="J70" s="7">
        <f>IF(OR($A70="",$H70="",$I70=""),"",IFERROR($H70*$I70,""))</f>
        <v/>
      </c>
      <c r="K70" s="19" t="n"/>
      <c r="L70" s="16" t="n"/>
      <c r="M70" s="18" t="n"/>
      <c r="N70" s="7">
        <f>IF($L70="","",IFERROR(VLOOKUP($L70,Assumptions!$E$11:$F$18,2,FALSE),""))</f>
        <v/>
      </c>
      <c r="O70" s="7">
        <f>IF(OR($A70="",$L70="",$M70="",$N70=""),"",IFERROR($M70*$N70,""))</f>
        <v/>
      </c>
      <c r="P70" s="19" t="n"/>
      <c r="Q70" s="20" t="n"/>
      <c r="R70" s="20" t="n"/>
      <c r="S70" s="22">
        <f>IF($A70="","",IF($Q70="",Assumptions!$B$5,$Q70))</f>
        <v/>
      </c>
      <c r="T70" s="22">
        <f>IF($A70="","",IF($R70="",Assumptions!$B$6,$R70))</f>
        <v/>
      </c>
      <c r="U70" s="7">
        <f>IF($A70="","",IF(OR($J70="",$S70=""),"",IFERROR(SUM($J70,$K70,$O70,$P70)*(1+$S70),"")))</f>
        <v/>
      </c>
      <c r="V70" s="7">
        <f>IF(OR($U70="",$T70=""),"",IFERROR($U70/(1-$T70),""))</f>
        <v/>
      </c>
      <c r="W70" s="7">
        <f>IF(OR($V70="",$F70=""),"",IFERROR($V70/$F70,""))</f>
        <v/>
      </c>
      <c r="X70" s="21" t="n"/>
      <c r="Y70" s="14">
        <f>IF(COUNTA($A70:$F70,$H70,$K70:$M70,$P70:$R70,$X70)=0,"",IF($A70="","Check estimate ID",IF(OR($B70="",$C70="",$D70="",$E70="",$F70="",$H70=""),"Check required inputs",IF(OR($I70="",$S70="",$T70="",$V70=""),"Check assumptions or rates",IF(IFERROR($T70&gt;=Assumptions!$B$8,FALSE),"Check target margin",IF(IFERROR($S70&gt;=Assumptions!$B$7,FALSE),"Check overhead","No formula alert"))))))</f>
        <v/>
      </c>
    </row>
    <row r="71" ht="32" customHeight="1">
      <c r="A71" s="15" t="n"/>
      <c r="B71" s="16" t="n"/>
      <c r="C71" s="16" t="n"/>
      <c r="D71" s="29" t="n"/>
      <c r="E71" s="16" t="n"/>
      <c r="F71" s="18" t="n"/>
      <c r="G71" s="13">
        <f>IF($E71="","",IFERROR(VLOOKUP($E71,Assumptions!$A$11:$C$20,2,FALSE),""))</f>
        <v/>
      </c>
      <c r="H71" s="18" t="n"/>
      <c r="I71" s="8">
        <f>IF($E71="","",IFERROR(VLOOKUP($E71,Assumptions!$A$11:$C$20,3,FALSE),""))</f>
        <v/>
      </c>
      <c r="J71" s="8">
        <f>IF(OR($A71="",$H71="",$I71=""),"",IFERROR($H71*$I71,""))</f>
        <v/>
      </c>
      <c r="K71" s="19" t="n"/>
      <c r="L71" s="16" t="n"/>
      <c r="M71" s="18" t="n"/>
      <c r="N71" s="8">
        <f>IF($L71="","",IFERROR(VLOOKUP($L71,Assumptions!$E$11:$F$18,2,FALSE),""))</f>
        <v/>
      </c>
      <c r="O71" s="8">
        <f>IF(OR($A71="",$L71="",$M71="",$N71=""),"",IFERROR($M71*$N71,""))</f>
        <v/>
      </c>
      <c r="P71" s="19" t="n"/>
      <c r="Q71" s="20" t="n"/>
      <c r="R71" s="20" t="n"/>
      <c r="S71" s="10">
        <f>IF($A71="","",IF($Q71="",Assumptions!$B$5,$Q71))</f>
        <v/>
      </c>
      <c r="T71" s="10">
        <f>IF($A71="","",IF($R71="",Assumptions!$B$6,$R71))</f>
        <v/>
      </c>
      <c r="U71" s="8">
        <f>IF($A71="","",IF(OR($J71="",$S71=""),"",IFERROR(SUM($J71,$K71,$O71,$P71)*(1+$S71),"")))</f>
        <v/>
      </c>
      <c r="V71" s="8">
        <f>IF(OR($U71="",$T71=""),"",IFERROR($U71/(1-$T71),""))</f>
        <v/>
      </c>
      <c r="W71" s="8">
        <f>IF(OR($V71="",$F71=""),"",IFERROR($V71/$F71,""))</f>
        <v/>
      </c>
      <c r="X71" s="21" t="n"/>
      <c r="Y71" s="13">
        <f>IF(COUNTA($A71:$F71,$H71,$K71:$M71,$P71:$R71,$X71)=0,"",IF($A71="","Check estimate ID",IF(OR($B71="",$C71="",$D71="",$E71="",$F71="",$H71=""),"Check required inputs",IF(OR($I71="",$S71="",$T71="",$V71=""),"Check assumptions or rates",IF(IFERROR($T71&gt;=Assumptions!$B$8,FALSE),"Check target margin",IF(IFERROR($S71&gt;=Assumptions!$B$7,FALSE),"Check overhead","No formula alert"))))))</f>
        <v/>
      </c>
    </row>
    <row r="72" ht="32" customHeight="1">
      <c r="A72" s="15" t="n"/>
      <c r="B72" s="16" t="n"/>
      <c r="C72" s="16" t="n"/>
      <c r="D72" s="29" t="n"/>
      <c r="E72" s="16" t="n"/>
      <c r="F72" s="18" t="n"/>
      <c r="G72" s="14">
        <f>IF($E72="","",IFERROR(VLOOKUP($E72,Assumptions!$A$11:$C$20,2,FALSE),""))</f>
        <v/>
      </c>
      <c r="H72" s="18" t="n"/>
      <c r="I72" s="7">
        <f>IF($E72="","",IFERROR(VLOOKUP($E72,Assumptions!$A$11:$C$20,3,FALSE),""))</f>
        <v/>
      </c>
      <c r="J72" s="7">
        <f>IF(OR($A72="",$H72="",$I72=""),"",IFERROR($H72*$I72,""))</f>
        <v/>
      </c>
      <c r="K72" s="19" t="n"/>
      <c r="L72" s="16" t="n"/>
      <c r="M72" s="18" t="n"/>
      <c r="N72" s="7">
        <f>IF($L72="","",IFERROR(VLOOKUP($L72,Assumptions!$E$11:$F$18,2,FALSE),""))</f>
        <v/>
      </c>
      <c r="O72" s="7">
        <f>IF(OR($A72="",$L72="",$M72="",$N72=""),"",IFERROR($M72*$N72,""))</f>
        <v/>
      </c>
      <c r="P72" s="19" t="n"/>
      <c r="Q72" s="20" t="n"/>
      <c r="R72" s="20" t="n"/>
      <c r="S72" s="22">
        <f>IF($A72="","",IF($Q72="",Assumptions!$B$5,$Q72))</f>
        <v/>
      </c>
      <c r="T72" s="22">
        <f>IF($A72="","",IF($R72="",Assumptions!$B$6,$R72))</f>
        <v/>
      </c>
      <c r="U72" s="7">
        <f>IF($A72="","",IF(OR($J72="",$S72=""),"",IFERROR(SUM($J72,$K72,$O72,$P72)*(1+$S72),"")))</f>
        <v/>
      </c>
      <c r="V72" s="7">
        <f>IF(OR($U72="",$T72=""),"",IFERROR($U72/(1-$T72),""))</f>
        <v/>
      </c>
      <c r="W72" s="7">
        <f>IF(OR($V72="",$F72=""),"",IFERROR($V72/$F72,""))</f>
        <v/>
      </c>
      <c r="X72" s="21" t="n"/>
      <c r="Y72" s="14">
        <f>IF(COUNTA($A72:$F72,$H72,$K72:$M72,$P72:$R72,$X72)=0,"",IF($A72="","Check estimate ID",IF(OR($B72="",$C72="",$D72="",$E72="",$F72="",$H72=""),"Check required inputs",IF(OR($I72="",$S72="",$T72="",$V72=""),"Check assumptions or rates",IF(IFERROR($T72&gt;=Assumptions!$B$8,FALSE),"Check target margin",IF(IFERROR($S72&gt;=Assumptions!$B$7,FALSE),"Check overhead","No formula alert"))))))</f>
        <v/>
      </c>
    </row>
    <row r="73" ht="32" customHeight="1">
      <c r="A73" s="15" t="n"/>
      <c r="B73" s="16" t="n"/>
      <c r="C73" s="16" t="n"/>
      <c r="D73" s="29" t="n"/>
      <c r="E73" s="16" t="n"/>
      <c r="F73" s="18" t="n"/>
      <c r="G73" s="13">
        <f>IF($E73="","",IFERROR(VLOOKUP($E73,Assumptions!$A$11:$C$20,2,FALSE),""))</f>
        <v/>
      </c>
      <c r="H73" s="18" t="n"/>
      <c r="I73" s="8">
        <f>IF($E73="","",IFERROR(VLOOKUP($E73,Assumptions!$A$11:$C$20,3,FALSE),""))</f>
        <v/>
      </c>
      <c r="J73" s="8">
        <f>IF(OR($A73="",$H73="",$I73=""),"",IFERROR($H73*$I73,""))</f>
        <v/>
      </c>
      <c r="K73" s="19" t="n"/>
      <c r="L73" s="16" t="n"/>
      <c r="M73" s="18" t="n"/>
      <c r="N73" s="8">
        <f>IF($L73="","",IFERROR(VLOOKUP($L73,Assumptions!$E$11:$F$18,2,FALSE),""))</f>
        <v/>
      </c>
      <c r="O73" s="8">
        <f>IF(OR($A73="",$L73="",$M73="",$N73=""),"",IFERROR($M73*$N73,""))</f>
        <v/>
      </c>
      <c r="P73" s="19" t="n"/>
      <c r="Q73" s="20" t="n"/>
      <c r="R73" s="20" t="n"/>
      <c r="S73" s="10">
        <f>IF($A73="","",IF($Q73="",Assumptions!$B$5,$Q73))</f>
        <v/>
      </c>
      <c r="T73" s="10">
        <f>IF($A73="","",IF($R73="",Assumptions!$B$6,$R73))</f>
        <v/>
      </c>
      <c r="U73" s="8">
        <f>IF($A73="","",IF(OR($J73="",$S73=""),"",IFERROR(SUM($J73,$K73,$O73,$P73)*(1+$S73),"")))</f>
        <v/>
      </c>
      <c r="V73" s="8">
        <f>IF(OR($U73="",$T73=""),"",IFERROR($U73/(1-$T73),""))</f>
        <v/>
      </c>
      <c r="W73" s="8">
        <f>IF(OR($V73="",$F73=""),"",IFERROR($V73/$F73,""))</f>
        <v/>
      </c>
      <c r="X73" s="21" t="n"/>
      <c r="Y73" s="13">
        <f>IF(COUNTA($A73:$F73,$H73,$K73:$M73,$P73:$R73,$X73)=0,"",IF($A73="","Check estimate ID",IF(OR($B73="",$C73="",$D73="",$E73="",$F73="",$H73=""),"Check required inputs",IF(OR($I73="",$S73="",$T73="",$V73=""),"Check assumptions or rates",IF(IFERROR($T73&gt;=Assumptions!$B$8,FALSE),"Check target margin",IF(IFERROR($S73&gt;=Assumptions!$B$7,FALSE),"Check overhead","No formula alert"))))))</f>
        <v/>
      </c>
    </row>
    <row r="74" ht="32" customHeight="1">
      <c r="A74" s="15" t="n"/>
      <c r="B74" s="16" t="n"/>
      <c r="C74" s="16" t="n"/>
      <c r="D74" s="29" t="n"/>
      <c r="E74" s="16" t="n"/>
      <c r="F74" s="18" t="n"/>
      <c r="G74" s="14">
        <f>IF($E74="","",IFERROR(VLOOKUP($E74,Assumptions!$A$11:$C$20,2,FALSE),""))</f>
        <v/>
      </c>
      <c r="H74" s="18" t="n"/>
      <c r="I74" s="7">
        <f>IF($E74="","",IFERROR(VLOOKUP($E74,Assumptions!$A$11:$C$20,3,FALSE),""))</f>
        <v/>
      </c>
      <c r="J74" s="7">
        <f>IF(OR($A74="",$H74="",$I74=""),"",IFERROR($H74*$I74,""))</f>
        <v/>
      </c>
      <c r="K74" s="19" t="n"/>
      <c r="L74" s="16" t="n"/>
      <c r="M74" s="18" t="n"/>
      <c r="N74" s="7">
        <f>IF($L74="","",IFERROR(VLOOKUP($L74,Assumptions!$E$11:$F$18,2,FALSE),""))</f>
        <v/>
      </c>
      <c r="O74" s="7">
        <f>IF(OR($A74="",$L74="",$M74="",$N74=""),"",IFERROR($M74*$N74,""))</f>
        <v/>
      </c>
      <c r="P74" s="19" t="n"/>
      <c r="Q74" s="20" t="n"/>
      <c r="R74" s="20" t="n"/>
      <c r="S74" s="22">
        <f>IF($A74="","",IF($Q74="",Assumptions!$B$5,$Q74))</f>
        <v/>
      </c>
      <c r="T74" s="22">
        <f>IF($A74="","",IF($R74="",Assumptions!$B$6,$R74))</f>
        <v/>
      </c>
      <c r="U74" s="7">
        <f>IF($A74="","",IF(OR($J74="",$S74=""),"",IFERROR(SUM($J74,$K74,$O74,$P74)*(1+$S74),"")))</f>
        <v/>
      </c>
      <c r="V74" s="7">
        <f>IF(OR($U74="",$T74=""),"",IFERROR($U74/(1-$T74),""))</f>
        <v/>
      </c>
      <c r="W74" s="7">
        <f>IF(OR($V74="",$F74=""),"",IFERROR($V74/$F74,""))</f>
        <v/>
      </c>
      <c r="X74" s="21" t="n"/>
      <c r="Y74" s="14">
        <f>IF(COUNTA($A74:$F74,$H74,$K74:$M74,$P74:$R74,$X74)=0,"",IF($A74="","Check estimate ID",IF(OR($B74="",$C74="",$D74="",$E74="",$F74="",$H74=""),"Check required inputs",IF(OR($I74="",$S74="",$T74="",$V74=""),"Check assumptions or rates",IF(IFERROR($T74&gt;=Assumptions!$B$8,FALSE),"Check target margin",IF(IFERROR($S74&gt;=Assumptions!$B$7,FALSE),"Check overhead","No formula alert"))))))</f>
        <v/>
      </c>
    </row>
    <row r="75" ht="32" customHeight="1">
      <c r="A75" s="15" t="n"/>
      <c r="B75" s="16" t="n"/>
      <c r="C75" s="16" t="n"/>
      <c r="D75" s="29" t="n"/>
      <c r="E75" s="16" t="n"/>
      <c r="F75" s="18" t="n"/>
      <c r="G75" s="13">
        <f>IF($E75="","",IFERROR(VLOOKUP($E75,Assumptions!$A$11:$C$20,2,FALSE),""))</f>
        <v/>
      </c>
      <c r="H75" s="18" t="n"/>
      <c r="I75" s="8">
        <f>IF($E75="","",IFERROR(VLOOKUP($E75,Assumptions!$A$11:$C$20,3,FALSE),""))</f>
        <v/>
      </c>
      <c r="J75" s="8">
        <f>IF(OR($A75="",$H75="",$I75=""),"",IFERROR($H75*$I75,""))</f>
        <v/>
      </c>
      <c r="K75" s="19" t="n"/>
      <c r="L75" s="16" t="n"/>
      <c r="M75" s="18" t="n"/>
      <c r="N75" s="8">
        <f>IF($L75="","",IFERROR(VLOOKUP($L75,Assumptions!$E$11:$F$18,2,FALSE),""))</f>
        <v/>
      </c>
      <c r="O75" s="8">
        <f>IF(OR($A75="",$L75="",$M75="",$N75=""),"",IFERROR($M75*$N75,""))</f>
        <v/>
      </c>
      <c r="P75" s="19" t="n"/>
      <c r="Q75" s="20" t="n"/>
      <c r="R75" s="20" t="n"/>
      <c r="S75" s="10">
        <f>IF($A75="","",IF($Q75="",Assumptions!$B$5,$Q75))</f>
        <v/>
      </c>
      <c r="T75" s="10">
        <f>IF($A75="","",IF($R75="",Assumptions!$B$6,$R75))</f>
        <v/>
      </c>
      <c r="U75" s="8">
        <f>IF($A75="","",IF(OR($J75="",$S75=""),"",IFERROR(SUM($J75,$K75,$O75,$P75)*(1+$S75),"")))</f>
        <v/>
      </c>
      <c r="V75" s="8">
        <f>IF(OR($U75="",$T75=""),"",IFERROR($U75/(1-$T75),""))</f>
        <v/>
      </c>
      <c r="W75" s="8">
        <f>IF(OR($V75="",$F75=""),"",IFERROR($V75/$F75,""))</f>
        <v/>
      </c>
      <c r="X75" s="21" t="n"/>
      <c r="Y75" s="13">
        <f>IF(COUNTA($A75:$F75,$H75,$K75:$M75,$P75:$R75,$X75)=0,"",IF($A75="","Check estimate ID",IF(OR($B75="",$C75="",$D75="",$E75="",$F75="",$H75=""),"Check required inputs",IF(OR($I75="",$S75="",$T75="",$V75=""),"Check assumptions or rates",IF(IFERROR($T75&gt;=Assumptions!$B$8,FALSE),"Check target margin",IF(IFERROR($S75&gt;=Assumptions!$B$7,FALSE),"Check overhead","No formula alert"))))))</f>
        <v/>
      </c>
    </row>
    <row r="76" ht="32" customHeight="1">
      <c r="A76" s="15" t="n"/>
      <c r="B76" s="16" t="n"/>
      <c r="C76" s="16" t="n"/>
      <c r="D76" s="29" t="n"/>
      <c r="E76" s="16" t="n"/>
      <c r="F76" s="18" t="n"/>
      <c r="G76" s="14">
        <f>IF($E76="","",IFERROR(VLOOKUP($E76,Assumptions!$A$11:$C$20,2,FALSE),""))</f>
        <v/>
      </c>
      <c r="H76" s="18" t="n"/>
      <c r="I76" s="7">
        <f>IF($E76="","",IFERROR(VLOOKUP($E76,Assumptions!$A$11:$C$20,3,FALSE),""))</f>
        <v/>
      </c>
      <c r="J76" s="7">
        <f>IF(OR($A76="",$H76="",$I76=""),"",IFERROR($H76*$I76,""))</f>
        <v/>
      </c>
      <c r="K76" s="19" t="n"/>
      <c r="L76" s="16" t="n"/>
      <c r="M76" s="18" t="n"/>
      <c r="N76" s="7">
        <f>IF($L76="","",IFERROR(VLOOKUP($L76,Assumptions!$E$11:$F$18,2,FALSE),""))</f>
        <v/>
      </c>
      <c r="O76" s="7">
        <f>IF(OR($A76="",$L76="",$M76="",$N76=""),"",IFERROR($M76*$N76,""))</f>
        <v/>
      </c>
      <c r="P76" s="19" t="n"/>
      <c r="Q76" s="20" t="n"/>
      <c r="R76" s="20" t="n"/>
      <c r="S76" s="22">
        <f>IF($A76="","",IF($Q76="",Assumptions!$B$5,$Q76))</f>
        <v/>
      </c>
      <c r="T76" s="22">
        <f>IF($A76="","",IF($R76="",Assumptions!$B$6,$R76))</f>
        <v/>
      </c>
      <c r="U76" s="7">
        <f>IF($A76="","",IF(OR($J76="",$S76=""),"",IFERROR(SUM($J76,$K76,$O76,$P76)*(1+$S76),"")))</f>
        <v/>
      </c>
      <c r="V76" s="7">
        <f>IF(OR($U76="",$T76=""),"",IFERROR($U76/(1-$T76),""))</f>
        <v/>
      </c>
      <c r="W76" s="7">
        <f>IF(OR($V76="",$F76=""),"",IFERROR($V76/$F76,""))</f>
        <v/>
      </c>
      <c r="X76" s="21" t="n"/>
      <c r="Y76" s="14">
        <f>IF(COUNTA($A76:$F76,$H76,$K76:$M76,$P76:$R76,$X76)=0,"",IF($A76="","Check estimate ID",IF(OR($B76="",$C76="",$D76="",$E76="",$F76="",$H76=""),"Check required inputs",IF(OR($I76="",$S76="",$T76="",$V76=""),"Check assumptions or rates",IF(IFERROR($T76&gt;=Assumptions!$B$8,FALSE),"Check target margin",IF(IFERROR($S76&gt;=Assumptions!$B$7,FALSE),"Check overhead","No formula alert"))))))</f>
        <v/>
      </c>
    </row>
    <row r="77" ht="32" customHeight="1">
      <c r="A77" s="15" t="n"/>
      <c r="B77" s="16" t="n"/>
      <c r="C77" s="16" t="n"/>
      <c r="D77" s="29" t="n"/>
      <c r="E77" s="16" t="n"/>
      <c r="F77" s="18" t="n"/>
      <c r="G77" s="13">
        <f>IF($E77="","",IFERROR(VLOOKUP($E77,Assumptions!$A$11:$C$20,2,FALSE),""))</f>
        <v/>
      </c>
      <c r="H77" s="18" t="n"/>
      <c r="I77" s="8">
        <f>IF($E77="","",IFERROR(VLOOKUP($E77,Assumptions!$A$11:$C$20,3,FALSE),""))</f>
        <v/>
      </c>
      <c r="J77" s="8">
        <f>IF(OR($A77="",$H77="",$I77=""),"",IFERROR($H77*$I77,""))</f>
        <v/>
      </c>
      <c r="K77" s="19" t="n"/>
      <c r="L77" s="16" t="n"/>
      <c r="M77" s="18" t="n"/>
      <c r="N77" s="8">
        <f>IF($L77="","",IFERROR(VLOOKUP($L77,Assumptions!$E$11:$F$18,2,FALSE),""))</f>
        <v/>
      </c>
      <c r="O77" s="8">
        <f>IF(OR($A77="",$L77="",$M77="",$N77=""),"",IFERROR($M77*$N77,""))</f>
        <v/>
      </c>
      <c r="P77" s="19" t="n"/>
      <c r="Q77" s="20" t="n"/>
      <c r="R77" s="20" t="n"/>
      <c r="S77" s="10">
        <f>IF($A77="","",IF($Q77="",Assumptions!$B$5,$Q77))</f>
        <v/>
      </c>
      <c r="T77" s="10">
        <f>IF($A77="","",IF($R77="",Assumptions!$B$6,$R77))</f>
        <v/>
      </c>
      <c r="U77" s="8">
        <f>IF($A77="","",IF(OR($J77="",$S77=""),"",IFERROR(SUM($J77,$K77,$O77,$P77)*(1+$S77),"")))</f>
        <v/>
      </c>
      <c r="V77" s="8">
        <f>IF(OR($U77="",$T77=""),"",IFERROR($U77/(1-$T77),""))</f>
        <v/>
      </c>
      <c r="W77" s="8">
        <f>IF(OR($V77="",$F77=""),"",IFERROR($V77/$F77,""))</f>
        <v/>
      </c>
      <c r="X77" s="21" t="n"/>
      <c r="Y77" s="13">
        <f>IF(COUNTA($A77:$F77,$H77,$K77:$M77,$P77:$R77,$X77)=0,"",IF($A77="","Check estimate ID",IF(OR($B77="",$C77="",$D77="",$E77="",$F77="",$H77=""),"Check required inputs",IF(OR($I77="",$S77="",$T77="",$V77=""),"Check assumptions or rates",IF(IFERROR($T77&gt;=Assumptions!$B$8,FALSE),"Check target margin",IF(IFERROR($S77&gt;=Assumptions!$B$7,FALSE),"Check overhead","No formula alert"))))))</f>
        <v/>
      </c>
    </row>
    <row r="78" ht="32" customHeight="1">
      <c r="A78" s="15" t="n"/>
      <c r="B78" s="16" t="n"/>
      <c r="C78" s="16" t="n"/>
      <c r="D78" s="29" t="n"/>
      <c r="E78" s="16" t="n"/>
      <c r="F78" s="18" t="n"/>
      <c r="G78" s="14">
        <f>IF($E78="","",IFERROR(VLOOKUP($E78,Assumptions!$A$11:$C$20,2,FALSE),""))</f>
        <v/>
      </c>
      <c r="H78" s="18" t="n"/>
      <c r="I78" s="7">
        <f>IF($E78="","",IFERROR(VLOOKUP($E78,Assumptions!$A$11:$C$20,3,FALSE),""))</f>
        <v/>
      </c>
      <c r="J78" s="7">
        <f>IF(OR($A78="",$H78="",$I78=""),"",IFERROR($H78*$I78,""))</f>
        <v/>
      </c>
      <c r="K78" s="19" t="n"/>
      <c r="L78" s="16" t="n"/>
      <c r="M78" s="18" t="n"/>
      <c r="N78" s="7">
        <f>IF($L78="","",IFERROR(VLOOKUP($L78,Assumptions!$E$11:$F$18,2,FALSE),""))</f>
        <v/>
      </c>
      <c r="O78" s="7">
        <f>IF(OR($A78="",$L78="",$M78="",$N78=""),"",IFERROR($M78*$N78,""))</f>
        <v/>
      </c>
      <c r="P78" s="19" t="n"/>
      <c r="Q78" s="20" t="n"/>
      <c r="R78" s="20" t="n"/>
      <c r="S78" s="22">
        <f>IF($A78="","",IF($Q78="",Assumptions!$B$5,$Q78))</f>
        <v/>
      </c>
      <c r="T78" s="22">
        <f>IF($A78="","",IF($R78="",Assumptions!$B$6,$R78))</f>
        <v/>
      </c>
      <c r="U78" s="7">
        <f>IF($A78="","",IF(OR($J78="",$S78=""),"",IFERROR(SUM($J78,$K78,$O78,$P78)*(1+$S78),"")))</f>
        <v/>
      </c>
      <c r="V78" s="7">
        <f>IF(OR($U78="",$T78=""),"",IFERROR($U78/(1-$T78),""))</f>
        <v/>
      </c>
      <c r="W78" s="7">
        <f>IF(OR($V78="",$F78=""),"",IFERROR($V78/$F78,""))</f>
        <v/>
      </c>
      <c r="X78" s="21" t="n"/>
      <c r="Y78" s="14">
        <f>IF(COUNTA($A78:$F78,$H78,$K78:$M78,$P78:$R78,$X78)=0,"",IF($A78="","Check estimate ID",IF(OR($B78="",$C78="",$D78="",$E78="",$F78="",$H78=""),"Check required inputs",IF(OR($I78="",$S78="",$T78="",$V78=""),"Check assumptions or rates",IF(IFERROR($T78&gt;=Assumptions!$B$8,FALSE),"Check target margin",IF(IFERROR($S78&gt;=Assumptions!$B$7,FALSE),"Check overhead","No formula alert"))))))</f>
        <v/>
      </c>
    </row>
    <row r="79" ht="32" customHeight="1">
      <c r="A79" s="15" t="n"/>
      <c r="B79" s="16" t="n"/>
      <c r="C79" s="16" t="n"/>
      <c r="D79" s="29" t="n"/>
      <c r="E79" s="16" t="n"/>
      <c r="F79" s="18" t="n"/>
      <c r="G79" s="13">
        <f>IF($E79="","",IFERROR(VLOOKUP($E79,Assumptions!$A$11:$C$20,2,FALSE),""))</f>
        <v/>
      </c>
      <c r="H79" s="18" t="n"/>
      <c r="I79" s="8">
        <f>IF($E79="","",IFERROR(VLOOKUP($E79,Assumptions!$A$11:$C$20,3,FALSE),""))</f>
        <v/>
      </c>
      <c r="J79" s="8">
        <f>IF(OR($A79="",$H79="",$I79=""),"",IFERROR($H79*$I79,""))</f>
        <v/>
      </c>
      <c r="K79" s="19" t="n"/>
      <c r="L79" s="16" t="n"/>
      <c r="M79" s="18" t="n"/>
      <c r="N79" s="8">
        <f>IF($L79="","",IFERROR(VLOOKUP($L79,Assumptions!$E$11:$F$18,2,FALSE),""))</f>
        <v/>
      </c>
      <c r="O79" s="8">
        <f>IF(OR($A79="",$L79="",$M79="",$N79=""),"",IFERROR($M79*$N79,""))</f>
        <v/>
      </c>
      <c r="P79" s="19" t="n"/>
      <c r="Q79" s="20" t="n"/>
      <c r="R79" s="20" t="n"/>
      <c r="S79" s="10">
        <f>IF($A79="","",IF($Q79="",Assumptions!$B$5,$Q79))</f>
        <v/>
      </c>
      <c r="T79" s="10">
        <f>IF($A79="","",IF($R79="",Assumptions!$B$6,$R79))</f>
        <v/>
      </c>
      <c r="U79" s="8">
        <f>IF($A79="","",IF(OR($J79="",$S79=""),"",IFERROR(SUM($J79,$K79,$O79,$P79)*(1+$S79),"")))</f>
        <v/>
      </c>
      <c r="V79" s="8">
        <f>IF(OR($U79="",$T79=""),"",IFERROR($U79/(1-$T79),""))</f>
        <v/>
      </c>
      <c r="W79" s="8">
        <f>IF(OR($V79="",$F79=""),"",IFERROR($V79/$F79,""))</f>
        <v/>
      </c>
      <c r="X79" s="21" t="n"/>
      <c r="Y79" s="13">
        <f>IF(COUNTA($A79:$F79,$H79,$K79:$M79,$P79:$R79,$X79)=0,"",IF($A79="","Check estimate ID",IF(OR($B79="",$C79="",$D79="",$E79="",$F79="",$H79=""),"Check required inputs",IF(OR($I79="",$S79="",$T79="",$V79=""),"Check assumptions or rates",IF(IFERROR($T79&gt;=Assumptions!$B$8,FALSE),"Check target margin",IF(IFERROR($S79&gt;=Assumptions!$B$7,FALSE),"Check overhead","No formula alert"))))))</f>
        <v/>
      </c>
    </row>
    <row r="80" ht="32" customHeight="1">
      <c r="A80" s="15" t="n"/>
      <c r="B80" s="16" t="n"/>
      <c r="C80" s="16" t="n"/>
      <c r="D80" s="29" t="n"/>
      <c r="E80" s="16" t="n"/>
      <c r="F80" s="18" t="n"/>
      <c r="G80" s="14">
        <f>IF($E80="","",IFERROR(VLOOKUP($E80,Assumptions!$A$11:$C$20,2,FALSE),""))</f>
        <v/>
      </c>
      <c r="H80" s="18" t="n"/>
      <c r="I80" s="7">
        <f>IF($E80="","",IFERROR(VLOOKUP($E80,Assumptions!$A$11:$C$20,3,FALSE),""))</f>
        <v/>
      </c>
      <c r="J80" s="7">
        <f>IF(OR($A80="",$H80="",$I80=""),"",IFERROR($H80*$I80,""))</f>
        <v/>
      </c>
      <c r="K80" s="19" t="n"/>
      <c r="L80" s="16" t="n"/>
      <c r="M80" s="18" t="n"/>
      <c r="N80" s="7">
        <f>IF($L80="","",IFERROR(VLOOKUP($L80,Assumptions!$E$11:$F$18,2,FALSE),""))</f>
        <v/>
      </c>
      <c r="O80" s="7">
        <f>IF(OR($A80="",$L80="",$M80="",$N80=""),"",IFERROR($M80*$N80,""))</f>
        <v/>
      </c>
      <c r="P80" s="19" t="n"/>
      <c r="Q80" s="20" t="n"/>
      <c r="R80" s="20" t="n"/>
      <c r="S80" s="22">
        <f>IF($A80="","",IF($Q80="",Assumptions!$B$5,$Q80))</f>
        <v/>
      </c>
      <c r="T80" s="22">
        <f>IF($A80="","",IF($R80="",Assumptions!$B$6,$R80))</f>
        <v/>
      </c>
      <c r="U80" s="7">
        <f>IF($A80="","",IF(OR($J80="",$S80=""),"",IFERROR(SUM($J80,$K80,$O80,$P80)*(1+$S80),"")))</f>
        <v/>
      </c>
      <c r="V80" s="7">
        <f>IF(OR($U80="",$T80=""),"",IFERROR($U80/(1-$T80),""))</f>
        <v/>
      </c>
      <c r="W80" s="7">
        <f>IF(OR($V80="",$F80=""),"",IFERROR($V80/$F80,""))</f>
        <v/>
      </c>
      <c r="X80" s="21" t="n"/>
      <c r="Y80" s="14">
        <f>IF(COUNTA($A80:$F80,$H80,$K80:$M80,$P80:$R80,$X80)=0,"",IF($A80="","Check estimate ID",IF(OR($B80="",$C80="",$D80="",$E80="",$F80="",$H80=""),"Check required inputs",IF(OR($I80="",$S80="",$T80="",$V80=""),"Check assumptions or rates",IF(IFERROR($T80&gt;=Assumptions!$B$8,FALSE),"Check target margin",IF(IFERROR($S80&gt;=Assumptions!$B$7,FALSE),"Check overhead","No formula alert"))))))</f>
        <v/>
      </c>
    </row>
    <row r="81" ht="32" customHeight="1">
      <c r="A81" s="15" t="n"/>
      <c r="B81" s="16" t="n"/>
      <c r="C81" s="16" t="n"/>
      <c r="D81" s="29" t="n"/>
      <c r="E81" s="16" t="n"/>
      <c r="F81" s="18" t="n"/>
      <c r="G81" s="13">
        <f>IF($E81="","",IFERROR(VLOOKUP($E81,Assumptions!$A$11:$C$20,2,FALSE),""))</f>
        <v/>
      </c>
      <c r="H81" s="18" t="n"/>
      <c r="I81" s="8">
        <f>IF($E81="","",IFERROR(VLOOKUP($E81,Assumptions!$A$11:$C$20,3,FALSE),""))</f>
        <v/>
      </c>
      <c r="J81" s="8">
        <f>IF(OR($A81="",$H81="",$I81=""),"",IFERROR($H81*$I81,""))</f>
        <v/>
      </c>
      <c r="K81" s="19" t="n"/>
      <c r="L81" s="16" t="n"/>
      <c r="M81" s="18" t="n"/>
      <c r="N81" s="8">
        <f>IF($L81="","",IFERROR(VLOOKUP($L81,Assumptions!$E$11:$F$18,2,FALSE),""))</f>
        <v/>
      </c>
      <c r="O81" s="8">
        <f>IF(OR($A81="",$L81="",$M81="",$N81=""),"",IFERROR($M81*$N81,""))</f>
        <v/>
      </c>
      <c r="P81" s="19" t="n"/>
      <c r="Q81" s="20" t="n"/>
      <c r="R81" s="20" t="n"/>
      <c r="S81" s="10">
        <f>IF($A81="","",IF($Q81="",Assumptions!$B$5,$Q81))</f>
        <v/>
      </c>
      <c r="T81" s="10">
        <f>IF($A81="","",IF($R81="",Assumptions!$B$6,$R81))</f>
        <v/>
      </c>
      <c r="U81" s="8">
        <f>IF($A81="","",IF(OR($J81="",$S81=""),"",IFERROR(SUM($J81,$K81,$O81,$P81)*(1+$S81),"")))</f>
        <v/>
      </c>
      <c r="V81" s="8">
        <f>IF(OR($U81="",$T81=""),"",IFERROR($U81/(1-$T81),""))</f>
        <v/>
      </c>
      <c r="W81" s="8">
        <f>IF(OR($V81="",$F81=""),"",IFERROR($V81/$F81,""))</f>
        <v/>
      </c>
      <c r="X81" s="21" t="n"/>
      <c r="Y81" s="13">
        <f>IF(COUNTA($A81:$F81,$H81,$K81:$M81,$P81:$R81,$X81)=0,"",IF($A81="","Check estimate ID",IF(OR($B81="",$C81="",$D81="",$E81="",$F81="",$H81=""),"Check required inputs",IF(OR($I81="",$S81="",$T81="",$V81=""),"Check assumptions or rates",IF(IFERROR($T81&gt;=Assumptions!$B$8,FALSE),"Check target margin",IF(IFERROR($S81&gt;=Assumptions!$B$7,FALSE),"Check overhead","No formula alert"))))))</f>
        <v/>
      </c>
    </row>
    <row r="82" ht="32" customHeight="1">
      <c r="A82" s="15" t="n"/>
      <c r="B82" s="16" t="n"/>
      <c r="C82" s="16" t="n"/>
      <c r="D82" s="29" t="n"/>
      <c r="E82" s="16" t="n"/>
      <c r="F82" s="18" t="n"/>
      <c r="G82" s="14">
        <f>IF($E82="","",IFERROR(VLOOKUP($E82,Assumptions!$A$11:$C$20,2,FALSE),""))</f>
        <v/>
      </c>
      <c r="H82" s="18" t="n"/>
      <c r="I82" s="7">
        <f>IF($E82="","",IFERROR(VLOOKUP($E82,Assumptions!$A$11:$C$20,3,FALSE),""))</f>
        <v/>
      </c>
      <c r="J82" s="7">
        <f>IF(OR($A82="",$H82="",$I82=""),"",IFERROR($H82*$I82,""))</f>
        <v/>
      </c>
      <c r="K82" s="19" t="n"/>
      <c r="L82" s="16" t="n"/>
      <c r="M82" s="18" t="n"/>
      <c r="N82" s="7">
        <f>IF($L82="","",IFERROR(VLOOKUP($L82,Assumptions!$E$11:$F$18,2,FALSE),""))</f>
        <v/>
      </c>
      <c r="O82" s="7">
        <f>IF(OR($A82="",$L82="",$M82="",$N82=""),"",IFERROR($M82*$N82,""))</f>
        <v/>
      </c>
      <c r="P82" s="19" t="n"/>
      <c r="Q82" s="20" t="n"/>
      <c r="R82" s="20" t="n"/>
      <c r="S82" s="22">
        <f>IF($A82="","",IF($Q82="",Assumptions!$B$5,$Q82))</f>
        <v/>
      </c>
      <c r="T82" s="22">
        <f>IF($A82="","",IF($R82="",Assumptions!$B$6,$R82))</f>
        <v/>
      </c>
      <c r="U82" s="7">
        <f>IF($A82="","",IF(OR($J82="",$S82=""),"",IFERROR(SUM($J82,$K82,$O82,$P82)*(1+$S82),"")))</f>
        <v/>
      </c>
      <c r="V82" s="7">
        <f>IF(OR($U82="",$T82=""),"",IFERROR($U82/(1-$T82),""))</f>
        <v/>
      </c>
      <c r="W82" s="7">
        <f>IF(OR($V82="",$F82=""),"",IFERROR($V82/$F82,""))</f>
        <v/>
      </c>
      <c r="X82" s="21" t="n"/>
      <c r="Y82" s="14">
        <f>IF(COUNTA($A82:$F82,$H82,$K82:$M82,$P82:$R82,$X82)=0,"",IF($A82="","Check estimate ID",IF(OR($B82="",$C82="",$D82="",$E82="",$F82="",$H82=""),"Check required inputs",IF(OR($I82="",$S82="",$T82="",$V82=""),"Check assumptions or rates",IF(IFERROR($T82&gt;=Assumptions!$B$8,FALSE),"Check target margin",IF(IFERROR($S82&gt;=Assumptions!$B$7,FALSE),"Check overhead","No formula alert"))))))</f>
        <v/>
      </c>
    </row>
    <row r="83" ht="32" customHeight="1">
      <c r="A83" s="15" t="n"/>
      <c r="B83" s="16" t="n"/>
      <c r="C83" s="16" t="n"/>
      <c r="D83" s="29" t="n"/>
      <c r="E83" s="16" t="n"/>
      <c r="F83" s="18" t="n"/>
      <c r="G83" s="13">
        <f>IF($E83="","",IFERROR(VLOOKUP($E83,Assumptions!$A$11:$C$20,2,FALSE),""))</f>
        <v/>
      </c>
      <c r="H83" s="18" t="n"/>
      <c r="I83" s="8">
        <f>IF($E83="","",IFERROR(VLOOKUP($E83,Assumptions!$A$11:$C$20,3,FALSE),""))</f>
        <v/>
      </c>
      <c r="J83" s="8">
        <f>IF(OR($A83="",$H83="",$I83=""),"",IFERROR($H83*$I83,""))</f>
        <v/>
      </c>
      <c r="K83" s="19" t="n"/>
      <c r="L83" s="16" t="n"/>
      <c r="M83" s="18" t="n"/>
      <c r="N83" s="8">
        <f>IF($L83="","",IFERROR(VLOOKUP($L83,Assumptions!$E$11:$F$18,2,FALSE),""))</f>
        <v/>
      </c>
      <c r="O83" s="8">
        <f>IF(OR($A83="",$L83="",$M83="",$N83=""),"",IFERROR($M83*$N83,""))</f>
        <v/>
      </c>
      <c r="P83" s="19" t="n"/>
      <c r="Q83" s="20" t="n"/>
      <c r="R83" s="20" t="n"/>
      <c r="S83" s="10">
        <f>IF($A83="","",IF($Q83="",Assumptions!$B$5,$Q83))</f>
        <v/>
      </c>
      <c r="T83" s="10">
        <f>IF($A83="","",IF($R83="",Assumptions!$B$6,$R83))</f>
        <v/>
      </c>
      <c r="U83" s="8">
        <f>IF($A83="","",IF(OR($J83="",$S83=""),"",IFERROR(SUM($J83,$K83,$O83,$P83)*(1+$S83),"")))</f>
        <v/>
      </c>
      <c r="V83" s="8">
        <f>IF(OR($U83="",$T83=""),"",IFERROR($U83/(1-$T83),""))</f>
        <v/>
      </c>
      <c r="W83" s="8">
        <f>IF(OR($V83="",$F83=""),"",IFERROR($V83/$F83,""))</f>
        <v/>
      </c>
      <c r="X83" s="21" t="n"/>
      <c r="Y83" s="13">
        <f>IF(COUNTA($A83:$F83,$H83,$K83:$M83,$P83:$R83,$X83)=0,"",IF($A83="","Check estimate ID",IF(OR($B83="",$C83="",$D83="",$E83="",$F83="",$H83=""),"Check required inputs",IF(OR($I83="",$S83="",$T83="",$V83=""),"Check assumptions or rates",IF(IFERROR($T83&gt;=Assumptions!$B$8,FALSE),"Check target margin",IF(IFERROR($S83&gt;=Assumptions!$B$7,FALSE),"Check overhead","No formula alert"))))))</f>
        <v/>
      </c>
    </row>
    <row r="84" ht="32" customHeight="1">
      <c r="A84" s="15" t="n"/>
      <c r="B84" s="16" t="n"/>
      <c r="C84" s="16" t="n"/>
      <c r="D84" s="29" t="n"/>
      <c r="E84" s="16" t="n"/>
      <c r="F84" s="18" t="n"/>
      <c r="G84" s="14">
        <f>IF($E84="","",IFERROR(VLOOKUP($E84,Assumptions!$A$11:$C$20,2,FALSE),""))</f>
        <v/>
      </c>
      <c r="H84" s="18" t="n"/>
      <c r="I84" s="7">
        <f>IF($E84="","",IFERROR(VLOOKUP($E84,Assumptions!$A$11:$C$20,3,FALSE),""))</f>
        <v/>
      </c>
      <c r="J84" s="7">
        <f>IF(OR($A84="",$H84="",$I84=""),"",IFERROR($H84*$I84,""))</f>
        <v/>
      </c>
      <c r="K84" s="19" t="n"/>
      <c r="L84" s="16" t="n"/>
      <c r="M84" s="18" t="n"/>
      <c r="N84" s="7">
        <f>IF($L84="","",IFERROR(VLOOKUP($L84,Assumptions!$E$11:$F$18,2,FALSE),""))</f>
        <v/>
      </c>
      <c r="O84" s="7">
        <f>IF(OR($A84="",$L84="",$M84="",$N84=""),"",IFERROR($M84*$N84,""))</f>
        <v/>
      </c>
      <c r="P84" s="19" t="n"/>
      <c r="Q84" s="20" t="n"/>
      <c r="R84" s="20" t="n"/>
      <c r="S84" s="22">
        <f>IF($A84="","",IF($Q84="",Assumptions!$B$5,$Q84))</f>
        <v/>
      </c>
      <c r="T84" s="22">
        <f>IF($A84="","",IF($R84="",Assumptions!$B$6,$R84))</f>
        <v/>
      </c>
      <c r="U84" s="7">
        <f>IF($A84="","",IF(OR($J84="",$S84=""),"",IFERROR(SUM($J84,$K84,$O84,$P84)*(1+$S84),"")))</f>
        <v/>
      </c>
      <c r="V84" s="7">
        <f>IF(OR($U84="",$T84=""),"",IFERROR($U84/(1-$T84),""))</f>
        <v/>
      </c>
      <c r="W84" s="7">
        <f>IF(OR($V84="",$F84=""),"",IFERROR($V84/$F84,""))</f>
        <v/>
      </c>
      <c r="X84" s="21" t="n"/>
      <c r="Y84" s="14">
        <f>IF(COUNTA($A84:$F84,$H84,$K84:$M84,$P84:$R84,$X84)=0,"",IF($A84="","Check estimate ID",IF(OR($B84="",$C84="",$D84="",$E84="",$F84="",$H84=""),"Check required inputs",IF(OR($I84="",$S84="",$T84="",$V84=""),"Check assumptions or rates",IF(IFERROR($T84&gt;=Assumptions!$B$8,FALSE),"Check target margin",IF(IFERROR($S84&gt;=Assumptions!$B$7,FALSE),"Check overhead","No formula alert"))))))</f>
        <v/>
      </c>
    </row>
    <row r="85" ht="32" customHeight="1">
      <c r="A85" s="15" t="n"/>
      <c r="B85" s="16" t="n"/>
      <c r="C85" s="16" t="n"/>
      <c r="D85" s="29" t="n"/>
      <c r="E85" s="16" t="n"/>
      <c r="F85" s="18" t="n"/>
      <c r="G85" s="13">
        <f>IF($E85="","",IFERROR(VLOOKUP($E85,Assumptions!$A$11:$C$20,2,FALSE),""))</f>
        <v/>
      </c>
      <c r="H85" s="18" t="n"/>
      <c r="I85" s="8">
        <f>IF($E85="","",IFERROR(VLOOKUP($E85,Assumptions!$A$11:$C$20,3,FALSE),""))</f>
        <v/>
      </c>
      <c r="J85" s="8">
        <f>IF(OR($A85="",$H85="",$I85=""),"",IFERROR($H85*$I85,""))</f>
        <v/>
      </c>
      <c r="K85" s="19" t="n"/>
      <c r="L85" s="16" t="n"/>
      <c r="M85" s="18" t="n"/>
      <c r="N85" s="8">
        <f>IF($L85="","",IFERROR(VLOOKUP($L85,Assumptions!$E$11:$F$18,2,FALSE),""))</f>
        <v/>
      </c>
      <c r="O85" s="8">
        <f>IF(OR($A85="",$L85="",$M85="",$N85=""),"",IFERROR($M85*$N85,""))</f>
        <v/>
      </c>
      <c r="P85" s="19" t="n"/>
      <c r="Q85" s="20" t="n"/>
      <c r="R85" s="20" t="n"/>
      <c r="S85" s="10">
        <f>IF($A85="","",IF($Q85="",Assumptions!$B$5,$Q85))</f>
        <v/>
      </c>
      <c r="T85" s="10">
        <f>IF($A85="","",IF($R85="",Assumptions!$B$6,$R85))</f>
        <v/>
      </c>
      <c r="U85" s="8">
        <f>IF($A85="","",IF(OR($J85="",$S85=""),"",IFERROR(SUM($J85,$K85,$O85,$P85)*(1+$S85),"")))</f>
        <v/>
      </c>
      <c r="V85" s="8">
        <f>IF(OR($U85="",$T85=""),"",IFERROR($U85/(1-$T85),""))</f>
        <v/>
      </c>
      <c r="W85" s="8">
        <f>IF(OR($V85="",$F85=""),"",IFERROR($V85/$F85,""))</f>
        <v/>
      </c>
      <c r="X85" s="21" t="n"/>
      <c r="Y85" s="13">
        <f>IF(COUNTA($A85:$F85,$H85,$K85:$M85,$P85:$R85,$X85)=0,"",IF($A85="","Check estimate ID",IF(OR($B85="",$C85="",$D85="",$E85="",$F85="",$H85=""),"Check required inputs",IF(OR($I85="",$S85="",$T85="",$V85=""),"Check assumptions or rates",IF(IFERROR($T85&gt;=Assumptions!$B$8,FALSE),"Check target margin",IF(IFERROR($S85&gt;=Assumptions!$B$7,FALSE),"Check overhead","No formula alert"))))))</f>
        <v/>
      </c>
    </row>
    <row r="86" ht="32" customHeight="1">
      <c r="A86" s="15" t="n"/>
      <c r="B86" s="16" t="n"/>
      <c r="C86" s="16" t="n"/>
      <c r="D86" s="29" t="n"/>
      <c r="E86" s="16" t="n"/>
      <c r="F86" s="18" t="n"/>
      <c r="G86" s="14">
        <f>IF($E86="","",IFERROR(VLOOKUP($E86,Assumptions!$A$11:$C$20,2,FALSE),""))</f>
        <v/>
      </c>
      <c r="H86" s="18" t="n"/>
      <c r="I86" s="7">
        <f>IF($E86="","",IFERROR(VLOOKUP($E86,Assumptions!$A$11:$C$20,3,FALSE),""))</f>
        <v/>
      </c>
      <c r="J86" s="7">
        <f>IF(OR($A86="",$H86="",$I86=""),"",IFERROR($H86*$I86,""))</f>
        <v/>
      </c>
      <c r="K86" s="19" t="n"/>
      <c r="L86" s="16" t="n"/>
      <c r="M86" s="18" t="n"/>
      <c r="N86" s="7">
        <f>IF($L86="","",IFERROR(VLOOKUP($L86,Assumptions!$E$11:$F$18,2,FALSE),""))</f>
        <v/>
      </c>
      <c r="O86" s="7">
        <f>IF(OR($A86="",$L86="",$M86="",$N86=""),"",IFERROR($M86*$N86,""))</f>
        <v/>
      </c>
      <c r="P86" s="19" t="n"/>
      <c r="Q86" s="20" t="n"/>
      <c r="R86" s="20" t="n"/>
      <c r="S86" s="22">
        <f>IF($A86="","",IF($Q86="",Assumptions!$B$5,$Q86))</f>
        <v/>
      </c>
      <c r="T86" s="22">
        <f>IF($A86="","",IF($R86="",Assumptions!$B$6,$R86))</f>
        <v/>
      </c>
      <c r="U86" s="7">
        <f>IF($A86="","",IF(OR($J86="",$S86=""),"",IFERROR(SUM($J86,$K86,$O86,$P86)*(1+$S86),"")))</f>
        <v/>
      </c>
      <c r="V86" s="7">
        <f>IF(OR($U86="",$T86=""),"",IFERROR($U86/(1-$T86),""))</f>
        <v/>
      </c>
      <c r="W86" s="7">
        <f>IF(OR($V86="",$F86=""),"",IFERROR($V86/$F86,""))</f>
        <v/>
      </c>
      <c r="X86" s="21" t="n"/>
      <c r="Y86" s="14">
        <f>IF(COUNTA($A86:$F86,$H86,$K86:$M86,$P86:$R86,$X86)=0,"",IF($A86="","Check estimate ID",IF(OR($B86="",$C86="",$D86="",$E86="",$F86="",$H86=""),"Check required inputs",IF(OR($I86="",$S86="",$T86="",$V86=""),"Check assumptions or rates",IF(IFERROR($T86&gt;=Assumptions!$B$8,FALSE),"Check target margin",IF(IFERROR($S86&gt;=Assumptions!$B$7,FALSE),"Check overhead","No formula alert"))))))</f>
        <v/>
      </c>
    </row>
    <row r="87" ht="32" customHeight="1">
      <c r="A87" s="15" t="n"/>
      <c r="B87" s="16" t="n"/>
      <c r="C87" s="16" t="n"/>
      <c r="D87" s="29" t="n"/>
      <c r="E87" s="16" t="n"/>
      <c r="F87" s="18" t="n"/>
      <c r="G87" s="13">
        <f>IF($E87="","",IFERROR(VLOOKUP($E87,Assumptions!$A$11:$C$20,2,FALSE),""))</f>
        <v/>
      </c>
      <c r="H87" s="18" t="n"/>
      <c r="I87" s="8">
        <f>IF($E87="","",IFERROR(VLOOKUP($E87,Assumptions!$A$11:$C$20,3,FALSE),""))</f>
        <v/>
      </c>
      <c r="J87" s="8">
        <f>IF(OR($A87="",$H87="",$I87=""),"",IFERROR($H87*$I87,""))</f>
        <v/>
      </c>
      <c r="K87" s="19" t="n"/>
      <c r="L87" s="16" t="n"/>
      <c r="M87" s="18" t="n"/>
      <c r="N87" s="8">
        <f>IF($L87="","",IFERROR(VLOOKUP($L87,Assumptions!$E$11:$F$18,2,FALSE),""))</f>
        <v/>
      </c>
      <c r="O87" s="8">
        <f>IF(OR($A87="",$L87="",$M87="",$N87=""),"",IFERROR($M87*$N87,""))</f>
        <v/>
      </c>
      <c r="P87" s="19" t="n"/>
      <c r="Q87" s="20" t="n"/>
      <c r="R87" s="20" t="n"/>
      <c r="S87" s="10">
        <f>IF($A87="","",IF($Q87="",Assumptions!$B$5,$Q87))</f>
        <v/>
      </c>
      <c r="T87" s="10">
        <f>IF($A87="","",IF($R87="",Assumptions!$B$6,$R87))</f>
        <v/>
      </c>
      <c r="U87" s="8">
        <f>IF($A87="","",IF(OR($J87="",$S87=""),"",IFERROR(SUM($J87,$K87,$O87,$P87)*(1+$S87),"")))</f>
        <v/>
      </c>
      <c r="V87" s="8">
        <f>IF(OR($U87="",$T87=""),"",IFERROR($U87/(1-$T87),""))</f>
        <v/>
      </c>
      <c r="W87" s="8">
        <f>IF(OR($V87="",$F87=""),"",IFERROR($V87/$F87,""))</f>
        <v/>
      </c>
      <c r="X87" s="21" t="n"/>
      <c r="Y87" s="13">
        <f>IF(COUNTA($A87:$F87,$H87,$K87:$M87,$P87:$R87,$X87)=0,"",IF($A87="","Check estimate ID",IF(OR($B87="",$C87="",$D87="",$E87="",$F87="",$H87=""),"Check required inputs",IF(OR($I87="",$S87="",$T87="",$V87=""),"Check assumptions or rates",IF(IFERROR($T87&gt;=Assumptions!$B$8,FALSE),"Check target margin",IF(IFERROR($S87&gt;=Assumptions!$B$7,FALSE),"Check overhead","No formula alert"))))))</f>
        <v/>
      </c>
    </row>
    <row r="88" ht="32" customHeight="1">
      <c r="A88" s="15" t="n"/>
      <c r="B88" s="16" t="n"/>
      <c r="C88" s="16" t="n"/>
      <c r="D88" s="29" t="n"/>
      <c r="E88" s="16" t="n"/>
      <c r="F88" s="18" t="n"/>
      <c r="G88" s="14">
        <f>IF($E88="","",IFERROR(VLOOKUP($E88,Assumptions!$A$11:$C$20,2,FALSE),""))</f>
        <v/>
      </c>
      <c r="H88" s="18" t="n"/>
      <c r="I88" s="7">
        <f>IF($E88="","",IFERROR(VLOOKUP($E88,Assumptions!$A$11:$C$20,3,FALSE),""))</f>
        <v/>
      </c>
      <c r="J88" s="7">
        <f>IF(OR($A88="",$H88="",$I88=""),"",IFERROR($H88*$I88,""))</f>
        <v/>
      </c>
      <c r="K88" s="19" t="n"/>
      <c r="L88" s="16" t="n"/>
      <c r="M88" s="18" t="n"/>
      <c r="N88" s="7">
        <f>IF($L88="","",IFERROR(VLOOKUP($L88,Assumptions!$E$11:$F$18,2,FALSE),""))</f>
        <v/>
      </c>
      <c r="O88" s="7">
        <f>IF(OR($A88="",$L88="",$M88="",$N88=""),"",IFERROR($M88*$N88,""))</f>
        <v/>
      </c>
      <c r="P88" s="19" t="n"/>
      <c r="Q88" s="20" t="n"/>
      <c r="R88" s="20" t="n"/>
      <c r="S88" s="22">
        <f>IF($A88="","",IF($Q88="",Assumptions!$B$5,$Q88))</f>
        <v/>
      </c>
      <c r="T88" s="22">
        <f>IF($A88="","",IF($R88="",Assumptions!$B$6,$R88))</f>
        <v/>
      </c>
      <c r="U88" s="7">
        <f>IF($A88="","",IF(OR($J88="",$S88=""),"",IFERROR(SUM($J88,$K88,$O88,$P88)*(1+$S88),"")))</f>
        <v/>
      </c>
      <c r="V88" s="7">
        <f>IF(OR($U88="",$T88=""),"",IFERROR($U88/(1-$T88),""))</f>
        <v/>
      </c>
      <c r="W88" s="7">
        <f>IF(OR($V88="",$F88=""),"",IFERROR($V88/$F88,""))</f>
        <v/>
      </c>
      <c r="X88" s="21" t="n"/>
      <c r="Y88" s="14">
        <f>IF(COUNTA($A88:$F88,$H88,$K88:$M88,$P88:$R88,$X88)=0,"",IF($A88="","Check estimate ID",IF(OR($B88="",$C88="",$D88="",$E88="",$F88="",$H88=""),"Check required inputs",IF(OR($I88="",$S88="",$T88="",$V88=""),"Check assumptions or rates",IF(IFERROR($T88&gt;=Assumptions!$B$8,FALSE),"Check target margin",IF(IFERROR($S88&gt;=Assumptions!$B$7,FALSE),"Check overhead","No formula alert"))))))</f>
        <v/>
      </c>
    </row>
    <row r="89" ht="32" customHeight="1">
      <c r="A89" s="15" t="n"/>
      <c r="B89" s="16" t="n"/>
      <c r="C89" s="16" t="n"/>
      <c r="D89" s="29" t="n"/>
      <c r="E89" s="16" t="n"/>
      <c r="F89" s="18" t="n"/>
      <c r="G89" s="13">
        <f>IF($E89="","",IFERROR(VLOOKUP($E89,Assumptions!$A$11:$C$20,2,FALSE),""))</f>
        <v/>
      </c>
      <c r="H89" s="18" t="n"/>
      <c r="I89" s="8">
        <f>IF($E89="","",IFERROR(VLOOKUP($E89,Assumptions!$A$11:$C$20,3,FALSE),""))</f>
        <v/>
      </c>
      <c r="J89" s="8">
        <f>IF(OR($A89="",$H89="",$I89=""),"",IFERROR($H89*$I89,""))</f>
        <v/>
      </c>
      <c r="K89" s="19" t="n"/>
      <c r="L89" s="16" t="n"/>
      <c r="M89" s="18" t="n"/>
      <c r="N89" s="8">
        <f>IF($L89="","",IFERROR(VLOOKUP($L89,Assumptions!$E$11:$F$18,2,FALSE),""))</f>
        <v/>
      </c>
      <c r="O89" s="8">
        <f>IF(OR($A89="",$L89="",$M89="",$N89=""),"",IFERROR($M89*$N89,""))</f>
        <v/>
      </c>
      <c r="P89" s="19" t="n"/>
      <c r="Q89" s="20" t="n"/>
      <c r="R89" s="20" t="n"/>
      <c r="S89" s="10">
        <f>IF($A89="","",IF($Q89="",Assumptions!$B$5,$Q89))</f>
        <v/>
      </c>
      <c r="T89" s="10">
        <f>IF($A89="","",IF($R89="",Assumptions!$B$6,$R89))</f>
        <v/>
      </c>
      <c r="U89" s="8">
        <f>IF($A89="","",IF(OR($J89="",$S89=""),"",IFERROR(SUM($J89,$K89,$O89,$P89)*(1+$S89),"")))</f>
        <v/>
      </c>
      <c r="V89" s="8">
        <f>IF(OR($U89="",$T89=""),"",IFERROR($U89/(1-$T89),""))</f>
        <v/>
      </c>
      <c r="W89" s="8">
        <f>IF(OR($V89="",$F89=""),"",IFERROR($V89/$F89,""))</f>
        <v/>
      </c>
      <c r="X89" s="21" t="n"/>
      <c r="Y89" s="13">
        <f>IF(COUNTA($A89:$F89,$H89,$K89:$M89,$P89:$R89,$X89)=0,"",IF($A89="","Check estimate ID",IF(OR($B89="",$C89="",$D89="",$E89="",$F89="",$H89=""),"Check required inputs",IF(OR($I89="",$S89="",$T89="",$V89=""),"Check assumptions or rates",IF(IFERROR($T89&gt;=Assumptions!$B$8,FALSE),"Check target margin",IF(IFERROR($S89&gt;=Assumptions!$B$7,FALSE),"Check overhead","No formula alert"))))))</f>
        <v/>
      </c>
    </row>
    <row r="90" ht="32" customHeight="1">
      <c r="A90" s="15" t="n"/>
      <c r="B90" s="16" t="n"/>
      <c r="C90" s="16" t="n"/>
      <c r="D90" s="29" t="n"/>
      <c r="E90" s="16" t="n"/>
      <c r="F90" s="18" t="n"/>
      <c r="G90" s="14">
        <f>IF($E90="","",IFERROR(VLOOKUP($E90,Assumptions!$A$11:$C$20,2,FALSE),""))</f>
        <v/>
      </c>
      <c r="H90" s="18" t="n"/>
      <c r="I90" s="7">
        <f>IF($E90="","",IFERROR(VLOOKUP($E90,Assumptions!$A$11:$C$20,3,FALSE),""))</f>
        <v/>
      </c>
      <c r="J90" s="7">
        <f>IF(OR($A90="",$H90="",$I90=""),"",IFERROR($H90*$I90,""))</f>
        <v/>
      </c>
      <c r="K90" s="19" t="n"/>
      <c r="L90" s="16" t="n"/>
      <c r="M90" s="18" t="n"/>
      <c r="N90" s="7">
        <f>IF($L90="","",IFERROR(VLOOKUP($L90,Assumptions!$E$11:$F$18,2,FALSE),""))</f>
        <v/>
      </c>
      <c r="O90" s="7">
        <f>IF(OR($A90="",$L90="",$M90="",$N90=""),"",IFERROR($M90*$N90,""))</f>
        <v/>
      </c>
      <c r="P90" s="19" t="n"/>
      <c r="Q90" s="20" t="n"/>
      <c r="R90" s="20" t="n"/>
      <c r="S90" s="22">
        <f>IF($A90="","",IF($Q90="",Assumptions!$B$5,$Q90))</f>
        <v/>
      </c>
      <c r="T90" s="22">
        <f>IF($A90="","",IF($R90="",Assumptions!$B$6,$R90))</f>
        <v/>
      </c>
      <c r="U90" s="7">
        <f>IF($A90="","",IF(OR($J90="",$S90=""),"",IFERROR(SUM($J90,$K90,$O90,$P90)*(1+$S90),"")))</f>
        <v/>
      </c>
      <c r="V90" s="7">
        <f>IF(OR($U90="",$T90=""),"",IFERROR($U90/(1-$T90),""))</f>
        <v/>
      </c>
      <c r="W90" s="7">
        <f>IF(OR($V90="",$F90=""),"",IFERROR($V90/$F90,""))</f>
        <v/>
      </c>
      <c r="X90" s="21" t="n"/>
      <c r="Y90" s="14">
        <f>IF(COUNTA($A90:$F90,$H90,$K90:$M90,$P90:$R90,$X90)=0,"",IF($A90="","Check estimate ID",IF(OR($B90="",$C90="",$D90="",$E90="",$F90="",$H90=""),"Check required inputs",IF(OR($I90="",$S90="",$T90="",$V90=""),"Check assumptions or rates",IF(IFERROR($T90&gt;=Assumptions!$B$8,FALSE),"Check target margin",IF(IFERROR($S90&gt;=Assumptions!$B$7,FALSE),"Check overhead","No formula alert"))))))</f>
        <v/>
      </c>
    </row>
    <row r="91" ht="32" customHeight="1">
      <c r="A91" s="15" t="n"/>
      <c r="B91" s="16" t="n"/>
      <c r="C91" s="16" t="n"/>
      <c r="D91" s="29" t="n"/>
      <c r="E91" s="16" t="n"/>
      <c r="F91" s="18" t="n"/>
      <c r="G91" s="13">
        <f>IF($E91="","",IFERROR(VLOOKUP($E91,Assumptions!$A$11:$C$20,2,FALSE),""))</f>
        <v/>
      </c>
      <c r="H91" s="18" t="n"/>
      <c r="I91" s="8">
        <f>IF($E91="","",IFERROR(VLOOKUP($E91,Assumptions!$A$11:$C$20,3,FALSE),""))</f>
        <v/>
      </c>
      <c r="J91" s="8">
        <f>IF(OR($A91="",$H91="",$I91=""),"",IFERROR($H91*$I91,""))</f>
        <v/>
      </c>
      <c r="K91" s="19" t="n"/>
      <c r="L91" s="16" t="n"/>
      <c r="M91" s="18" t="n"/>
      <c r="N91" s="8">
        <f>IF($L91="","",IFERROR(VLOOKUP($L91,Assumptions!$E$11:$F$18,2,FALSE),""))</f>
        <v/>
      </c>
      <c r="O91" s="8">
        <f>IF(OR($A91="",$L91="",$M91="",$N91=""),"",IFERROR($M91*$N91,""))</f>
        <v/>
      </c>
      <c r="P91" s="19" t="n"/>
      <c r="Q91" s="20" t="n"/>
      <c r="R91" s="20" t="n"/>
      <c r="S91" s="10">
        <f>IF($A91="","",IF($Q91="",Assumptions!$B$5,$Q91))</f>
        <v/>
      </c>
      <c r="T91" s="10">
        <f>IF($A91="","",IF($R91="",Assumptions!$B$6,$R91))</f>
        <v/>
      </c>
      <c r="U91" s="8">
        <f>IF($A91="","",IF(OR($J91="",$S91=""),"",IFERROR(SUM($J91,$K91,$O91,$P91)*(1+$S91),"")))</f>
        <v/>
      </c>
      <c r="V91" s="8">
        <f>IF(OR($U91="",$T91=""),"",IFERROR($U91/(1-$T91),""))</f>
        <v/>
      </c>
      <c r="W91" s="8">
        <f>IF(OR($V91="",$F91=""),"",IFERROR($V91/$F91,""))</f>
        <v/>
      </c>
      <c r="X91" s="21" t="n"/>
      <c r="Y91" s="13">
        <f>IF(COUNTA($A91:$F91,$H91,$K91:$M91,$P91:$R91,$X91)=0,"",IF($A91="","Check estimate ID",IF(OR($B91="",$C91="",$D91="",$E91="",$F91="",$H91=""),"Check required inputs",IF(OR($I91="",$S91="",$T91="",$V91=""),"Check assumptions or rates",IF(IFERROR($T91&gt;=Assumptions!$B$8,FALSE),"Check target margin",IF(IFERROR($S91&gt;=Assumptions!$B$7,FALSE),"Check overhead","No formula alert"))))))</f>
        <v/>
      </c>
    </row>
    <row r="92" ht="32" customHeight="1">
      <c r="A92" s="15" t="n"/>
      <c r="B92" s="16" t="n"/>
      <c r="C92" s="16" t="n"/>
      <c r="D92" s="29" t="n"/>
      <c r="E92" s="16" t="n"/>
      <c r="F92" s="18" t="n"/>
      <c r="G92" s="14">
        <f>IF($E92="","",IFERROR(VLOOKUP($E92,Assumptions!$A$11:$C$20,2,FALSE),""))</f>
        <v/>
      </c>
      <c r="H92" s="18" t="n"/>
      <c r="I92" s="7">
        <f>IF($E92="","",IFERROR(VLOOKUP($E92,Assumptions!$A$11:$C$20,3,FALSE),""))</f>
        <v/>
      </c>
      <c r="J92" s="7">
        <f>IF(OR($A92="",$H92="",$I92=""),"",IFERROR($H92*$I92,""))</f>
        <v/>
      </c>
      <c r="K92" s="19" t="n"/>
      <c r="L92" s="16" t="n"/>
      <c r="M92" s="18" t="n"/>
      <c r="N92" s="7">
        <f>IF($L92="","",IFERROR(VLOOKUP($L92,Assumptions!$E$11:$F$18,2,FALSE),""))</f>
        <v/>
      </c>
      <c r="O92" s="7">
        <f>IF(OR($A92="",$L92="",$M92="",$N92=""),"",IFERROR($M92*$N92,""))</f>
        <v/>
      </c>
      <c r="P92" s="19" t="n"/>
      <c r="Q92" s="20" t="n"/>
      <c r="R92" s="20" t="n"/>
      <c r="S92" s="22">
        <f>IF($A92="","",IF($Q92="",Assumptions!$B$5,$Q92))</f>
        <v/>
      </c>
      <c r="T92" s="22">
        <f>IF($A92="","",IF($R92="",Assumptions!$B$6,$R92))</f>
        <v/>
      </c>
      <c r="U92" s="7">
        <f>IF($A92="","",IF(OR($J92="",$S92=""),"",IFERROR(SUM($J92,$K92,$O92,$P92)*(1+$S92),"")))</f>
        <v/>
      </c>
      <c r="V92" s="7">
        <f>IF(OR($U92="",$T92=""),"",IFERROR($U92/(1-$T92),""))</f>
        <v/>
      </c>
      <c r="W92" s="7">
        <f>IF(OR($V92="",$F92=""),"",IFERROR($V92/$F92,""))</f>
        <v/>
      </c>
      <c r="X92" s="21" t="n"/>
      <c r="Y92" s="14">
        <f>IF(COUNTA($A92:$F92,$H92,$K92:$M92,$P92:$R92,$X92)=0,"",IF($A92="","Check estimate ID",IF(OR($B92="",$C92="",$D92="",$E92="",$F92="",$H92=""),"Check required inputs",IF(OR($I92="",$S92="",$T92="",$V92=""),"Check assumptions or rates",IF(IFERROR($T92&gt;=Assumptions!$B$8,FALSE),"Check target margin",IF(IFERROR($S92&gt;=Assumptions!$B$7,FALSE),"Check overhead","No formula alert"))))))</f>
        <v/>
      </c>
    </row>
    <row r="93" ht="32" customHeight="1">
      <c r="A93" s="15" t="n"/>
      <c r="B93" s="16" t="n"/>
      <c r="C93" s="16" t="n"/>
      <c r="D93" s="29" t="n"/>
      <c r="E93" s="16" t="n"/>
      <c r="F93" s="18" t="n"/>
      <c r="G93" s="13">
        <f>IF($E93="","",IFERROR(VLOOKUP($E93,Assumptions!$A$11:$C$20,2,FALSE),""))</f>
        <v/>
      </c>
      <c r="H93" s="18" t="n"/>
      <c r="I93" s="8">
        <f>IF($E93="","",IFERROR(VLOOKUP($E93,Assumptions!$A$11:$C$20,3,FALSE),""))</f>
        <v/>
      </c>
      <c r="J93" s="8">
        <f>IF(OR($A93="",$H93="",$I93=""),"",IFERROR($H93*$I93,""))</f>
        <v/>
      </c>
      <c r="K93" s="19" t="n"/>
      <c r="L93" s="16" t="n"/>
      <c r="M93" s="18" t="n"/>
      <c r="N93" s="8">
        <f>IF($L93="","",IFERROR(VLOOKUP($L93,Assumptions!$E$11:$F$18,2,FALSE),""))</f>
        <v/>
      </c>
      <c r="O93" s="8">
        <f>IF(OR($A93="",$L93="",$M93="",$N93=""),"",IFERROR($M93*$N93,""))</f>
        <v/>
      </c>
      <c r="P93" s="19" t="n"/>
      <c r="Q93" s="20" t="n"/>
      <c r="R93" s="20" t="n"/>
      <c r="S93" s="10">
        <f>IF($A93="","",IF($Q93="",Assumptions!$B$5,$Q93))</f>
        <v/>
      </c>
      <c r="T93" s="10">
        <f>IF($A93="","",IF($R93="",Assumptions!$B$6,$R93))</f>
        <v/>
      </c>
      <c r="U93" s="8">
        <f>IF($A93="","",IF(OR($J93="",$S93=""),"",IFERROR(SUM($J93,$K93,$O93,$P93)*(1+$S93),"")))</f>
        <v/>
      </c>
      <c r="V93" s="8">
        <f>IF(OR($U93="",$T93=""),"",IFERROR($U93/(1-$T93),""))</f>
        <v/>
      </c>
      <c r="W93" s="8">
        <f>IF(OR($V93="",$F93=""),"",IFERROR($V93/$F93,""))</f>
        <v/>
      </c>
      <c r="X93" s="21" t="n"/>
      <c r="Y93" s="13">
        <f>IF(COUNTA($A93:$F93,$H93,$K93:$M93,$P93:$R93,$X93)=0,"",IF($A93="","Check estimate ID",IF(OR($B93="",$C93="",$D93="",$E93="",$F93="",$H93=""),"Check required inputs",IF(OR($I93="",$S93="",$T93="",$V93=""),"Check assumptions or rates",IF(IFERROR($T93&gt;=Assumptions!$B$8,FALSE),"Check target margin",IF(IFERROR($S93&gt;=Assumptions!$B$7,FALSE),"Check overhead","No formula alert"))))))</f>
        <v/>
      </c>
    </row>
    <row r="94" ht="32" customHeight="1">
      <c r="A94" s="15" t="n"/>
      <c r="B94" s="16" t="n"/>
      <c r="C94" s="16" t="n"/>
      <c r="D94" s="29" t="n"/>
      <c r="E94" s="16" t="n"/>
      <c r="F94" s="18" t="n"/>
      <c r="G94" s="14">
        <f>IF($E94="","",IFERROR(VLOOKUP($E94,Assumptions!$A$11:$C$20,2,FALSE),""))</f>
        <v/>
      </c>
      <c r="H94" s="18" t="n"/>
      <c r="I94" s="7">
        <f>IF($E94="","",IFERROR(VLOOKUP($E94,Assumptions!$A$11:$C$20,3,FALSE),""))</f>
        <v/>
      </c>
      <c r="J94" s="7">
        <f>IF(OR($A94="",$H94="",$I94=""),"",IFERROR($H94*$I94,""))</f>
        <v/>
      </c>
      <c r="K94" s="19" t="n"/>
      <c r="L94" s="16" t="n"/>
      <c r="M94" s="18" t="n"/>
      <c r="N94" s="7">
        <f>IF($L94="","",IFERROR(VLOOKUP($L94,Assumptions!$E$11:$F$18,2,FALSE),""))</f>
        <v/>
      </c>
      <c r="O94" s="7">
        <f>IF(OR($A94="",$L94="",$M94="",$N94=""),"",IFERROR($M94*$N94,""))</f>
        <v/>
      </c>
      <c r="P94" s="19" t="n"/>
      <c r="Q94" s="20" t="n"/>
      <c r="R94" s="20" t="n"/>
      <c r="S94" s="22">
        <f>IF($A94="","",IF($Q94="",Assumptions!$B$5,$Q94))</f>
        <v/>
      </c>
      <c r="T94" s="22">
        <f>IF($A94="","",IF($R94="",Assumptions!$B$6,$R94))</f>
        <v/>
      </c>
      <c r="U94" s="7">
        <f>IF($A94="","",IF(OR($J94="",$S94=""),"",IFERROR(SUM($J94,$K94,$O94,$P94)*(1+$S94),"")))</f>
        <v/>
      </c>
      <c r="V94" s="7">
        <f>IF(OR($U94="",$T94=""),"",IFERROR($U94/(1-$T94),""))</f>
        <v/>
      </c>
      <c r="W94" s="7">
        <f>IF(OR($V94="",$F94=""),"",IFERROR($V94/$F94,""))</f>
        <v/>
      </c>
      <c r="X94" s="21" t="n"/>
      <c r="Y94" s="14">
        <f>IF(COUNTA($A94:$F94,$H94,$K94:$M94,$P94:$R94,$X94)=0,"",IF($A94="","Check estimate ID",IF(OR($B94="",$C94="",$D94="",$E94="",$F94="",$H94=""),"Check required inputs",IF(OR($I94="",$S94="",$T94="",$V94=""),"Check assumptions or rates",IF(IFERROR($T94&gt;=Assumptions!$B$8,FALSE),"Check target margin",IF(IFERROR($S94&gt;=Assumptions!$B$7,FALSE),"Check overhead","No formula alert"))))))</f>
        <v/>
      </c>
    </row>
    <row r="95" ht="32" customHeight="1">
      <c r="A95" s="15" t="n"/>
      <c r="B95" s="16" t="n"/>
      <c r="C95" s="16" t="n"/>
      <c r="D95" s="29" t="n"/>
      <c r="E95" s="16" t="n"/>
      <c r="F95" s="18" t="n"/>
      <c r="G95" s="13">
        <f>IF($E95="","",IFERROR(VLOOKUP($E95,Assumptions!$A$11:$C$20,2,FALSE),""))</f>
        <v/>
      </c>
      <c r="H95" s="18" t="n"/>
      <c r="I95" s="8">
        <f>IF($E95="","",IFERROR(VLOOKUP($E95,Assumptions!$A$11:$C$20,3,FALSE),""))</f>
        <v/>
      </c>
      <c r="J95" s="8">
        <f>IF(OR($A95="",$H95="",$I95=""),"",IFERROR($H95*$I95,""))</f>
        <v/>
      </c>
      <c r="K95" s="19" t="n"/>
      <c r="L95" s="16" t="n"/>
      <c r="M95" s="18" t="n"/>
      <c r="N95" s="8">
        <f>IF($L95="","",IFERROR(VLOOKUP($L95,Assumptions!$E$11:$F$18,2,FALSE),""))</f>
        <v/>
      </c>
      <c r="O95" s="8">
        <f>IF(OR($A95="",$L95="",$M95="",$N95=""),"",IFERROR($M95*$N95,""))</f>
        <v/>
      </c>
      <c r="P95" s="19" t="n"/>
      <c r="Q95" s="20" t="n"/>
      <c r="R95" s="20" t="n"/>
      <c r="S95" s="10">
        <f>IF($A95="","",IF($Q95="",Assumptions!$B$5,$Q95))</f>
        <v/>
      </c>
      <c r="T95" s="10">
        <f>IF($A95="","",IF($R95="",Assumptions!$B$6,$R95))</f>
        <v/>
      </c>
      <c r="U95" s="8">
        <f>IF($A95="","",IF(OR($J95="",$S95=""),"",IFERROR(SUM($J95,$K95,$O95,$P95)*(1+$S95),"")))</f>
        <v/>
      </c>
      <c r="V95" s="8">
        <f>IF(OR($U95="",$T95=""),"",IFERROR($U95/(1-$T95),""))</f>
        <v/>
      </c>
      <c r="W95" s="8">
        <f>IF(OR($V95="",$F95=""),"",IFERROR($V95/$F95,""))</f>
        <v/>
      </c>
      <c r="X95" s="21" t="n"/>
      <c r="Y95" s="13">
        <f>IF(COUNTA($A95:$F95,$H95,$K95:$M95,$P95:$R95,$X95)=0,"",IF($A95="","Check estimate ID",IF(OR($B95="",$C95="",$D95="",$E95="",$F95="",$H95=""),"Check required inputs",IF(OR($I95="",$S95="",$T95="",$V95=""),"Check assumptions or rates",IF(IFERROR($T95&gt;=Assumptions!$B$8,FALSE),"Check target margin",IF(IFERROR($S95&gt;=Assumptions!$B$7,FALSE),"Check overhead","No formula alert"))))))</f>
        <v/>
      </c>
    </row>
    <row r="96" ht="32" customHeight="1">
      <c r="A96" s="15" t="n"/>
      <c r="B96" s="16" t="n"/>
      <c r="C96" s="16" t="n"/>
      <c r="D96" s="29" t="n"/>
      <c r="E96" s="16" t="n"/>
      <c r="F96" s="18" t="n"/>
      <c r="G96" s="14">
        <f>IF($E96="","",IFERROR(VLOOKUP($E96,Assumptions!$A$11:$C$20,2,FALSE),""))</f>
        <v/>
      </c>
      <c r="H96" s="18" t="n"/>
      <c r="I96" s="7">
        <f>IF($E96="","",IFERROR(VLOOKUP($E96,Assumptions!$A$11:$C$20,3,FALSE),""))</f>
        <v/>
      </c>
      <c r="J96" s="7">
        <f>IF(OR($A96="",$H96="",$I96=""),"",IFERROR($H96*$I96,""))</f>
        <v/>
      </c>
      <c r="K96" s="19" t="n"/>
      <c r="L96" s="16" t="n"/>
      <c r="M96" s="18" t="n"/>
      <c r="N96" s="7">
        <f>IF($L96="","",IFERROR(VLOOKUP($L96,Assumptions!$E$11:$F$18,2,FALSE),""))</f>
        <v/>
      </c>
      <c r="O96" s="7">
        <f>IF(OR($A96="",$L96="",$M96="",$N96=""),"",IFERROR($M96*$N96,""))</f>
        <v/>
      </c>
      <c r="P96" s="19" t="n"/>
      <c r="Q96" s="20" t="n"/>
      <c r="R96" s="20" t="n"/>
      <c r="S96" s="22">
        <f>IF($A96="","",IF($Q96="",Assumptions!$B$5,$Q96))</f>
        <v/>
      </c>
      <c r="T96" s="22">
        <f>IF($A96="","",IF($R96="",Assumptions!$B$6,$R96))</f>
        <v/>
      </c>
      <c r="U96" s="7">
        <f>IF($A96="","",IF(OR($J96="",$S96=""),"",IFERROR(SUM($J96,$K96,$O96,$P96)*(1+$S96),"")))</f>
        <v/>
      </c>
      <c r="V96" s="7">
        <f>IF(OR($U96="",$T96=""),"",IFERROR($U96/(1-$T96),""))</f>
        <v/>
      </c>
      <c r="W96" s="7">
        <f>IF(OR($V96="",$F96=""),"",IFERROR($V96/$F96,""))</f>
        <v/>
      </c>
      <c r="X96" s="21" t="n"/>
      <c r="Y96" s="14">
        <f>IF(COUNTA($A96:$F96,$H96,$K96:$M96,$P96:$R96,$X96)=0,"",IF($A96="","Check estimate ID",IF(OR($B96="",$C96="",$D96="",$E96="",$F96="",$H96=""),"Check required inputs",IF(OR($I96="",$S96="",$T96="",$V96=""),"Check assumptions or rates",IF(IFERROR($T96&gt;=Assumptions!$B$8,FALSE),"Check target margin",IF(IFERROR($S96&gt;=Assumptions!$B$7,FALSE),"Check overhead","No formula alert"))))))</f>
        <v/>
      </c>
    </row>
    <row r="97" ht="32" customHeight="1">
      <c r="A97" s="15" t="n"/>
      <c r="B97" s="16" t="n"/>
      <c r="C97" s="16" t="n"/>
      <c r="D97" s="29" t="n"/>
      <c r="E97" s="16" t="n"/>
      <c r="F97" s="18" t="n"/>
      <c r="G97" s="13">
        <f>IF($E97="","",IFERROR(VLOOKUP($E97,Assumptions!$A$11:$C$20,2,FALSE),""))</f>
        <v/>
      </c>
      <c r="H97" s="18" t="n"/>
      <c r="I97" s="8">
        <f>IF($E97="","",IFERROR(VLOOKUP($E97,Assumptions!$A$11:$C$20,3,FALSE),""))</f>
        <v/>
      </c>
      <c r="J97" s="8">
        <f>IF(OR($A97="",$H97="",$I97=""),"",IFERROR($H97*$I97,""))</f>
        <v/>
      </c>
      <c r="K97" s="19" t="n"/>
      <c r="L97" s="16" t="n"/>
      <c r="M97" s="18" t="n"/>
      <c r="N97" s="8">
        <f>IF($L97="","",IFERROR(VLOOKUP($L97,Assumptions!$E$11:$F$18,2,FALSE),""))</f>
        <v/>
      </c>
      <c r="O97" s="8">
        <f>IF(OR($A97="",$L97="",$M97="",$N97=""),"",IFERROR($M97*$N97,""))</f>
        <v/>
      </c>
      <c r="P97" s="19" t="n"/>
      <c r="Q97" s="20" t="n"/>
      <c r="R97" s="20" t="n"/>
      <c r="S97" s="10">
        <f>IF($A97="","",IF($Q97="",Assumptions!$B$5,$Q97))</f>
        <v/>
      </c>
      <c r="T97" s="10">
        <f>IF($A97="","",IF($R97="",Assumptions!$B$6,$R97))</f>
        <v/>
      </c>
      <c r="U97" s="8">
        <f>IF($A97="","",IF(OR($J97="",$S97=""),"",IFERROR(SUM($J97,$K97,$O97,$P97)*(1+$S97),"")))</f>
        <v/>
      </c>
      <c r="V97" s="8">
        <f>IF(OR($U97="",$T97=""),"",IFERROR($U97/(1-$T97),""))</f>
        <v/>
      </c>
      <c r="W97" s="8">
        <f>IF(OR($V97="",$F97=""),"",IFERROR($V97/$F97,""))</f>
        <v/>
      </c>
      <c r="X97" s="21" t="n"/>
      <c r="Y97" s="13">
        <f>IF(COUNTA($A97:$F97,$H97,$K97:$M97,$P97:$R97,$X97)=0,"",IF($A97="","Check estimate ID",IF(OR($B97="",$C97="",$D97="",$E97="",$F97="",$H97=""),"Check required inputs",IF(OR($I97="",$S97="",$T97="",$V97=""),"Check assumptions or rates",IF(IFERROR($T97&gt;=Assumptions!$B$8,FALSE),"Check target margin",IF(IFERROR($S97&gt;=Assumptions!$B$7,FALSE),"Check overhead","No formula alert"))))))</f>
        <v/>
      </c>
    </row>
    <row r="98" ht="32" customHeight="1">
      <c r="A98" s="15" t="n"/>
      <c r="B98" s="16" t="n"/>
      <c r="C98" s="16" t="n"/>
      <c r="D98" s="29" t="n"/>
      <c r="E98" s="16" t="n"/>
      <c r="F98" s="18" t="n"/>
      <c r="G98" s="14">
        <f>IF($E98="","",IFERROR(VLOOKUP($E98,Assumptions!$A$11:$C$20,2,FALSE),""))</f>
        <v/>
      </c>
      <c r="H98" s="18" t="n"/>
      <c r="I98" s="7">
        <f>IF($E98="","",IFERROR(VLOOKUP($E98,Assumptions!$A$11:$C$20,3,FALSE),""))</f>
        <v/>
      </c>
      <c r="J98" s="7">
        <f>IF(OR($A98="",$H98="",$I98=""),"",IFERROR($H98*$I98,""))</f>
        <v/>
      </c>
      <c r="K98" s="19" t="n"/>
      <c r="L98" s="16" t="n"/>
      <c r="M98" s="18" t="n"/>
      <c r="N98" s="7">
        <f>IF($L98="","",IFERROR(VLOOKUP($L98,Assumptions!$E$11:$F$18,2,FALSE),""))</f>
        <v/>
      </c>
      <c r="O98" s="7">
        <f>IF(OR($A98="",$L98="",$M98="",$N98=""),"",IFERROR($M98*$N98,""))</f>
        <v/>
      </c>
      <c r="P98" s="19" t="n"/>
      <c r="Q98" s="20" t="n"/>
      <c r="R98" s="20" t="n"/>
      <c r="S98" s="22">
        <f>IF($A98="","",IF($Q98="",Assumptions!$B$5,$Q98))</f>
        <v/>
      </c>
      <c r="T98" s="22">
        <f>IF($A98="","",IF($R98="",Assumptions!$B$6,$R98))</f>
        <v/>
      </c>
      <c r="U98" s="7">
        <f>IF($A98="","",IF(OR($J98="",$S98=""),"",IFERROR(SUM($J98,$K98,$O98,$P98)*(1+$S98),"")))</f>
        <v/>
      </c>
      <c r="V98" s="7">
        <f>IF(OR($U98="",$T98=""),"",IFERROR($U98/(1-$T98),""))</f>
        <v/>
      </c>
      <c r="W98" s="7">
        <f>IF(OR($V98="",$F98=""),"",IFERROR($V98/$F98,""))</f>
        <v/>
      </c>
      <c r="X98" s="21" t="n"/>
      <c r="Y98" s="14">
        <f>IF(COUNTA($A98:$F98,$H98,$K98:$M98,$P98:$R98,$X98)=0,"",IF($A98="","Check estimate ID",IF(OR($B98="",$C98="",$D98="",$E98="",$F98="",$H98=""),"Check required inputs",IF(OR($I98="",$S98="",$T98="",$V98=""),"Check assumptions or rates",IF(IFERROR($T98&gt;=Assumptions!$B$8,FALSE),"Check target margin",IF(IFERROR($S98&gt;=Assumptions!$B$7,FALSE),"Check overhead","No formula alert"))))))</f>
        <v/>
      </c>
    </row>
    <row r="99" ht="32" customHeight="1">
      <c r="A99" s="15" t="n"/>
      <c r="B99" s="16" t="n"/>
      <c r="C99" s="16" t="n"/>
      <c r="D99" s="29" t="n"/>
      <c r="E99" s="16" t="n"/>
      <c r="F99" s="18" t="n"/>
      <c r="G99" s="13">
        <f>IF($E99="","",IFERROR(VLOOKUP($E99,Assumptions!$A$11:$C$20,2,FALSE),""))</f>
        <v/>
      </c>
      <c r="H99" s="18" t="n"/>
      <c r="I99" s="8">
        <f>IF($E99="","",IFERROR(VLOOKUP($E99,Assumptions!$A$11:$C$20,3,FALSE),""))</f>
        <v/>
      </c>
      <c r="J99" s="8">
        <f>IF(OR($A99="",$H99="",$I99=""),"",IFERROR($H99*$I99,""))</f>
        <v/>
      </c>
      <c r="K99" s="19" t="n"/>
      <c r="L99" s="16" t="n"/>
      <c r="M99" s="18" t="n"/>
      <c r="N99" s="8">
        <f>IF($L99="","",IFERROR(VLOOKUP($L99,Assumptions!$E$11:$F$18,2,FALSE),""))</f>
        <v/>
      </c>
      <c r="O99" s="8">
        <f>IF(OR($A99="",$L99="",$M99="",$N99=""),"",IFERROR($M99*$N99,""))</f>
        <v/>
      </c>
      <c r="P99" s="19" t="n"/>
      <c r="Q99" s="20" t="n"/>
      <c r="R99" s="20" t="n"/>
      <c r="S99" s="10">
        <f>IF($A99="","",IF($Q99="",Assumptions!$B$5,$Q99))</f>
        <v/>
      </c>
      <c r="T99" s="10">
        <f>IF($A99="","",IF($R99="",Assumptions!$B$6,$R99))</f>
        <v/>
      </c>
      <c r="U99" s="8">
        <f>IF($A99="","",IF(OR($J99="",$S99=""),"",IFERROR(SUM($J99,$K99,$O99,$P99)*(1+$S99),"")))</f>
        <v/>
      </c>
      <c r="V99" s="8">
        <f>IF(OR($U99="",$T99=""),"",IFERROR($U99/(1-$T99),""))</f>
        <v/>
      </c>
      <c r="W99" s="8">
        <f>IF(OR($V99="",$F99=""),"",IFERROR($V99/$F99,""))</f>
        <v/>
      </c>
      <c r="X99" s="21" t="n"/>
      <c r="Y99" s="13">
        <f>IF(COUNTA($A99:$F99,$H99,$K99:$M99,$P99:$R99,$X99)=0,"",IF($A99="","Check estimate ID",IF(OR($B99="",$C99="",$D99="",$E99="",$F99="",$H99=""),"Check required inputs",IF(OR($I99="",$S99="",$T99="",$V99=""),"Check assumptions or rates",IF(IFERROR($T99&gt;=Assumptions!$B$8,FALSE),"Check target margin",IF(IFERROR($S99&gt;=Assumptions!$B$7,FALSE),"Check overhead","No formula alert"))))))</f>
        <v/>
      </c>
    </row>
    <row r="100" ht="32" customHeight="1">
      <c r="A100" s="15" t="n"/>
      <c r="B100" s="16" t="n"/>
      <c r="C100" s="16" t="n"/>
      <c r="D100" s="29" t="n"/>
      <c r="E100" s="16" t="n"/>
      <c r="F100" s="18" t="n"/>
      <c r="G100" s="14">
        <f>IF($E100="","",IFERROR(VLOOKUP($E100,Assumptions!$A$11:$C$20,2,FALSE),""))</f>
        <v/>
      </c>
      <c r="H100" s="18" t="n"/>
      <c r="I100" s="7">
        <f>IF($E100="","",IFERROR(VLOOKUP($E100,Assumptions!$A$11:$C$20,3,FALSE),""))</f>
        <v/>
      </c>
      <c r="J100" s="7">
        <f>IF(OR($A100="",$H100="",$I100=""),"",IFERROR($H100*$I100,""))</f>
        <v/>
      </c>
      <c r="K100" s="19" t="n"/>
      <c r="L100" s="16" t="n"/>
      <c r="M100" s="18" t="n"/>
      <c r="N100" s="7">
        <f>IF($L100="","",IFERROR(VLOOKUP($L100,Assumptions!$E$11:$F$18,2,FALSE),""))</f>
        <v/>
      </c>
      <c r="O100" s="7">
        <f>IF(OR($A100="",$L100="",$M100="",$N100=""),"",IFERROR($M100*$N100,""))</f>
        <v/>
      </c>
      <c r="P100" s="19" t="n"/>
      <c r="Q100" s="20" t="n"/>
      <c r="R100" s="20" t="n"/>
      <c r="S100" s="22">
        <f>IF($A100="","",IF($Q100="",Assumptions!$B$5,$Q100))</f>
        <v/>
      </c>
      <c r="T100" s="22">
        <f>IF($A100="","",IF($R100="",Assumptions!$B$6,$R100))</f>
        <v/>
      </c>
      <c r="U100" s="7">
        <f>IF($A100="","",IF(OR($J100="",$S100=""),"",IFERROR(SUM($J100,$K100,$O100,$P100)*(1+$S100),"")))</f>
        <v/>
      </c>
      <c r="V100" s="7">
        <f>IF(OR($U100="",$T100=""),"",IFERROR($U100/(1-$T100),""))</f>
        <v/>
      </c>
      <c r="W100" s="7">
        <f>IF(OR($V100="",$F100=""),"",IFERROR($V100/$F100,""))</f>
        <v/>
      </c>
      <c r="X100" s="21" t="n"/>
      <c r="Y100" s="14">
        <f>IF(COUNTA($A100:$F100,$H100,$K100:$M100,$P100:$R100,$X100)=0,"",IF($A100="","Check estimate ID",IF(OR($B100="",$C100="",$D100="",$E100="",$F100="",$H100=""),"Check required inputs",IF(OR($I100="",$S100="",$T100="",$V100=""),"Check assumptions or rates",IF(IFERROR($T100&gt;=Assumptions!$B$8,FALSE),"Check target margin",IF(IFERROR($S100&gt;=Assumptions!$B$7,FALSE),"Check overhead","No formula alert"))))))</f>
        <v/>
      </c>
    </row>
    <row r="101" ht="32" customHeight="1">
      <c r="A101" s="15" t="n"/>
      <c r="B101" s="16" t="n"/>
      <c r="C101" s="16" t="n"/>
      <c r="D101" s="29" t="n"/>
      <c r="E101" s="16" t="n"/>
      <c r="F101" s="18" t="n"/>
      <c r="G101" s="13">
        <f>IF($E101="","",IFERROR(VLOOKUP($E101,Assumptions!$A$11:$C$20,2,FALSE),""))</f>
        <v/>
      </c>
      <c r="H101" s="18" t="n"/>
      <c r="I101" s="8">
        <f>IF($E101="","",IFERROR(VLOOKUP($E101,Assumptions!$A$11:$C$20,3,FALSE),""))</f>
        <v/>
      </c>
      <c r="J101" s="8">
        <f>IF(OR($A101="",$H101="",$I101=""),"",IFERROR($H101*$I101,""))</f>
        <v/>
      </c>
      <c r="K101" s="19" t="n"/>
      <c r="L101" s="16" t="n"/>
      <c r="M101" s="18" t="n"/>
      <c r="N101" s="8">
        <f>IF($L101="","",IFERROR(VLOOKUP($L101,Assumptions!$E$11:$F$18,2,FALSE),""))</f>
        <v/>
      </c>
      <c r="O101" s="8">
        <f>IF(OR($A101="",$L101="",$M101="",$N101=""),"",IFERROR($M101*$N101,""))</f>
        <v/>
      </c>
      <c r="P101" s="19" t="n"/>
      <c r="Q101" s="20" t="n"/>
      <c r="R101" s="20" t="n"/>
      <c r="S101" s="10">
        <f>IF($A101="","",IF($Q101="",Assumptions!$B$5,$Q101))</f>
        <v/>
      </c>
      <c r="T101" s="10">
        <f>IF($A101="","",IF($R101="",Assumptions!$B$6,$R101))</f>
        <v/>
      </c>
      <c r="U101" s="8">
        <f>IF($A101="","",IF(OR($J101="",$S101=""),"",IFERROR(SUM($J101,$K101,$O101,$P101)*(1+$S101),"")))</f>
        <v/>
      </c>
      <c r="V101" s="8">
        <f>IF(OR($U101="",$T101=""),"",IFERROR($U101/(1-$T101),""))</f>
        <v/>
      </c>
      <c r="W101" s="8">
        <f>IF(OR($V101="",$F101=""),"",IFERROR($V101/$F101,""))</f>
        <v/>
      </c>
      <c r="X101" s="21" t="n"/>
      <c r="Y101" s="13">
        <f>IF(COUNTA($A101:$F101,$H101,$K101:$M101,$P101:$R101,$X101)=0,"",IF($A101="","Check estimate ID",IF(OR($B101="",$C101="",$D101="",$E101="",$F101="",$H101=""),"Check required inputs",IF(OR($I101="",$S101="",$T101="",$V101=""),"Check assumptions or rates",IF(IFERROR($T101&gt;=Assumptions!$B$8,FALSE),"Check target margin",IF(IFERROR($S101&gt;=Assumptions!$B$7,FALSE),"Check overhead","No formula alert"))))))</f>
        <v/>
      </c>
    </row>
    <row r="102" ht="32" customHeight="1">
      <c r="A102" s="15" t="n"/>
      <c r="B102" s="16" t="n"/>
      <c r="C102" s="16" t="n"/>
      <c r="D102" s="29" t="n"/>
      <c r="E102" s="16" t="n"/>
      <c r="F102" s="18" t="n"/>
      <c r="G102" s="14">
        <f>IF($E102="","",IFERROR(VLOOKUP($E102,Assumptions!$A$11:$C$20,2,FALSE),""))</f>
        <v/>
      </c>
      <c r="H102" s="18" t="n"/>
      <c r="I102" s="7">
        <f>IF($E102="","",IFERROR(VLOOKUP($E102,Assumptions!$A$11:$C$20,3,FALSE),""))</f>
        <v/>
      </c>
      <c r="J102" s="7">
        <f>IF(OR($A102="",$H102="",$I102=""),"",IFERROR($H102*$I102,""))</f>
        <v/>
      </c>
      <c r="K102" s="19" t="n"/>
      <c r="L102" s="16" t="n"/>
      <c r="M102" s="18" t="n"/>
      <c r="N102" s="7">
        <f>IF($L102="","",IFERROR(VLOOKUP($L102,Assumptions!$E$11:$F$18,2,FALSE),""))</f>
        <v/>
      </c>
      <c r="O102" s="7">
        <f>IF(OR($A102="",$L102="",$M102="",$N102=""),"",IFERROR($M102*$N102,""))</f>
        <v/>
      </c>
      <c r="P102" s="19" t="n"/>
      <c r="Q102" s="20" t="n"/>
      <c r="R102" s="20" t="n"/>
      <c r="S102" s="22">
        <f>IF($A102="","",IF($Q102="",Assumptions!$B$5,$Q102))</f>
        <v/>
      </c>
      <c r="T102" s="22">
        <f>IF($A102="","",IF($R102="",Assumptions!$B$6,$R102))</f>
        <v/>
      </c>
      <c r="U102" s="7">
        <f>IF($A102="","",IF(OR($J102="",$S102=""),"",IFERROR(SUM($J102,$K102,$O102,$P102)*(1+$S102),"")))</f>
        <v/>
      </c>
      <c r="V102" s="7">
        <f>IF(OR($U102="",$T102=""),"",IFERROR($U102/(1-$T102),""))</f>
        <v/>
      </c>
      <c r="W102" s="7">
        <f>IF(OR($V102="",$F102=""),"",IFERROR($V102/$F102,""))</f>
        <v/>
      </c>
      <c r="X102" s="21" t="n"/>
      <c r="Y102" s="14">
        <f>IF(COUNTA($A102:$F102,$H102,$K102:$M102,$P102:$R102,$X102)=0,"",IF($A102="","Check estimate ID",IF(OR($B102="",$C102="",$D102="",$E102="",$F102="",$H102=""),"Check required inputs",IF(OR($I102="",$S102="",$T102="",$V102=""),"Check assumptions or rates",IF(IFERROR($T102&gt;=Assumptions!$B$8,FALSE),"Check target margin",IF(IFERROR($S102&gt;=Assumptions!$B$7,FALSE),"Check overhead","No formula alert"))))))</f>
        <v/>
      </c>
    </row>
    <row r="103" ht="32" customHeight="1">
      <c r="A103" s="15" t="n"/>
      <c r="B103" s="16" t="n"/>
      <c r="C103" s="16" t="n"/>
      <c r="D103" s="29" t="n"/>
      <c r="E103" s="16" t="n"/>
      <c r="F103" s="18" t="n"/>
      <c r="G103" s="13">
        <f>IF($E103="","",IFERROR(VLOOKUP($E103,Assumptions!$A$11:$C$20,2,FALSE),""))</f>
        <v/>
      </c>
      <c r="H103" s="18" t="n"/>
      <c r="I103" s="8">
        <f>IF($E103="","",IFERROR(VLOOKUP($E103,Assumptions!$A$11:$C$20,3,FALSE),""))</f>
        <v/>
      </c>
      <c r="J103" s="8">
        <f>IF(OR($A103="",$H103="",$I103=""),"",IFERROR($H103*$I103,""))</f>
        <v/>
      </c>
      <c r="K103" s="19" t="n"/>
      <c r="L103" s="16" t="n"/>
      <c r="M103" s="18" t="n"/>
      <c r="N103" s="8">
        <f>IF($L103="","",IFERROR(VLOOKUP($L103,Assumptions!$E$11:$F$18,2,FALSE),""))</f>
        <v/>
      </c>
      <c r="O103" s="8">
        <f>IF(OR($A103="",$L103="",$M103="",$N103=""),"",IFERROR($M103*$N103,""))</f>
        <v/>
      </c>
      <c r="P103" s="19" t="n"/>
      <c r="Q103" s="20" t="n"/>
      <c r="R103" s="20" t="n"/>
      <c r="S103" s="10">
        <f>IF($A103="","",IF($Q103="",Assumptions!$B$5,$Q103))</f>
        <v/>
      </c>
      <c r="T103" s="10">
        <f>IF($A103="","",IF($R103="",Assumptions!$B$6,$R103))</f>
        <v/>
      </c>
      <c r="U103" s="8">
        <f>IF($A103="","",IF(OR($J103="",$S103=""),"",IFERROR(SUM($J103,$K103,$O103,$P103)*(1+$S103),"")))</f>
        <v/>
      </c>
      <c r="V103" s="8">
        <f>IF(OR($U103="",$T103=""),"",IFERROR($U103/(1-$T103),""))</f>
        <v/>
      </c>
      <c r="W103" s="8">
        <f>IF(OR($V103="",$F103=""),"",IFERROR($V103/$F103,""))</f>
        <v/>
      </c>
      <c r="X103" s="21" t="n"/>
      <c r="Y103" s="13">
        <f>IF(COUNTA($A103:$F103,$H103,$K103:$M103,$P103:$R103,$X103)=0,"",IF($A103="","Check estimate ID",IF(OR($B103="",$C103="",$D103="",$E103="",$F103="",$H103=""),"Check required inputs",IF(OR($I103="",$S103="",$T103="",$V103=""),"Check assumptions or rates",IF(IFERROR($T103&gt;=Assumptions!$B$8,FALSE),"Check target margin",IF(IFERROR($S103&gt;=Assumptions!$B$7,FALSE),"Check overhead","No formula alert"))))))</f>
        <v/>
      </c>
    </row>
    <row r="104" ht="32" customHeight="1">
      <c r="A104" s="15" t="n"/>
      <c r="B104" s="16" t="n"/>
      <c r="C104" s="16" t="n"/>
      <c r="D104" s="29" t="n"/>
      <c r="E104" s="16" t="n"/>
      <c r="F104" s="18" t="n"/>
      <c r="G104" s="14">
        <f>IF($E104="","",IFERROR(VLOOKUP($E104,Assumptions!$A$11:$C$20,2,FALSE),""))</f>
        <v/>
      </c>
      <c r="H104" s="18" t="n"/>
      <c r="I104" s="7">
        <f>IF($E104="","",IFERROR(VLOOKUP($E104,Assumptions!$A$11:$C$20,3,FALSE),""))</f>
        <v/>
      </c>
      <c r="J104" s="7">
        <f>IF(OR($A104="",$H104="",$I104=""),"",IFERROR($H104*$I104,""))</f>
        <v/>
      </c>
      <c r="K104" s="19" t="n"/>
      <c r="L104" s="16" t="n"/>
      <c r="M104" s="18" t="n"/>
      <c r="N104" s="7">
        <f>IF($L104="","",IFERROR(VLOOKUP($L104,Assumptions!$E$11:$F$18,2,FALSE),""))</f>
        <v/>
      </c>
      <c r="O104" s="7">
        <f>IF(OR($A104="",$L104="",$M104="",$N104=""),"",IFERROR($M104*$N104,""))</f>
        <v/>
      </c>
      <c r="P104" s="19" t="n"/>
      <c r="Q104" s="20" t="n"/>
      <c r="R104" s="20" t="n"/>
      <c r="S104" s="22">
        <f>IF($A104="","",IF($Q104="",Assumptions!$B$5,$Q104))</f>
        <v/>
      </c>
      <c r="T104" s="22">
        <f>IF($A104="","",IF($R104="",Assumptions!$B$6,$R104))</f>
        <v/>
      </c>
      <c r="U104" s="7">
        <f>IF($A104="","",IF(OR($J104="",$S104=""),"",IFERROR(SUM($J104,$K104,$O104,$P104)*(1+$S104),"")))</f>
        <v/>
      </c>
      <c r="V104" s="7">
        <f>IF(OR($U104="",$T104=""),"",IFERROR($U104/(1-$T104),""))</f>
        <v/>
      </c>
      <c r="W104" s="7">
        <f>IF(OR($V104="",$F104=""),"",IFERROR($V104/$F104,""))</f>
        <v/>
      </c>
      <c r="X104" s="21" t="n"/>
      <c r="Y104" s="14">
        <f>IF(COUNTA($A104:$F104,$H104,$K104:$M104,$P104:$R104,$X104)=0,"",IF($A104="","Check estimate ID",IF(OR($B104="",$C104="",$D104="",$E104="",$F104="",$H104=""),"Check required inputs",IF(OR($I104="",$S104="",$T104="",$V104=""),"Check assumptions or rates",IF(IFERROR($T104&gt;=Assumptions!$B$8,FALSE),"Check target margin",IF(IFERROR($S104&gt;=Assumptions!$B$7,FALSE),"Check overhead","No formula alert"))))))</f>
        <v/>
      </c>
    </row>
  </sheetData>
  <autoFilter ref="A4:Y104"/>
  <mergeCells count="1">
    <mergeCell ref="A1:Y1"/>
  </mergeCells>
  <conditionalFormatting sqref="Y5:Y104">
    <cfRule type="expression" priority="1" dxfId="0">
      <formula>AND($Y5&lt;&gt;"",$Y5&lt;&gt;"No formula alert")</formula>
    </cfRule>
    <cfRule type="expression" priority="2" dxfId="1">
      <formula>$Y5="No formula alert"</formula>
    </cfRule>
  </conditionalFormatting>
  <conditionalFormatting sqref="X5:X104">
    <cfRule type="expression" priority="3" dxfId="1">
      <formula>$X5="Accepted"</formula>
    </cfRule>
    <cfRule type="expression" priority="4" dxfId="0">
      <formula>$X5="Declined"</formula>
    </cfRule>
  </conditionalFormatting>
  <dataValidations count="8">
    <dataValidation sqref="E5:E104" showDropDown="0" showInputMessage="1" showErrorMessage="1" allowBlank="0" errorTitle="Service Not Listed" error="Choose a service listed on the Assumptions sheet." promptTitle="Service" prompt="Choose a service to apply its unit and labor rate." type="list">
      <formula1>"Mowing,Mulch Installation,Shrub Trimming,Leaf Cleanup,Sod Installation,Planting,Bed Edging,Aeration,Spring Cleanup,Paver Patio Installation"</formula1>
    </dataValidation>
    <dataValidation sqref="L5:L104" showDropDown="0" showInputMessage="1" showErrorMessage="1" allowBlank="0" errorTitle="Equipment Not Listed" error="Choose equipment listed on the Assumptions sheet or leave it blank." promptTitle="Equipment" prompt="Choose the primary equipment used for this estimate." type="list">
      <formula1>"Commercial Mower,Compact Loader,Hedge Trimmer,Leaf Blower,Sod Cutter,Bed Edger,Core Aerator,Plate Compactor"</formula1>
    </dataValidation>
    <dataValidation sqref="X5:X104" showDropDown="0" showInputMessage="1" showErrorMessage="1" allowBlank="0" errorTitle="Status Not Listed" error="Choose a status from the list." promptTitle="Manual Status" prompt="Update this status after a human review." type="list">
      <formula1>"Draft,Reviewed,Quoted,Accepted,Declined"</formula1>
    </dataValidation>
    <dataValidation sqref="F5:F104" showDropDown="0" showInputMessage="0" showErrorMessage="1" allowBlank="0" errorTitle="Invalid Quantity" error="Enter a quantity greater than zero." type="decimal" operator="greaterThan">
      <formula1>0</formula1>
    </dataValidation>
    <dataValidation sqref="H5:H104" showDropDown="0" showInputMessage="0" showErrorMessage="1" allowBlank="0" errorTitle="Invalid Crew Hours" error="Enter total crew hours greater than zero." type="decimal" operator="greaterThan">
      <formula1>0</formula1>
    </dataValidation>
    <dataValidation sqref="M5:M104" showDropDown="0" showInputMessage="0" showErrorMessage="1" allowBlank="0" errorTitle="Invalid Equipment Hours" error="Enter zero or a positive number of equipment hours." type="decimal" operator="greaterThanOrEqual">
      <formula1>0</formula1>
    </dataValidation>
    <dataValidation sqref="K5:K104 P5:P104" showDropDown="0" showInputMessage="0" showErrorMessage="1" allowBlank="0" errorTitle="Invalid Cost" error="Enter zero or a positive cost." type="decimal" operator="greaterThanOrEqual">
      <formula1>0</formula1>
    </dataValidation>
    <dataValidation sqref="Q5:R104" showDropDown="0" showInputMessage="1" showErrorMessage="1" allowBlank="0" errorTitle="Invalid Percentage" error="Enter a percentage from 0% up to, but not including, 100%." promptTitle="Optional Override" prompt="Leave blank to use the default shown on Assumptions." type="custom">
      <formula1>=OR(Q5="",AND(Q5&gt;=0,Q5&lt;1))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9" customWidth="1" min="1" max="1"/>
    <col width="55" customWidth="1" min="2" max="2"/>
    <col width="22" customWidth="1" min="3" max="3"/>
    <col width="3" customWidth="1" min="4" max="4"/>
    <col width="24" customWidth="1" min="5" max="5"/>
    <col width="15" customWidth="1" min="6" max="6"/>
    <col width="3" customWidth="1" min="7" max="7"/>
    <col width="18" customWidth="1" min="8" max="8"/>
  </cols>
  <sheetData>
    <row r="1" ht="28" customHeight="1">
      <c r="A1" s="1" t="inlineStr">
        <is>
          <t>Editable Pricing Assumptions</t>
        </is>
      </c>
    </row>
    <row r="2" ht="32" customHeight="1">
      <c r="A2" s="23" t="inlineStr">
        <is>
          <t>These fictional example rates are planning inputs only. Replace them with the business's own reviewed costs and pricing targets.</t>
        </is>
      </c>
    </row>
    <row r="3"/>
    <row r="4">
      <c r="A4" s="11" t="inlineStr">
        <is>
          <t>Pricing Defaults and Review Thresholds</t>
        </is>
      </c>
      <c r="B4" s="11" t="n"/>
    </row>
    <row r="5" ht="23" customHeight="1">
      <c r="A5" s="13" t="inlineStr">
        <is>
          <t>Default Overhead</t>
        </is>
      </c>
      <c r="B5" s="20" t="n">
        <v>0.18</v>
      </c>
    </row>
    <row r="6" ht="23" customHeight="1">
      <c r="A6" s="14" t="inlineStr">
        <is>
          <t>Default Target Margin</t>
        </is>
      </c>
      <c r="B6" s="20" t="n">
        <v>0.28</v>
      </c>
    </row>
    <row r="7" ht="23" customHeight="1">
      <c r="A7" s="13" t="inlineStr">
        <is>
          <t>Overhead Check Threshold</t>
        </is>
      </c>
      <c r="B7" s="20" t="n">
        <v>0.4</v>
      </c>
    </row>
    <row r="8" ht="23" customHeight="1">
      <c r="A8" s="14" t="inlineStr">
        <is>
          <t>Margin Check Threshold</t>
        </is>
      </c>
      <c r="B8" s="20" t="n">
        <v>0.5</v>
      </c>
    </row>
    <row r="9"/>
    <row r="10" ht="40" customHeight="1">
      <c r="A10" s="3" t="inlineStr">
        <is>
          <t>Service</t>
        </is>
      </c>
      <c r="B10" s="3" t="inlineStr">
        <is>
          <t>Billing Unit</t>
        </is>
      </c>
      <c r="C10" s="3" t="inlineStr">
        <is>
          <t>Labor Rate per Crew Hour</t>
        </is>
      </c>
      <c r="E10" s="3" t="inlineStr">
        <is>
          <t>Equipment</t>
        </is>
      </c>
      <c r="F10" s="3" t="inlineStr">
        <is>
          <t>Hourly Cost</t>
        </is>
      </c>
      <c r="H10" s="3" t="inlineStr">
        <is>
          <t>Manual Status</t>
        </is>
      </c>
    </row>
    <row r="11" ht="24" customHeight="1">
      <c r="A11" s="16" t="inlineStr">
        <is>
          <t>Mowing</t>
        </is>
      </c>
      <c r="B11" s="16" t="inlineStr">
        <is>
          <t>square feet</t>
        </is>
      </c>
      <c r="C11" s="19" t="n">
        <v>34</v>
      </c>
      <c r="E11" s="16" t="inlineStr">
        <is>
          <t>Commercial Mower</t>
        </is>
      </c>
      <c r="F11" s="19" t="n">
        <v>32</v>
      </c>
      <c r="H11" s="16" t="inlineStr">
        <is>
          <t>Draft</t>
        </is>
      </c>
    </row>
    <row r="12" ht="24" customHeight="1">
      <c r="A12" s="16" t="inlineStr">
        <is>
          <t>Mulch Installation</t>
        </is>
      </c>
      <c r="B12" s="16" t="inlineStr">
        <is>
          <t>cubic yards</t>
        </is>
      </c>
      <c r="C12" s="19" t="n">
        <v>36</v>
      </c>
      <c r="E12" s="16" t="inlineStr">
        <is>
          <t>Compact Loader</t>
        </is>
      </c>
      <c r="F12" s="19" t="n">
        <v>58</v>
      </c>
      <c r="H12" s="16" t="inlineStr">
        <is>
          <t>Reviewed</t>
        </is>
      </c>
    </row>
    <row r="13" ht="24" customHeight="1">
      <c r="A13" s="16" t="inlineStr">
        <is>
          <t>Shrub Trimming</t>
        </is>
      </c>
      <c r="B13" s="16" t="inlineStr">
        <is>
          <t>shrubs</t>
        </is>
      </c>
      <c r="C13" s="19" t="n">
        <v>38</v>
      </c>
      <c r="E13" s="16" t="inlineStr">
        <is>
          <t>Hedge Trimmer</t>
        </is>
      </c>
      <c r="F13" s="19" t="n">
        <v>9</v>
      </c>
      <c r="H13" s="16" t="inlineStr">
        <is>
          <t>Quoted</t>
        </is>
      </c>
    </row>
    <row r="14" ht="24" customHeight="1">
      <c r="A14" s="16" t="inlineStr">
        <is>
          <t>Leaf Cleanup</t>
        </is>
      </c>
      <c r="B14" s="16" t="inlineStr">
        <is>
          <t>acres</t>
        </is>
      </c>
      <c r="C14" s="19" t="n">
        <v>34</v>
      </c>
      <c r="E14" s="16" t="inlineStr">
        <is>
          <t>Leaf Blower</t>
        </is>
      </c>
      <c r="F14" s="19" t="n">
        <v>8</v>
      </c>
      <c r="H14" s="16" t="inlineStr">
        <is>
          <t>Accepted</t>
        </is>
      </c>
    </row>
    <row r="15" ht="24" customHeight="1">
      <c r="A15" s="16" t="inlineStr">
        <is>
          <t>Sod Installation</t>
        </is>
      </c>
      <c r="B15" s="16" t="inlineStr">
        <is>
          <t>square feet</t>
        </is>
      </c>
      <c r="C15" s="19" t="n">
        <v>42</v>
      </c>
      <c r="E15" s="16" t="inlineStr">
        <is>
          <t>Sod Cutter</t>
        </is>
      </c>
      <c r="F15" s="19" t="n">
        <v>42</v>
      </c>
      <c r="H15" s="16" t="inlineStr">
        <is>
          <t>Declined</t>
        </is>
      </c>
    </row>
    <row r="16" ht="24" customHeight="1">
      <c r="A16" s="16" t="inlineStr">
        <is>
          <t>Planting</t>
        </is>
      </c>
      <c r="B16" s="16" t="inlineStr">
        <is>
          <t>plants</t>
        </is>
      </c>
      <c r="C16" s="19" t="n">
        <v>40</v>
      </c>
      <c r="E16" s="16" t="inlineStr">
        <is>
          <t>Bed Edger</t>
        </is>
      </c>
      <c r="F16" s="19" t="n">
        <v>14</v>
      </c>
    </row>
    <row r="17" ht="24" customHeight="1">
      <c r="A17" s="16" t="inlineStr">
        <is>
          <t>Bed Edging</t>
        </is>
      </c>
      <c r="B17" s="16" t="inlineStr">
        <is>
          <t>linear feet</t>
        </is>
      </c>
      <c r="C17" s="19" t="n">
        <v>35</v>
      </c>
      <c r="E17" s="16" t="inlineStr">
        <is>
          <t>Core Aerator</t>
        </is>
      </c>
      <c r="F17" s="19" t="n">
        <v>36</v>
      </c>
    </row>
    <row r="18" ht="24" customHeight="1">
      <c r="A18" s="16" t="inlineStr">
        <is>
          <t>Aeration</t>
        </is>
      </c>
      <c r="B18" s="16" t="inlineStr">
        <is>
          <t>acres</t>
        </is>
      </c>
      <c r="C18" s="19" t="n">
        <v>36</v>
      </c>
      <c r="E18" s="16" t="inlineStr">
        <is>
          <t>Plate Compactor</t>
        </is>
      </c>
      <c r="F18" s="19" t="n">
        <v>28</v>
      </c>
    </row>
    <row r="19" ht="24" customHeight="1">
      <c r="A19" s="16" t="inlineStr">
        <is>
          <t>Spring Cleanup</t>
        </is>
      </c>
      <c r="B19" s="16" t="inlineStr">
        <is>
          <t>service</t>
        </is>
      </c>
      <c r="C19" s="19" t="n">
        <v>35</v>
      </c>
    </row>
    <row r="20" ht="24" customHeight="1">
      <c r="A20" s="16" t="inlineStr">
        <is>
          <t>Paver Patio Installation</t>
        </is>
      </c>
      <c r="B20" s="16" t="inlineStr">
        <is>
          <t>square feet</t>
        </is>
      </c>
      <c r="C20" s="19" t="n">
        <v>48</v>
      </c>
    </row>
    <row r="21"/>
    <row r="22">
      <c r="A22" s="24" t="inlineStr">
        <is>
          <t>Calculation Method</t>
        </is>
      </c>
      <c r="B22" s="12" t="n"/>
    </row>
    <row r="23" ht="34" customHeight="1">
      <c r="A23" s="25" t="inlineStr">
        <is>
          <t>Total Cost</t>
        </is>
      </c>
      <c r="B23" s="26" t="inlineStr">
        <is>
          <t>Direct costs plus the applied overhead percentage.</t>
        </is>
      </c>
    </row>
    <row r="24" ht="34" customHeight="1">
      <c r="A24" s="27" t="inlineStr">
        <is>
          <t>Suggested Price</t>
        </is>
      </c>
      <c r="B24" s="28" t="inlineStr">
        <is>
          <t>Total cost divided by one minus the applied target margin.</t>
        </is>
      </c>
    </row>
    <row r="25" ht="34" customHeight="1">
      <c r="A25" s="25" t="inlineStr">
        <is>
          <t>Review Alerts</t>
        </is>
      </c>
      <c r="B25" s="26" t="inlineStr">
        <is>
          <t>Administrative prompts for missing inputs or rates at or above the editable thresholds.</t>
        </is>
      </c>
    </row>
  </sheetData>
  <autoFilter ref="A10:C20"/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2026-09-10T22:14:34Z</dcterms:created>
  <dcterms:modified xmlns:dcterms="http://purl.org/dc/terms/" xmlns:xsi="http://www.w3.org/2001/XMLSchema-instance" xsi:type="dcterms:W3CDTF">2026-09-10T22:14:34+00:00Z</dcterms:modified>
</cp:coreProperties>
</file>