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ontract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'Contracts'!$A$5:$O$105</definedName>
    <definedName name="_xlnm._FilterDatabase" localSheetId="2" hidden="1">'Assumptions'!$A$12:$D$19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52645B"/>
      <sz val="9"/>
    </font>
    <font>
      <name val="Calibri"/>
      <b val="1"/>
      <color rgb="0017261F"/>
      <sz val="11"/>
    </font>
    <font>
      <name val="Calibri"/>
      <color rgb="0017261F"/>
      <sz val="10"/>
    </font>
    <font>
      <name val="Calibri"/>
      <b val="1"/>
      <color rgb="00FFFFFF"/>
      <sz val="11"/>
    </font>
    <font>
      <name val="Calibri"/>
      <b val="1"/>
      <color rgb="0017261F"/>
      <sz val="12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2F7F1"/>
      </patternFill>
    </fill>
    <fill>
      <patternFill patternType="solid">
        <fgColor rgb="00FFF3C4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164" fontId="6" fillId="0" borderId="0" applyAlignment="1" pivotButton="0" quotePrefix="0" xfId="0">
      <alignment horizontal="right" vertical="center"/>
    </xf>
    <xf numFmtId="1" fontId="6" fillId="0" borderId="0" applyAlignment="1" pivotButton="0" quotePrefix="0" xfId="0">
      <alignment horizontal="right" vertical="center"/>
    </xf>
    <xf numFmtId="0" fontId="3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/>
    </xf>
    <xf numFmtId="1" fontId="6" fillId="4" borderId="1" applyAlignment="1" pivotButton="0" quotePrefix="0" xfId="0">
      <alignment horizontal="right" vertical="center"/>
    </xf>
    <xf numFmtId="165" fontId="6" fillId="4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" fontId="6" fillId="6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right" vertical="center"/>
    </xf>
    <xf numFmtId="1" fontId="4" fillId="6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1" fontId="4" fillId="5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165" fontId="6" fillId="4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/>
    </xf>
    <xf numFmtId="164" fontId="4" fillId="6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17261F"/>
        <sz val="10"/>
      </font>
      <fill>
        <patternFill patternType="solid">
          <fgColor rgb="00D7A928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Contracts by Renewal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'Summary'!B16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solidFill>
                <a:srgbClr val="337A4E"/>
              </a:solidFill>
              <a:prstDash val="solid"/>
            </a:ln>
          </spPr>
          <cat>
            <numRef>
              <f>'Summary'!$A$17:$A$22</f>
            </numRef>
          </cat>
          <val>
            <numRef>
              <f>'Summary'!$B$17:$B$22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Contracts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Workbook</author>
  </authors>
  <commentList>
    <comment ref="O5" authorId="0" shapeId="0">
      <text>
        <t>This is a date-based prompt for human review. Confirm contract details before taking action.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15</row>
      <rowOff>0</rowOff>
    </from>
    <ext cx="4968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173F35"/>
    <outlinePr summaryBelow="1" summaryRight="1"/>
    <pageSetUpPr fitToPage="1"/>
  </sheetPr>
  <dimension ref="A1:J22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4" customWidth="1" min="3" max="3"/>
    <col width="27" customWidth="1" min="4" max="4"/>
    <col width="18" customWidth="1" min="5" max="5"/>
    <col width="3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24" customHeight="1">
      <c r="A1" s="1" t="inlineStr">
        <is>
          <t>Lawn Care Contract Renewal Tracker</t>
        </is>
      </c>
    </row>
    <row r="2" ht="12" customHeight="1"/>
    <row r="3">
      <c r="A3" s="2" t="inlineStr">
        <is>
          <t>As of</t>
        </is>
      </c>
      <c r="B3" s="28">
        <f>TODAY()</f>
        <v/>
      </c>
      <c r="D3" s="2" t="inlineStr">
        <is>
          <t>Summary Horizon (Days)</t>
        </is>
      </c>
      <c r="E3" s="4">
        <f>IFERROR(Assumptions!$B$5,"")</f>
        <v/>
      </c>
    </row>
    <row r="4"/>
    <row r="5">
      <c r="A5" s="5" t="inlineStr">
        <is>
          <t>Contract Indicator</t>
        </is>
      </c>
      <c r="B5" s="5" t="inlineStr">
        <is>
          <t>Result</t>
        </is>
      </c>
      <c r="D5" s="5" t="inlineStr">
        <is>
          <t>Value Indicator</t>
        </is>
      </c>
      <c r="E5" s="5" t="inlineStr">
        <is>
          <t>Result</t>
        </is>
      </c>
    </row>
    <row r="6" ht="24" customHeight="1">
      <c r="A6" s="6" t="inlineStr">
        <is>
          <t>Tracked Contracts</t>
        </is>
      </c>
      <c r="B6" s="7">
        <f>IFERROR(COUNTIF(Contracts!$A$6:$A$105,"&lt;&gt;"),"")</f>
        <v/>
      </c>
      <c r="D6" s="6" t="inlineStr">
        <is>
          <t>Tracked Annual Value</t>
        </is>
      </c>
      <c r="E6" s="29">
        <f>IFERROR(SUMIF(Contracts!$A$6:$A$105,"&lt;&gt;",Contracts!$H$6:$H$105),"")</f>
        <v/>
      </c>
    </row>
    <row r="7"/>
    <row r="8" ht="24" customHeight="1">
      <c r="A8" s="9" t="inlineStr">
        <is>
          <t>Renewal Windows Open</t>
        </is>
      </c>
      <c r="B8" s="10">
        <f>IFERROR(COUNTIFS(Contracts!$L$6:$L$105,"&lt;="&amp;TODAY(),Contracts!$L$6:$L$105,"&lt;&gt;",Contracts!$F$6:$F$105,"&gt;="&amp;TODAY(),Contracts!$J$6:$J$105,"&lt;&gt;",Contracts!$J$6:$J$105,"&lt;&gt;Renewed",Contracts!$J$6:$J$105,"&lt;&gt;Not Renewing"),"")</f>
        <v/>
      </c>
      <c r="D8" s="9" t="inlineStr">
        <is>
          <t>Value Due in Horizon</t>
        </is>
      </c>
      <c r="E8" s="30">
        <f>IFERROR(SUMIFS(Contracts!$H$6:$H$105,Contracts!$F$6:$F$105,"&gt;="&amp;TODAY(),Contracts!$F$6:$F$105,"&lt;="&amp;TODAY()+Assumptions!$B$5,Contracts!$J$6:$J$105,"&lt;&gt;",Contracts!$J$6:$J$105,"&lt;&gt;Renewed",Contracts!$J$6:$J$105,"&lt;&gt;Not Renewing"),"")</f>
        <v/>
      </c>
    </row>
    <row r="9"/>
    <row r="10" ht="24" customHeight="1">
      <c r="A10" s="6" t="inlineStr">
        <is>
          <t>Renewed</t>
        </is>
      </c>
      <c r="B10" s="7">
        <f>IFERROR(COUNTIFS(Contracts!$A$6:$A$105,"&lt;&gt;",Contracts!$J$6:$J$105,"Renewed"),"")</f>
        <v/>
      </c>
      <c r="D10" s="6" t="inlineStr">
        <is>
          <t>Expired Open</t>
        </is>
      </c>
      <c r="E10" s="7">
        <f>IFERROR(COUNTIFS(Contracts!$F$6:$F$105,"&lt;"&amp;TODAY(),Contracts!$F$6:$F$105,"&lt;&gt;",Contracts!$J$6:$J$105,"&lt;&gt;",Contracts!$J$6:$J$105,"&lt;&gt;Renewed",Contracts!$J$6:$J$105,"&lt;&gt;Not Renewing"),"")</f>
        <v/>
      </c>
    </row>
    <row r="11"/>
    <row r="12" ht="24" customHeight="1">
      <c r="A12" s="9" t="inlineStr">
        <is>
          <t>Expiring in Urgent Days</t>
        </is>
      </c>
      <c r="B12" s="10">
        <f>IFERROR(COUNTIFS(Contracts!$F$6:$F$105,"&gt;="&amp;TODAY(),Contracts!$F$6:$F$105,"&lt;="&amp;TODAY()+Assumptions!$B$6,Contracts!$J$6:$J$105,"&lt;&gt;",Contracts!$J$6:$J$105,"&lt;&gt;Renewed",Contracts!$J$6:$J$105,"&lt;&gt;Not Renewing"),"")</f>
        <v/>
      </c>
      <c r="D12" s="9" t="inlineStr">
        <is>
          <t>Average Annual Value</t>
        </is>
      </c>
      <c r="E12" s="30">
        <f>IFERROR(SUMIF(Contracts!$A$6:$A$105,"&lt;&gt;",Contracts!$H$6:$H$105)/COUNTIFS(Contracts!$A$6:$A$105,"&lt;&gt;",Contracts!$H$6:$H$105,"&lt;&gt;"),"")</f>
        <v/>
      </c>
    </row>
    <row r="13"/>
    <row r="14"/>
    <row r="15"/>
    <row r="16">
      <c r="A16" s="12" t="inlineStr">
        <is>
          <t>Renewal Status</t>
        </is>
      </c>
      <c r="B16" s="12" t="inlineStr">
        <is>
          <t>Contracts</t>
        </is>
      </c>
    </row>
    <row r="17">
      <c r="A17" s="6">
        <f>Assumptions!$B$13</f>
        <v/>
      </c>
      <c r="B17" s="13">
        <f>IFERROR(COUNTIFS(Contracts!$A$6:$A$105,"&lt;&gt;",Contracts!$J$6:$J$105,$A17),"")</f>
        <v/>
      </c>
    </row>
    <row r="18">
      <c r="A18" s="9">
        <f>Assumptions!$B$14</f>
        <v/>
      </c>
      <c r="B18" s="14">
        <f>IFERROR(COUNTIFS(Contracts!$A$6:$A$105,"&lt;&gt;",Contracts!$J$6:$J$105,$A18),"")</f>
        <v/>
      </c>
    </row>
    <row r="19">
      <c r="A19" s="6">
        <f>Assumptions!$B$15</f>
        <v/>
      </c>
      <c r="B19" s="13">
        <f>IFERROR(COUNTIFS(Contracts!$A$6:$A$105,"&lt;&gt;",Contracts!$J$6:$J$105,$A19),"")</f>
        <v/>
      </c>
    </row>
    <row r="20">
      <c r="A20" s="9">
        <f>Assumptions!$B$16</f>
        <v/>
      </c>
      <c r="B20" s="14">
        <f>IFERROR(COUNTIFS(Contracts!$A$6:$A$105,"&lt;&gt;",Contracts!$J$6:$J$105,$A20),"")</f>
        <v/>
      </c>
    </row>
    <row r="21">
      <c r="A21" s="6">
        <f>Assumptions!$B$17</f>
        <v/>
      </c>
      <c r="B21" s="13">
        <f>IFERROR(COUNTIFS(Contracts!$A$6:$A$105,"&lt;&gt;",Contracts!$J$6:$J$105,$A21),"")</f>
        <v/>
      </c>
    </row>
    <row r="22">
      <c r="A22" s="9">
        <f>Assumptions!$B$18</f>
        <v/>
      </c>
      <c r="B22" s="14">
        <f>IFERROR(COUNTIFS(Contracts!$A$6:$A$105,"&lt;&gt;",Contracts!$J$6:$J$105,$A22),"")</f>
        <v/>
      </c>
    </row>
  </sheetData>
  <mergeCells count="1">
    <mergeCell ref="A1:J2"/>
  </mergeCells>
  <conditionalFormatting sqref="B8">
    <cfRule type="expression" priority="1" dxfId="0" stopIfTrue="1">
      <formula>B8&gt;0</formula>
    </cfRule>
  </conditionalFormatting>
  <conditionalFormatting sqref="B12">
    <cfRule type="expression" priority="2" dxfId="0" stopIfTrue="1">
      <formula>B12&gt;0</formula>
    </cfRule>
  </conditionalFormatting>
  <conditionalFormatting sqref="E10">
    <cfRule type="expression" priority="3" dxfId="1" stopIfTrue="1">
      <formula>E10&gt;0</formula>
    </cfRule>
  </conditionalFormatting>
  <conditionalFormatting sqref="B10">
    <cfRule type="expression" priority="4" dxfId="2" stopIfTrue="1">
      <formula>B10&gt;0</formula>
    </cfRule>
  </conditionalFormatting>
  <pageMargins left="0.25" right="0.25" top="0.4" bottom="0.4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7A928"/>
    <outlinePr summaryBelow="1" summaryRight="1"/>
    <pageSetUpPr fitToPage="1"/>
  </sheetPr>
  <dimension ref="A1:O1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7" customWidth="1" min="1" max="1"/>
    <col width="31" customWidth="1" min="2" max="2"/>
    <col width="31" customWidth="1" min="3" max="3"/>
    <col width="23" customWidth="1" min="4" max="4"/>
    <col width="13" customWidth="1" min="5" max="5"/>
    <col width="13" customWidth="1" min="6" max="6"/>
    <col width="18" customWidth="1" min="7" max="7"/>
    <col width="16" customWidth="1" min="8" max="8"/>
    <col width="20" customWidth="1" min="9" max="9"/>
    <col width="18" customWidth="1" min="10" max="10"/>
    <col width="13" customWidth="1" min="11" max="11"/>
    <col width="15" customWidth="1" min="12" max="12"/>
    <col width="16" customWidth="1" min="13" max="13"/>
    <col width="17" customWidth="1" min="14" max="14"/>
    <col width="25" customWidth="1" min="15" max="15"/>
  </cols>
  <sheetData>
    <row r="1" ht="24" customHeight="1">
      <c r="A1" s="1" t="inlineStr">
        <is>
          <t>Contract Renewal Register</t>
        </is>
      </c>
    </row>
    <row r="2" ht="12" customHeight="1"/>
    <row r="3">
      <c r="A3" s="15" t="inlineStr">
        <is>
          <t>Enter contract terms and use date-based alerts as prompts for human review.</t>
        </is>
      </c>
    </row>
    <row r="4"/>
    <row r="5" ht="31" customHeight="1">
      <c r="A5" s="12" t="inlineStr">
        <is>
          <t>Contract ID</t>
        </is>
      </c>
      <c r="B5" s="12" t="inlineStr">
        <is>
          <t>Customer</t>
        </is>
      </c>
      <c r="C5" s="12" t="inlineStr">
        <is>
          <t>Property</t>
        </is>
      </c>
      <c r="D5" s="12" t="inlineStr">
        <is>
          <t>Primary Service</t>
        </is>
      </c>
      <c r="E5" s="12" t="inlineStr">
        <is>
          <t>Start Date</t>
        </is>
      </c>
      <c r="F5" s="12" t="inlineStr">
        <is>
          <t>End Date</t>
        </is>
      </c>
      <c r="G5" s="12" t="inlineStr">
        <is>
          <t>Contract Term</t>
        </is>
      </c>
      <c r="H5" s="12" t="inlineStr">
        <is>
          <t>Annual Amount</t>
        </is>
      </c>
      <c r="I5" s="12" t="inlineStr">
        <is>
          <t>Account Owner</t>
        </is>
      </c>
      <c r="J5" s="12" t="inlineStr">
        <is>
          <t>Renewal Status</t>
        </is>
      </c>
      <c r="K5" s="12" t="inlineStr">
        <is>
          <t>Notice Days</t>
        </is>
      </c>
      <c r="L5" s="12" t="inlineStr">
        <is>
          <t>Window Opens</t>
        </is>
      </c>
      <c r="M5" s="12" t="inlineStr">
        <is>
          <t>Next Action Date</t>
        </is>
      </c>
      <c r="N5" s="12" t="inlineStr">
        <is>
          <t>Days to Expiration</t>
        </is>
      </c>
      <c r="O5" s="12" t="inlineStr">
        <is>
          <t>Review Alert</t>
        </is>
      </c>
    </row>
    <row r="6">
      <c r="A6" s="16" t="inlineStr">
        <is>
          <t>FIC-2026-001</t>
        </is>
      </c>
      <c r="B6" s="16" t="inlineStr">
        <is>
          <t>Fictional Cedar Lantern HOA</t>
        </is>
      </c>
      <c r="C6" s="16" t="inlineStr">
        <is>
          <t>Fictional Cedar Lantern Grounds</t>
        </is>
      </c>
      <c r="D6" s="16" t="inlineStr">
        <is>
          <t>Full grounds care</t>
        </is>
      </c>
      <c r="E6" s="31" t="n">
        <v>45926</v>
      </c>
      <c r="F6" s="31" t="n">
        <v>46291</v>
      </c>
      <c r="G6" s="16" t="inlineStr">
        <is>
          <t>12 months</t>
        </is>
      </c>
      <c r="H6" s="32" t="n">
        <v>18400</v>
      </c>
      <c r="I6" s="16" t="inlineStr">
        <is>
          <t>Fictional Rep A</t>
        </is>
      </c>
      <c r="J6" s="16" t="inlineStr">
        <is>
          <t>Proposal Sent</t>
        </is>
      </c>
      <c r="K6" s="19" t="n">
        <v>60</v>
      </c>
      <c r="L6" s="33">
        <f>IF(OR($F6="",$K6=""),"",IFERROR($F6-$K6,""))</f>
        <v/>
      </c>
      <c r="M6" s="31" t="n">
        <v>46275</v>
      </c>
      <c r="N6" s="21">
        <f>IF($F6="","",IFERROR($F6-TODAY(),""))</f>
        <v/>
      </c>
      <c r="O6" s="22">
        <f>IF($A6="","",IF($J6="Renewed","Renewed",IF($J6="Not Renewing","Closed - not renewing",IF(OR($F6="",$K6="",$J6=""),"Check missing fields",IFERROR(IF($F6&lt;TODAY(),"Expired - human review",IF(AND($M6&lt;&gt;"",$M6&lt;TODAY()),"Action date passed",IF($F6&lt;=TODAY()+Assumptions!$B$6,"Expires soon",IF($L6&lt;=TODAY(),"Renewal window open","Upcoming")))),"Check assumptions")))))</f>
        <v/>
      </c>
    </row>
    <row r="7">
      <c r="A7" s="16" t="inlineStr">
        <is>
          <t>FIC-2026-002</t>
        </is>
      </c>
      <c r="B7" s="16" t="inlineStr">
        <is>
          <t>Fictional Blue Kite Offices</t>
        </is>
      </c>
      <c r="C7" s="16" t="inlineStr">
        <is>
          <t>Fictional Blue Kite Campus</t>
        </is>
      </c>
      <c r="D7" s="16" t="inlineStr">
        <is>
          <t>Weekly mowing</t>
        </is>
      </c>
      <c r="E7" s="31" t="n">
        <v>45956</v>
      </c>
      <c r="F7" s="31" t="n">
        <v>46321</v>
      </c>
      <c r="G7" s="16" t="inlineStr">
        <is>
          <t>12 months</t>
        </is>
      </c>
      <c r="H7" s="32" t="n">
        <v>12600</v>
      </c>
      <c r="I7" s="16" t="inlineStr">
        <is>
          <t>Fictional Rep B</t>
        </is>
      </c>
      <c r="J7" s="16" t="inlineStr">
        <is>
          <t>Contacted</t>
        </is>
      </c>
      <c r="K7" s="19" t="n">
        <v>60</v>
      </c>
      <c r="L7" s="34">
        <f>IF(OR($F7="",$K7=""),"",IFERROR($F7-$K7,""))</f>
        <v/>
      </c>
      <c r="M7" s="31" t="n">
        <v>46279</v>
      </c>
      <c r="N7" s="24">
        <f>IF($F7="","",IFERROR($F7-TODAY(),""))</f>
        <v/>
      </c>
      <c r="O7" s="25">
        <f>IF($A7="","",IF($J7="Renewed","Renewed",IF($J7="Not Renewing","Closed - not renewing",IF(OR($F7="",$K7="",$J7=""),"Check missing fields",IFERROR(IF($F7&lt;TODAY(),"Expired - human review",IF(AND($M7&lt;&gt;"",$M7&lt;TODAY()),"Action date passed",IF($F7&lt;=TODAY()+Assumptions!$B$6,"Expires soon",IF($L7&lt;=TODAY(),"Renewal window open","Upcoming")))),"Check assumptions")))))</f>
        <v/>
      </c>
    </row>
    <row r="8">
      <c r="A8" s="16" t="inlineStr">
        <is>
          <t>FIC-2026-003</t>
        </is>
      </c>
      <c r="B8" s="16" t="inlineStr">
        <is>
          <t>Fictional Amber Acorn Retail</t>
        </is>
      </c>
      <c r="C8" s="16" t="inlineStr">
        <is>
          <t>Fictional Amber Acorn Plaza</t>
        </is>
      </c>
      <c r="D8" s="16" t="inlineStr">
        <is>
          <t>Biweekly mowing</t>
        </is>
      </c>
      <c r="E8" s="31" t="n">
        <v>46011</v>
      </c>
      <c r="F8" s="31" t="n">
        <v>46376</v>
      </c>
      <c r="G8" s="16" t="inlineStr">
        <is>
          <t>12 months</t>
        </is>
      </c>
      <c r="H8" s="32" t="n">
        <v>8400</v>
      </c>
      <c r="I8" s="16" t="inlineStr">
        <is>
          <t>Fictional Rep C</t>
        </is>
      </c>
      <c r="J8" s="16" t="inlineStr">
        <is>
          <t>Not Started</t>
        </is>
      </c>
      <c r="K8" s="19" t="n">
        <v>60</v>
      </c>
      <c r="L8" s="33">
        <f>IF(OR($F8="",$K8=""),"",IFERROR($F8-$K8,""))</f>
        <v/>
      </c>
      <c r="M8" s="31" t="n"/>
      <c r="N8" s="21">
        <f>IF($F8="","",IFERROR($F8-TODAY(),""))</f>
        <v/>
      </c>
      <c r="O8" s="22">
        <f>IF($A8="","",IF($J8="Renewed","Renewed",IF($J8="Not Renewing","Closed - not renewing",IF(OR($F8="",$K8="",$J8=""),"Check missing fields",IFERROR(IF($F8&lt;TODAY(),"Expired - human review",IF(AND($M8&lt;&gt;"",$M8&lt;TODAY()),"Action date passed",IF($F8&lt;=TODAY()+Assumptions!$B$6,"Expires soon",IF($L8&lt;=TODAY(),"Renewal window open","Upcoming")))),"Check assumptions")))))</f>
        <v/>
      </c>
    </row>
    <row r="9">
      <c r="A9" s="16" t="inlineStr">
        <is>
          <t>FIC-2026-004</t>
        </is>
      </c>
      <c r="B9" s="16" t="inlineStr">
        <is>
          <t>Fictional Moonlit Brick Community</t>
        </is>
      </c>
      <c r="C9" s="16" t="inlineStr">
        <is>
          <t>Fictional Moonlit Brick Commons</t>
        </is>
      </c>
      <c r="D9" s="16" t="inlineStr">
        <is>
          <t>Seasonal cleanup</t>
        </is>
      </c>
      <c r="E9" s="31" t="n">
        <v>46092</v>
      </c>
      <c r="F9" s="31" t="n">
        <v>46274</v>
      </c>
      <c r="G9" s="16" t="inlineStr">
        <is>
          <t>6 months</t>
        </is>
      </c>
      <c r="H9" s="32" t="n">
        <v>6900</v>
      </c>
      <c r="I9" s="16" t="inlineStr">
        <is>
          <t>Fictional Rep A</t>
        </is>
      </c>
      <c r="J9" s="16" t="inlineStr">
        <is>
          <t>Contacted</t>
        </is>
      </c>
      <c r="K9" s="19" t="n">
        <v>45</v>
      </c>
      <c r="L9" s="34">
        <f>IF(OR($F9="",$K9=""),"",IFERROR($F9-$K9,""))</f>
        <v/>
      </c>
      <c r="M9" s="31" t="n">
        <v>46271</v>
      </c>
      <c r="N9" s="24">
        <f>IF($F9="","",IFERROR($F9-TODAY(),""))</f>
        <v/>
      </c>
      <c r="O9" s="25">
        <f>IF($A9="","",IF($J9="Renewed","Renewed",IF($J9="Not Renewing","Closed - not renewing",IF(OR($F9="",$K9="",$J9=""),"Check missing fields",IFERROR(IF($F9&lt;TODAY(),"Expired - human review",IF(AND($M9&lt;&gt;"",$M9&lt;TODAY()),"Action date passed",IF($F9&lt;=TODAY()+Assumptions!$B$6,"Expires soon",IF($L9&lt;=TODAY(),"Renewal window open","Upcoming")))),"Check assumptions")))))</f>
        <v/>
      </c>
    </row>
    <row r="10">
      <c r="A10" s="16" t="inlineStr">
        <is>
          <t>FIC-2026-005</t>
        </is>
      </c>
      <c r="B10" s="16" t="inlineStr">
        <is>
          <t>Fictional Silver Sprout Studio</t>
        </is>
      </c>
      <c r="C10" s="16" t="inlineStr">
        <is>
          <t>Fictional Silver Sprout Courtyard</t>
        </is>
      </c>
      <c r="D10" s="16" t="inlineStr">
        <is>
          <t>Mulch bed maintenance</t>
        </is>
      </c>
      <c r="E10" s="31" t="n">
        <v>45746</v>
      </c>
      <c r="F10" s="31" t="n">
        <v>46476</v>
      </c>
      <c r="G10" s="16" t="inlineStr">
        <is>
          <t>24 months</t>
        </is>
      </c>
      <c r="H10" s="32" t="n">
        <v>9400</v>
      </c>
      <c r="I10" s="16" t="inlineStr">
        <is>
          <t>Fictional Rep D</t>
        </is>
      </c>
      <c r="J10" s="16" t="inlineStr">
        <is>
          <t>Renewed</t>
        </is>
      </c>
      <c r="K10" s="19" t="n">
        <v>90</v>
      </c>
      <c r="L10" s="33">
        <f>IF(OR($F10="",$K10=""),"",IFERROR($F10-$K10,""))</f>
        <v/>
      </c>
      <c r="M10" s="31" t="n"/>
      <c r="N10" s="21">
        <f>IF($F10="","",IFERROR($F10-TODAY(),""))</f>
        <v/>
      </c>
      <c r="O10" s="22">
        <f>IF($A10="","",IF($J10="Renewed","Renewed",IF($J10="Not Renewing","Closed - not renewing",IF(OR($F10="",$K10="",$J10=""),"Check missing fields",IFERROR(IF($F10&lt;TODAY(),"Expired - human review",IF(AND($M10&lt;&gt;"",$M10&lt;TODAY()),"Action date passed",IF($F10&lt;=TODAY()+Assumptions!$B$6,"Expires soon",IF($L10&lt;=TODAY(),"Renewal window open","Upcoming")))),"Check assumptions")))))</f>
        <v/>
      </c>
    </row>
    <row r="11">
      <c r="A11" s="16" t="inlineStr">
        <is>
          <t>FIC-2026-006</t>
        </is>
      </c>
      <c r="B11" s="16" t="inlineStr">
        <is>
          <t>Fictional Paper Meadow Center</t>
        </is>
      </c>
      <c r="C11" s="16" t="inlineStr">
        <is>
          <t>Fictional Paper Meadow Lawn</t>
        </is>
      </c>
      <c r="D11" s="16" t="inlineStr">
        <is>
          <t>Shrub trimming</t>
        </is>
      </c>
      <c r="E11" s="31" t="n">
        <v>45941</v>
      </c>
      <c r="F11" s="31" t="n">
        <v>46306</v>
      </c>
      <c r="G11" s="16" t="inlineStr">
        <is>
          <t>12 months</t>
        </is>
      </c>
      <c r="H11" s="32" t="n">
        <v>5600</v>
      </c>
      <c r="I11" s="16" t="inlineStr">
        <is>
          <t>Fictional Rep B</t>
        </is>
      </c>
      <c r="J11" s="16" t="inlineStr">
        <is>
          <t>Not Renewing</t>
        </is>
      </c>
      <c r="K11" s="19" t="n">
        <v>30</v>
      </c>
      <c r="L11" s="34">
        <f>IF(OR($F11="",$K11=""),"",IFERROR($F11-$K11,""))</f>
        <v/>
      </c>
      <c r="M11" s="31" t="n"/>
      <c r="N11" s="24">
        <f>IF($F11="","",IFERROR($F11-TODAY(),""))</f>
        <v/>
      </c>
      <c r="O11" s="25">
        <f>IF($A11="","",IF($J11="Renewed","Renewed",IF($J11="Not Renewing","Closed - not renewing",IF(OR($F11="",$K11="",$J11=""),"Check missing fields",IFERROR(IF($F11&lt;TODAY(),"Expired - human review",IF(AND($M11&lt;&gt;"",$M11&lt;TODAY()),"Action date passed",IF($F11&lt;=TODAY()+Assumptions!$B$6,"Expires soon",IF($L11&lt;=TODAY(),"Renewal window open","Upcoming")))),"Check assumptions")))))</f>
        <v/>
      </c>
    </row>
    <row r="12">
      <c r="A12" s="16" t="inlineStr">
        <is>
          <t>FIC-2026-007</t>
        </is>
      </c>
      <c r="B12" s="16" t="inlineStr">
        <is>
          <t>Fictional Copper Cloud Association</t>
        </is>
      </c>
      <c r="C12" s="16" t="inlineStr">
        <is>
          <t>Fictional Copper Cloud Grounds</t>
        </is>
      </c>
      <c r="D12" s="16" t="inlineStr">
        <is>
          <t>Full grounds care</t>
        </is>
      </c>
      <c r="E12" s="31" t="n">
        <v>45971</v>
      </c>
      <c r="F12" s="31" t="n">
        <v>46336</v>
      </c>
      <c r="G12" s="16" t="inlineStr">
        <is>
          <t>12 months</t>
        </is>
      </c>
      <c r="H12" s="32" t="n">
        <v>22100</v>
      </c>
      <c r="I12" s="16" t="inlineStr">
        <is>
          <t>Fictional Rep C</t>
        </is>
      </c>
      <c r="J12" s="16" t="inlineStr">
        <is>
          <t>On Hold</t>
        </is>
      </c>
      <c r="K12" s="19" t="n">
        <v>60</v>
      </c>
      <c r="L12" s="33">
        <f>IF(OR($F12="",$K12=""),"",IFERROR($F12-$K12,""))</f>
        <v/>
      </c>
      <c r="M12" s="31" t="n">
        <v>46283</v>
      </c>
      <c r="N12" s="21">
        <f>IF($F12="","",IFERROR($F12-TODAY(),""))</f>
        <v/>
      </c>
      <c r="O12" s="22">
        <f>IF($A12="","",IF($J12="Renewed","Renewed",IF($J12="Not Renewing","Closed - not renewing",IF(OR($F12="",$K12="",$J12=""),"Check missing fields",IFERROR(IF($F12&lt;TODAY(),"Expired - human review",IF(AND($M12&lt;&gt;"",$M12&lt;TODAY()),"Action date passed",IF($F12&lt;=TODAY()+Assumptions!$B$6,"Expires soon",IF($L12&lt;=TODAY(),"Renewal window open","Upcoming")))),"Check assumptions")))))</f>
        <v/>
      </c>
    </row>
    <row r="13">
      <c r="A13" s="16" t="inlineStr">
        <is>
          <t>FIC-2026-008</t>
        </is>
      </c>
      <c r="B13" s="16" t="inlineStr">
        <is>
          <t>Fictional Green Comet Shops</t>
        </is>
      </c>
      <c r="C13" s="16" t="inlineStr">
        <is>
          <t>Fictional Green Comet Landscape</t>
        </is>
      </c>
      <c r="D13" s="16" t="inlineStr">
        <is>
          <t>Irrigation inspection</t>
        </is>
      </c>
      <c r="E13" s="31" t="n">
        <v>45911</v>
      </c>
      <c r="F13" s="31" t="n">
        <v>46641</v>
      </c>
      <c r="G13" s="16" t="inlineStr">
        <is>
          <t>24 months</t>
        </is>
      </c>
      <c r="H13" s="32" t="n">
        <v>4800</v>
      </c>
      <c r="I13" s="16" t="inlineStr">
        <is>
          <t>Fictional Rep D</t>
        </is>
      </c>
      <c r="J13" s="16" t="inlineStr">
        <is>
          <t>Not Started</t>
        </is>
      </c>
      <c r="K13" s="19" t="n">
        <v>365</v>
      </c>
      <c r="L13" s="34">
        <f>IF(OR($F13="",$K13=""),"",IFERROR($F13-$K13,""))</f>
        <v/>
      </c>
      <c r="M13" s="31" t="n"/>
      <c r="N13" s="24">
        <f>IF($F13="","",IFERROR($F13-TODAY(),""))</f>
        <v/>
      </c>
      <c r="O13" s="25">
        <f>IF($A13="","",IF($J13="Renewed","Renewed",IF($J13="Not Renewing","Closed - not renewing",IF(OR($F13="",$K13="",$J13=""),"Check missing fields",IFERROR(IF($F13&lt;TODAY(),"Expired - human review",IF(AND($M13&lt;&gt;"",$M13&lt;TODAY()),"Action date passed",IF($F13&lt;=TODAY()+Assumptions!$B$6,"Expires soon",IF($L13&lt;=TODAY(),"Renewal window open","Upcoming")))),"Check assumptions")))))</f>
        <v/>
      </c>
    </row>
    <row r="14">
      <c r="A14" s="16" t="inlineStr">
        <is>
          <t>FIC-2026-009</t>
        </is>
      </c>
      <c r="B14" s="16" t="inlineStr">
        <is>
          <t>Fictional Maple Pixel Cooperative</t>
        </is>
      </c>
      <c r="C14" s="16" t="inlineStr">
        <is>
          <t>Fictional Maple Pixel Green</t>
        </is>
      </c>
      <c r="D14" s="16" t="inlineStr">
        <is>
          <t>Weekly mowing</t>
        </is>
      </c>
      <c r="E14" s="31" t="n">
        <v>46251</v>
      </c>
      <c r="F14" s="31" t="n">
        <v>46281</v>
      </c>
      <c r="G14" s="16" t="inlineStr">
        <is>
          <t>Month-to-month</t>
        </is>
      </c>
      <c r="H14" s="32" t="n">
        <v>3900</v>
      </c>
      <c r="I14" s="16" t="inlineStr">
        <is>
          <t>Fictional Rep A</t>
        </is>
      </c>
      <c r="J14" s="16" t="inlineStr">
        <is>
          <t>Proposal Sent</t>
        </is>
      </c>
      <c r="K14" s="19" t="n">
        <v>0</v>
      </c>
      <c r="L14" s="33">
        <f>IF(OR($F14="",$K14=""),"",IFERROR($F14-$K14,""))</f>
        <v/>
      </c>
      <c r="M14" s="31" t="n">
        <v>46276</v>
      </c>
      <c r="N14" s="21">
        <f>IF($F14="","",IFERROR($F14-TODAY(),""))</f>
        <v/>
      </c>
      <c r="O14" s="22">
        <f>IF($A14="","",IF($J14="Renewed","Renewed",IF($J14="Not Renewing","Closed - not renewing",IF(OR($F14="",$K14="",$J14=""),"Check missing fields",IFERROR(IF($F14&lt;TODAY(),"Expired - human review",IF(AND($M14&lt;&gt;"",$M14&lt;TODAY()),"Action date passed",IF($F14&lt;=TODAY()+Assumptions!$B$6,"Expires soon",IF($L14&lt;=TODAY(),"Renewal window open","Upcoming")))),"Check assumptions")))))</f>
        <v/>
      </c>
    </row>
    <row r="15">
      <c r="A15" s="16" t="inlineStr">
        <is>
          <t>FIC-2026-010</t>
        </is>
      </c>
      <c r="B15" s="16" t="inlineStr">
        <is>
          <t>Fictional Sunbeam Gate Offices</t>
        </is>
      </c>
      <c r="C15" s="16" t="inlineStr">
        <is>
          <t>Fictional Sunbeam Gate Grounds</t>
        </is>
      </c>
      <c r="D15" s="16" t="inlineStr">
        <is>
          <t>Full grounds care</t>
        </is>
      </c>
      <c r="E15" s="31" t="n">
        <v>46001</v>
      </c>
      <c r="F15" s="31" t="n">
        <v>46366</v>
      </c>
      <c r="G15" s="16" t="inlineStr">
        <is>
          <t>12 months</t>
        </is>
      </c>
      <c r="H15" s="32" t="n">
        <v>15750</v>
      </c>
      <c r="I15" s="16" t="inlineStr">
        <is>
          <t>Fictional Rep B</t>
        </is>
      </c>
      <c r="J15" s="16" t="inlineStr">
        <is>
          <t>Contacted</t>
        </is>
      </c>
      <c r="K15" s="19" t="n">
        <v>120</v>
      </c>
      <c r="L15" s="34">
        <f>IF(OR($F15="",$K15=""),"",IFERROR($F15-$K15,""))</f>
        <v/>
      </c>
      <c r="M15" s="31" t="n">
        <v>46290</v>
      </c>
      <c r="N15" s="24">
        <f>IF($F15="","",IFERROR($F15-TODAY(),""))</f>
        <v/>
      </c>
      <c r="O15" s="25">
        <f>IF($A15="","",IF($J15="Renewed","Renewed",IF($J15="Not Renewing","Closed - not renewing",IF(OR($F15="",$K15="",$J15=""),"Check missing fields",IFERROR(IF($F15&lt;TODAY(),"Expired - human review",IF(AND($M15&lt;&gt;"",$M15&lt;TODAY()),"Action date passed",IF($F15&lt;=TODAY()+Assumptions!$B$6,"Expires soon",IF($L15&lt;=TODAY(),"Renewal window open","Upcoming")))),"Check assumptions")))))</f>
        <v/>
      </c>
    </row>
    <row r="16">
      <c r="A16" s="16" t="n"/>
      <c r="B16" s="16" t="n"/>
      <c r="C16" s="16" t="n"/>
      <c r="D16" s="16" t="n"/>
      <c r="E16" s="31" t="n"/>
      <c r="F16" s="31" t="n"/>
      <c r="G16" s="16" t="n"/>
      <c r="H16" s="32" t="n"/>
      <c r="I16" s="16" t="n"/>
      <c r="J16" s="16" t="n"/>
      <c r="K16" s="19" t="n"/>
      <c r="L16" s="33">
        <f>IF(OR($F16="",$K16=""),"",IFERROR($F16-$K16,""))</f>
        <v/>
      </c>
      <c r="M16" s="31" t="n"/>
      <c r="N16" s="21">
        <f>IF($F16="","",IFERROR($F16-TODAY(),""))</f>
        <v/>
      </c>
      <c r="O16" s="22">
        <f>IF($A16="","",IF($J16="Renewed","Renewed",IF($J16="Not Renewing","Closed - not renewing",IF(OR($F16="",$K16="",$J16=""),"Check missing fields",IFERROR(IF($F16&lt;TODAY(),"Expired - human review",IF(AND($M16&lt;&gt;"",$M16&lt;TODAY()),"Action date passed",IF($F16&lt;=TODAY()+Assumptions!$B$6,"Expires soon",IF($L16&lt;=TODAY(),"Renewal window open","Upcoming")))),"Check assumptions")))))</f>
        <v/>
      </c>
    </row>
    <row r="17">
      <c r="A17" s="16" t="n"/>
      <c r="B17" s="16" t="n"/>
      <c r="C17" s="16" t="n"/>
      <c r="D17" s="16" t="n"/>
      <c r="E17" s="31" t="n"/>
      <c r="F17" s="31" t="n"/>
      <c r="G17" s="16" t="n"/>
      <c r="H17" s="32" t="n"/>
      <c r="I17" s="16" t="n"/>
      <c r="J17" s="16" t="n"/>
      <c r="K17" s="19" t="n"/>
      <c r="L17" s="34">
        <f>IF(OR($F17="",$K17=""),"",IFERROR($F17-$K17,""))</f>
        <v/>
      </c>
      <c r="M17" s="31" t="n"/>
      <c r="N17" s="24">
        <f>IF($F17="","",IFERROR($F17-TODAY(),""))</f>
        <v/>
      </c>
      <c r="O17" s="25">
        <f>IF($A17="","",IF($J17="Renewed","Renewed",IF($J17="Not Renewing","Closed - not renewing",IF(OR($F17="",$K17="",$J17=""),"Check missing fields",IFERROR(IF($F17&lt;TODAY(),"Expired - human review",IF(AND($M17&lt;&gt;"",$M17&lt;TODAY()),"Action date passed",IF($F17&lt;=TODAY()+Assumptions!$B$6,"Expires soon",IF($L17&lt;=TODAY(),"Renewal window open","Upcoming")))),"Check assumptions")))))</f>
        <v/>
      </c>
    </row>
    <row r="18">
      <c r="A18" s="16" t="n"/>
      <c r="B18" s="16" t="n"/>
      <c r="C18" s="16" t="n"/>
      <c r="D18" s="16" t="n"/>
      <c r="E18" s="31" t="n"/>
      <c r="F18" s="31" t="n"/>
      <c r="G18" s="16" t="n"/>
      <c r="H18" s="32" t="n"/>
      <c r="I18" s="16" t="n"/>
      <c r="J18" s="16" t="n"/>
      <c r="K18" s="19" t="n"/>
      <c r="L18" s="33">
        <f>IF(OR($F18="",$K18=""),"",IFERROR($F18-$K18,""))</f>
        <v/>
      </c>
      <c r="M18" s="31" t="n"/>
      <c r="N18" s="21">
        <f>IF($F18="","",IFERROR($F18-TODAY(),""))</f>
        <v/>
      </c>
      <c r="O18" s="22">
        <f>IF($A18="","",IF($J18="Renewed","Renewed",IF($J18="Not Renewing","Closed - not renewing",IF(OR($F18="",$K18="",$J18=""),"Check missing fields",IFERROR(IF($F18&lt;TODAY(),"Expired - human review",IF(AND($M18&lt;&gt;"",$M18&lt;TODAY()),"Action date passed",IF($F18&lt;=TODAY()+Assumptions!$B$6,"Expires soon",IF($L18&lt;=TODAY(),"Renewal window open","Upcoming")))),"Check assumptions")))))</f>
        <v/>
      </c>
    </row>
    <row r="19">
      <c r="A19" s="16" t="n"/>
      <c r="B19" s="16" t="n"/>
      <c r="C19" s="16" t="n"/>
      <c r="D19" s="16" t="n"/>
      <c r="E19" s="31" t="n"/>
      <c r="F19" s="31" t="n"/>
      <c r="G19" s="16" t="n"/>
      <c r="H19" s="32" t="n"/>
      <c r="I19" s="16" t="n"/>
      <c r="J19" s="16" t="n"/>
      <c r="K19" s="19" t="n"/>
      <c r="L19" s="34">
        <f>IF(OR($F19="",$K19=""),"",IFERROR($F19-$K19,""))</f>
        <v/>
      </c>
      <c r="M19" s="31" t="n"/>
      <c r="N19" s="24">
        <f>IF($F19="","",IFERROR($F19-TODAY(),""))</f>
        <v/>
      </c>
      <c r="O19" s="25">
        <f>IF($A19="","",IF($J19="Renewed","Renewed",IF($J19="Not Renewing","Closed - not renewing",IF(OR($F19="",$K19="",$J19=""),"Check missing fields",IFERROR(IF($F19&lt;TODAY(),"Expired - human review",IF(AND($M19&lt;&gt;"",$M19&lt;TODAY()),"Action date passed",IF($F19&lt;=TODAY()+Assumptions!$B$6,"Expires soon",IF($L19&lt;=TODAY(),"Renewal window open","Upcoming")))),"Check assumptions")))))</f>
        <v/>
      </c>
    </row>
    <row r="20">
      <c r="A20" s="16" t="n"/>
      <c r="B20" s="16" t="n"/>
      <c r="C20" s="16" t="n"/>
      <c r="D20" s="16" t="n"/>
      <c r="E20" s="31" t="n"/>
      <c r="F20" s="31" t="n"/>
      <c r="G20" s="16" t="n"/>
      <c r="H20" s="32" t="n"/>
      <c r="I20" s="16" t="n"/>
      <c r="J20" s="16" t="n"/>
      <c r="K20" s="19" t="n"/>
      <c r="L20" s="33">
        <f>IF(OR($F20="",$K20=""),"",IFERROR($F20-$K20,""))</f>
        <v/>
      </c>
      <c r="M20" s="31" t="n"/>
      <c r="N20" s="21">
        <f>IF($F20="","",IFERROR($F20-TODAY(),""))</f>
        <v/>
      </c>
      <c r="O20" s="22">
        <f>IF($A20="","",IF($J20="Renewed","Renewed",IF($J20="Not Renewing","Closed - not renewing",IF(OR($F20="",$K20="",$J20=""),"Check missing fields",IFERROR(IF($F20&lt;TODAY(),"Expired - human review",IF(AND($M20&lt;&gt;"",$M20&lt;TODAY()),"Action date passed",IF($F20&lt;=TODAY()+Assumptions!$B$6,"Expires soon",IF($L20&lt;=TODAY(),"Renewal window open","Upcoming")))),"Check assumptions")))))</f>
        <v/>
      </c>
    </row>
    <row r="21">
      <c r="A21" s="16" t="n"/>
      <c r="B21" s="16" t="n"/>
      <c r="C21" s="16" t="n"/>
      <c r="D21" s="16" t="n"/>
      <c r="E21" s="31" t="n"/>
      <c r="F21" s="31" t="n"/>
      <c r="G21" s="16" t="n"/>
      <c r="H21" s="32" t="n"/>
      <c r="I21" s="16" t="n"/>
      <c r="J21" s="16" t="n"/>
      <c r="K21" s="19" t="n"/>
      <c r="L21" s="34">
        <f>IF(OR($F21="",$K21=""),"",IFERROR($F21-$K21,""))</f>
        <v/>
      </c>
      <c r="M21" s="31" t="n"/>
      <c r="N21" s="24">
        <f>IF($F21="","",IFERROR($F21-TODAY(),""))</f>
        <v/>
      </c>
      <c r="O21" s="25">
        <f>IF($A21="","",IF($J21="Renewed","Renewed",IF($J21="Not Renewing","Closed - not renewing",IF(OR($F21="",$K21="",$J21=""),"Check missing fields",IFERROR(IF($F21&lt;TODAY(),"Expired - human review",IF(AND($M21&lt;&gt;"",$M21&lt;TODAY()),"Action date passed",IF($F21&lt;=TODAY()+Assumptions!$B$6,"Expires soon",IF($L21&lt;=TODAY(),"Renewal window open","Upcoming")))),"Check assumptions")))))</f>
        <v/>
      </c>
    </row>
    <row r="22">
      <c r="A22" s="16" t="n"/>
      <c r="B22" s="16" t="n"/>
      <c r="C22" s="16" t="n"/>
      <c r="D22" s="16" t="n"/>
      <c r="E22" s="31" t="n"/>
      <c r="F22" s="31" t="n"/>
      <c r="G22" s="16" t="n"/>
      <c r="H22" s="32" t="n"/>
      <c r="I22" s="16" t="n"/>
      <c r="J22" s="16" t="n"/>
      <c r="K22" s="19" t="n"/>
      <c r="L22" s="33">
        <f>IF(OR($F22="",$K22=""),"",IFERROR($F22-$K22,""))</f>
        <v/>
      </c>
      <c r="M22" s="31" t="n"/>
      <c r="N22" s="21">
        <f>IF($F22="","",IFERROR($F22-TODAY(),""))</f>
        <v/>
      </c>
      <c r="O22" s="22">
        <f>IF($A22="","",IF($J22="Renewed","Renewed",IF($J22="Not Renewing","Closed - not renewing",IF(OR($F22="",$K22="",$J22=""),"Check missing fields",IFERROR(IF($F22&lt;TODAY(),"Expired - human review",IF(AND($M22&lt;&gt;"",$M22&lt;TODAY()),"Action date passed",IF($F22&lt;=TODAY()+Assumptions!$B$6,"Expires soon",IF($L22&lt;=TODAY(),"Renewal window open","Upcoming")))),"Check assumptions")))))</f>
        <v/>
      </c>
    </row>
    <row r="23">
      <c r="A23" s="16" t="n"/>
      <c r="B23" s="16" t="n"/>
      <c r="C23" s="16" t="n"/>
      <c r="D23" s="16" t="n"/>
      <c r="E23" s="31" t="n"/>
      <c r="F23" s="31" t="n"/>
      <c r="G23" s="16" t="n"/>
      <c r="H23" s="32" t="n"/>
      <c r="I23" s="16" t="n"/>
      <c r="J23" s="16" t="n"/>
      <c r="K23" s="19" t="n"/>
      <c r="L23" s="34">
        <f>IF(OR($F23="",$K23=""),"",IFERROR($F23-$K23,""))</f>
        <v/>
      </c>
      <c r="M23" s="31" t="n"/>
      <c r="N23" s="24">
        <f>IF($F23="","",IFERROR($F23-TODAY(),""))</f>
        <v/>
      </c>
      <c r="O23" s="25">
        <f>IF($A23="","",IF($J23="Renewed","Renewed",IF($J23="Not Renewing","Closed - not renewing",IF(OR($F23="",$K23="",$J23=""),"Check missing fields",IFERROR(IF($F23&lt;TODAY(),"Expired - human review",IF(AND($M23&lt;&gt;"",$M23&lt;TODAY()),"Action date passed",IF($F23&lt;=TODAY()+Assumptions!$B$6,"Expires soon",IF($L23&lt;=TODAY(),"Renewal window open","Upcoming")))),"Check assumptions")))))</f>
        <v/>
      </c>
    </row>
    <row r="24">
      <c r="A24" s="16" t="n"/>
      <c r="B24" s="16" t="n"/>
      <c r="C24" s="16" t="n"/>
      <c r="D24" s="16" t="n"/>
      <c r="E24" s="31" t="n"/>
      <c r="F24" s="31" t="n"/>
      <c r="G24" s="16" t="n"/>
      <c r="H24" s="32" t="n"/>
      <c r="I24" s="16" t="n"/>
      <c r="J24" s="16" t="n"/>
      <c r="K24" s="19" t="n"/>
      <c r="L24" s="33">
        <f>IF(OR($F24="",$K24=""),"",IFERROR($F24-$K24,""))</f>
        <v/>
      </c>
      <c r="M24" s="31" t="n"/>
      <c r="N24" s="21">
        <f>IF($F24="","",IFERROR($F24-TODAY(),""))</f>
        <v/>
      </c>
      <c r="O24" s="22">
        <f>IF($A24="","",IF($J24="Renewed","Renewed",IF($J24="Not Renewing","Closed - not renewing",IF(OR($F24="",$K24="",$J24=""),"Check missing fields",IFERROR(IF($F24&lt;TODAY(),"Expired - human review",IF(AND($M24&lt;&gt;"",$M24&lt;TODAY()),"Action date passed",IF($F24&lt;=TODAY()+Assumptions!$B$6,"Expires soon",IF($L24&lt;=TODAY(),"Renewal window open","Upcoming")))),"Check assumptions")))))</f>
        <v/>
      </c>
    </row>
    <row r="25">
      <c r="A25" s="16" t="n"/>
      <c r="B25" s="16" t="n"/>
      <c r="C25" s="16" t="n"/>
      <c r="D25" s="16" t="n"/>
      <c r="E25" s="31" t="n"/>
      <c r="F25" s="31" t="n"/>
      <c r="G25" s="16" t="n"/>
      <c r="H25" s="32" t="n"/>
      <c r="I25" s="16" t="n"/>
      <c r="J25" s="16" t="n"/>
      <c r="K25" s="19" t="n"/>
      <c r="L25" s="34">
        <f>IF(OR($F25="",$K25=""),"",IFERROR($F25-$K25,""))</f>
        <v/>
      </c>
      <c r="M25" s="31" t="n"/>
      <c r="N25" s="24">
        <f>IF($F25="","",IFERROR($F25-TODAY(),""))</f>
        <v/>
      </c>
      <c r="O25" s="25">
        <f>IF($A25="","",IF($J25="Renewed","Renewed",IF($J25="Not Renewing","Closed - not renewing",IF(OR($F25="",$K25="",$J25=""),"Check missing fields",IFERROR(IF($F25&lt;TODAY(),"Expired - human review",IF(AND($M25&lt;&gt;"",$M25&lt;TODAY()),"Action date passed",IF($F25&lt;=TODAY()+Assumptions!$B$6,"Expires soon",IF($L25&lt;=TODAY(),"Renewal window open","Upcoming")))),"Check assumptions")))))</f>
        <v/>
      </c>
    </row>
    <row r="26">
      <c r="A26" s="16" t="n"/>
      <c r="B26" s="16" t="n"/>
      <c r="C26" s="16" t="n"/>
      <c r="D26" s="16" t="n"/>
      <c r="E26" s="31" t="n"/>
      <c r="F26" s="31" t="n"/>
      <c r="G26" s="16" t="n"/>
      <c r="H26" s="32" t="n"/>
      <c r="I26" s="16" t="n"/>
      <c r="J26" s="16" t="n"/>
      <c r="K26" s="19" t="n"/>
      <c r="L26" s="33">
        <f>IF(OR($F26="",$K26=""),"",IFERROR($F26-$K26,""))</f>
        <v/>
      </c>
      <c r="M26" s="31" t="n"/>
      <c r="N26" s="21">
        <f>IF($F26="","",IFERROR($F26-TODAY(),""))</f>
        <v/>
      </c>
      <c r="O26" s="22">
        <f>IF($A26="","",IF($J26="Renewed","Renewed",IF($J26="Not Renewing","Closed - not renewing",IF(OR($F26="",$K26="",$J26=""),"Check missing fields",IFERROR(IF($F26&lt;TODAY(),"Expired - human review",IF(AND($M26&lt;&gt;"",$M26&lt;TODAY()),"Action date passed",IF($F26&lt;=TODAY()+Assumptions!$B$6,"Expires soon",IF($L26&lt;=TODAY(),"Renewal window open","Upcoming")))),"Check assumptions")))))</f>
        <v/>
      </c>
    </row>
    <row r="27">
      <c r="A27" s="16" t="n"/>
      <c r="B27" s="16" t="n"/>
      <c r="C27" s="16" t="n"/>
      <c r="D27" s="16" t="n"/>
      <c r="E27" s="31" t="n"/>
      <c r="F27" s="31" t="n"/>
      <c r="G27" s="16" t="n"/>
      <c r="H27" s="32" t="n"/>
      <c r="I27" s="16" t="n"/>
      <c r="J27" s="16" t="n"/>
      <c r="K27" s="19" t="n"/>
      <c r="L27" s="34">
        <f>IF(OR($F27="",$K27=""),"",IFERROR($F27-$K27,""))</f>
        <v/>
      </c>
      <c r="M27" s="31" t="n"/>
      <c r="N27" s="24">
        <f>IF($F27="","",IFERROR($F27-TODAY(),""))</f>
        <v/>
      </c>
      <c r="O27" s="25">
        <f>IF($A27="","",IF($J27="Renewed","Renewed",IF($J27="Not Renewing","Closed - not renewing",IF(OR($F27="",$K27="",$J27=""),"Check missing fields",IFERROR(IF($F27&lt;TODAY(),"Expired - human review",IF(AND($M27&lt;&gt;"",$M27&lt;TODAY()),"Action date passed",IF($F27&lt;=TODAY()+Assumptions!$B$6,"Expires soon",IF($L27&lt;=TODAY(),"Renewal window open","Upcoming")))),"Check assumptions")))))</f>
        <v/>
      </c>
    </row>
    <row r="28">
      <c r="A28" s="16" t="n"/>
      <c r="B28" s="16" t="n"/>
      <c r="C28" s="16" t="n"/>
      <c r="D28" s="16" t="n"/>
      <c r="E28" s="31" t="n"/>
      <c r="F28" s="31" t="n"/>
      <c r="G28" s="16" t="n"/>
      <c r="H28" s="32" t="n"/>
      <c r="I28" s="16" t="n"/>
      <c r="J28" s="16" t="n"/>
      <c r="K28" s="19" t="n"/>
      <c r="L28" s="33">
        <f>IF(OR($F28="",$K28=""),"",IFERROR($F28-$K28,""))</f>
        <v/>
      </c>
      <c r="M28" s="31" t="n"/>
      <c r="N28" s="21">
        <f>IF($F28="","",IFERROR($F28-TODAY(),""))</f>
        <v/>
      </c>
      <c r="O28" s="22">
        <f>IF($A28="","",IF($J28="Renewed","Renewed",IF($J28="Not Renewing","Closed - not renewing",IF(OR($F28="",$K28="",$J28=""),"Check missing fields",IFERROR(IF($F28&lt;TODAY(),"Expired - human review",IF(AND($M28&lt;&gt;"",$M28&lt;TODAY()),"Action date passed",IF($F28&lt;=TODAY()+Assumptions!$B$6,"Expires soon",IF($L28&lt;=TODAY(),"Renewal window open","Upcoming")))),"Check assumptions")))))</f>
        <v/>
      </c>
    </row>
    <row r="29">
      <c r="A29" s="16" t="n"/>
      <c r="B29" s="16" t="n"/>
      <c r="C29" s="16" t="n"/>
      <c r="D29" s="16" t="n"/>
      <c r="E29" s="31" t="n"/>
      <c r="F29" s="31" t="n"/>
      <c r="G29" s="16" t="n"/>
      <c r="H29" s="32" t="n"/>
      <c r="I29" s="16" t="n"/>
      <c r="J29" s="16" t="n"/>
      <c r="K29" s="19" t="n"/>
      <c r="L29" s="34">
        <f>IF(OR($F29="",$K29=""),"",IFERROR($F29-$K29,""))</f>
        <v/>
      </c>
      <c r="M29" s="31" t="n"/>
      <c r="N29" s="24">
        <f>IF($F29="","",IFERROR($F29-TODAY(),""))</f>
        <v/>
      </c>
      <c r="O29" s="25">
        <f>IF($A29="","",IF($J29="Renewed","Renewed",IF($J29="Not Renewing","Closed - not renewing",IF(OR($F29="",$K29="",$J29=""),"Check missing fields",IFERROR(IF($F29&lt;TODAY(),"Expired - human review",IF(AND($M29&lt;&gt;"",$M29&lt;TODAY()),"Action date passed",IF($F29&lt;=TODAY()+Assumptions!$B$6,"Expires soon",IF($L29&lt;=TODAY(),"Renewal window open","Upcoming")))),"Check assumptions")))))</f>
        <v/>
      </c>
    </row>
    <row r="30">
      <c r="A30" s="16" t="n"/>
      <c r="B30" s="16" t="n"/>
      <c r="C30" s="16" t="n"/>
      <c r="D30" s="16" t="n"/>
      <c r="E30" s="31" t="n"/>
      <c r="F30" s="31" t="n"/>
      <c r="G30" s="16" t="n"/>
      <c r="H30" s="32" t="n"/>
      <c r="I30" s="16" t="n"/>
      <c r="J30" s="16" t="n"/>
      <c r="K30" s="19" t="n"/>
      <c r="L30" s="33">
        <f>IF(OR($F30="",$K30=""),"",IFERROR($F30-$K30,""))</f>
        <v/>
      </c>
      <c r="M30" s="31" t="n"/>
      <c r="N30" s="21">
        <f>IF($F30="","",IFERROR($F30-TODAY(),""))</f>
        <v/>
      </c>
      <c r="O30" s="22">
        <f>IF($A30="","",IF($J30="Renewed","Renewed",IF($J30="Not Renewing","Closed - not renewing",IF(OR($F30="",$K30="",$J30=""),"Check missing fields",IFERROR(IF($F30&lt;TODAY(),"Expired - human review",IF(AND($M30&lt;&gt;"",$M30&lt;TODAY()),"Action date passed",IF($F30&lt;=TODAY()+Assumptions!$B$6,"Expires soon",IF($L30&lt;=TODAY(),"Renewal window open","Upcoming")))),"Check assumptions")))))</f>
        <v/>
      </c>
    </row>
    <row r="31">
      <c r="A31" s="16" t="n"/>
      <c r="B31" s="16" t="n"/>
      <c r="C31" s="16" t="n"/>
      <c r="D31" s="16" t="n"/>
      <c r="E31" s="31" t="n"/>
      <c r="F31" s="31" t="n"/>
      <c r="G31" s="16" t="n"/>
      <c r="H31" s="32" t="n"/>
      <c r="I31" s="16" t="n"/>
      <c r="J31" s="16" t="n"/>
      <c r="K31" s="19" t="n"/>
      <c r="L31" s="34">
        <f>IF(OR($F31="",$K31=""),"",IFERROR($F31-$K31,""))</f>
        <v/>
      </c>
      <c r="M31" s="31" t="n"/>
      <c r="N31" s="24">
        <f>IF($F31="","",IFERROR($F31-TODAY(),""))</f>
        <v/>
      </c>
      <c r="O31" s="25">
        <f>IF($A31="","",IF($J31="Renewed","Renewed",IF($J31="Not Renewing","Closed - not renewing",IF(OR($F31="",$K31="",$J31=""),"Check missing fields",IFERROR(IF($F31&lt;TODAY(),"Expired - human review",IF(AND($M31&lt;&gt;"",$M31&lt;TODAY()),"Action date passed",IF($F31&lt;=TODAY()+Assumptions!$B$6,"Expires soon",IF($L31&lt;=TODAY(),"Renewal window open","Upcoming")))),"Check assumptions")))))</f>
        <v/>
      </c>
    </row>
    <row r="32">
      <c r="A32" s="16" t="n"/>
      <c r="B32" s="16" t="n"/>
      <c r="C32" s="16" t="n"/>
      <c r="D32" s="16" t="n"/>
      <c r="E32" s="31" t="n"/>
      <c r="F32" s="31" t="n"/>
      <c r="G32" s="16" t="n"/>
      <c r="H32" s="32" t="n"/>
      <c r="I32" s="16" t="n"/>
      <c r="J32" s="16" t="n"/>
      <c r="K32" s="19" t="n"/>
      <c r="L32" s="33">
        <f>IF(OR($F32="",$K32=""),"",IFERROR($F32-$K32,""))</f>
        <v/>
      </c>
      <c r="M32" s="31" t="n"/>
      <c r="N32" s="21">
        <f>IF($F32="","",IFERROR($F32-TODAY(),""))</f>
        <v/>
      </c>
      <c r="O32" s="22">
        <f>IF($A32="","",IF($J32="Renewed","Renewed",IF($J32="Not Renewing","Closed - not renewing",IF(OR($F32="",$K32="",$J32=""),"Check missing fields",IFERROR(IF($F32&lt;TODAY(),"Expired - human review",IF(AND($M32&lt;&gt;"",$M32&lt;TODAY()),"Action date passed",IF($F32&lt;=TODAY()+Assumptions!$B$6,"Expires soon",IF($L32&lt;=TODAY(),"Renewal window open","Upcoming")))),"Check assumptions")))))</f>
        <v/>
      </c>
    </row>
    <row r="33">
      <c r="A33" s="16" t="n"/>
      <c r="B33" s="16" t="n"/>
      <c r="C33" s="16" t="n"/>
      <c r="D33" s="16" t="n"/>
      <c r="E33" s="31" t="n"/>
      <c r="F33" s="31" t="n"/>
      <c r="G33" s="16" t="n"/>
      <c r="H33" s="32" t="n"/>
      <c r="I33" s="16" t="n"/>
      <c r="J33" s="16" t="n"/>
      <c r="K33" s="19" t="n"/>
      <c r="L33" s="34">
        <f>IF(OR($F33="",$K33=""),"",IFERROR($F33-$K33,""))</f>
        <v/>
      </c>
      <c r="M33" s="31" t="n"/>
      <c r="N33" s="24">
        <f>IF($F33="","",IFERROR($F33-TODAY(),""))</f>
        <v/>
      </c>
      <c r="O33" s="25">
        <f>IF($A33="","",IF($J33="Renewed","Renewed",IF($J33="Not Renewing","Closed - not renewing",IF(OR($F33="",$K33="",$J33=""),"Check missing fields",IFERROR(IF($F33&lt;TODAY(),"Expired - human review",IF(AND($M33&lt;&gt;"",$M33&lt;TODAY()),"Action date passed",IF($F33&lt;=TODAY()+Assumptions!$B$6,"Expires soon",IF($L33&lt;=TODAY(),"Renewal window open","Upcoming")))),"Check assumptions")))))</f>
        <v/>
      </c>
    </row>
    <row r="34">
      <c r="A34" s="16" t="n"/>
      <c r="B34" s="16" t="n"/>
      <c r="C34" s="16" t="n"/>
      <c r="D34" s="16" t="n"/>
      <c r="E34" s="31" t="n"/>
      <c r="F34" s="31" t="n"/>
      <c r="G34" s="16" t="n"/>
      <c r="H34" s="32" t="n"/>
      <c r="I34" s="16" t="n"/>
      <c r="J34" s="16" t="n"/>
      <c r="K34" s="19" t="n"/>
      <c r="L34" s="33">
        <f>IF(OR($F34="",$K34=""),"",IFERROR($F34-$K34,""))</f>
        <v/>
      </c>
      <c r="M34" s="31" t="n"/>
      <c r="N34" s="21">
        <f>IF($F34="","",IFERROR($F34-TODAY(),""))</f>
        <v/>
      </c>
      <c r="O34" s="22">
        <f>IF($A34="","",IF($J34="Renewed","Renewed",IF($J34="Not Renewing","Closed - not renewing",IF(OR($F34="",$K34="",$J34=""),"Check missing fields",IFERROR(IF($F34&lt;TODAY(),"Expired - human review",IF(AND($M34&lt;&gt;"",$M34&lt;TODAY()),"Action date passed",IF($F34&lt;=TODAY()+Assumptions!$B$6,"Expires soon",IF($L34&lt;=TODAY(),"Renewal window open","Upcoming")))),"Check assumptions")))))</f>
        <v/>
      </c>
    </row>
    <row r="35">
      <c r="A35" s="16" t="n"/>
      <c r="B35" s="16" t="n"/>
      <c r="C35" s="16" t="n"/>
      <c r="D35" s="16" t="n"/>
      <c r="E35" s="31" t="n"/>
      <c r="F35" s="31" t="n"/>
      <c r="G35" s="16" t="n"/>
      <c r="H35" s="32" t="n"/>
      <c r="I35" s="16" t="n"/>
      <c r="J35" s="16" t="n"/>
      <c r="K35" s="19" t="n"/>
      <c r="L35" s="34">
        <f>IF(OR($F35="",$K35=""),"",IFERROR($F35-$K35,""))</f>
        <v/>
      </c>
      <c r="M35" s="31" t="n"/>
      <c r="N35" s="24">
        <f>IF($F35="","",IFERROR($F35-TODAY(),""))</f>
        <v/>
      </c>
      <c r="O35" s="25">
        <f>IF($A35="","",IF($J35="Renewed","Renewed",IF($J35="Not Renewing","Closed - not renewing",IF(OR($F35="",$K35="",$J35=""),"Check missing fields",IFERROR(IF($F35&lt;TODAY(),"Expired - human review",IF(AND($M35&lt;&gt;"",$M35&lt;TODAY()),"Action date passed",IF($F35&lt;=TODAY()+Assumptions!$B$6,"Expires soon",IF($L35&lt;=TODAY(),"Renewal window open","Upcoming")))),"Check assumptions")))))</f>
        <v/>
      </c>
    </row>
    <row r="36">
      <c r="A36" s="16" t="n"/>
      <c r="B36" s="16" t="n"/>
      <c r="C36" s="16" t="n"/>
      <c r="D36" s="16" t="n"/>
      <c r="E36" s="31" t="n"/>
      <c r="F36" s="31" t="n"/>
      <c r="G36" s="16" t="n"/>
      <c r="H36" s="32" t="n"/>
      <c r="I36" s="16" t="n"/>
      <c r="J36" s="16" t="n"/>
      <c r="K36" s="19" t="n"/>
      <c r="L36" s="33">
        <f>IF(OR($F36="",$K36=""),"",IFERROR($F36-$K36,""))</f>
        <v/>
      </c>
      <c r="M36" s="31" t="n"/>
      <c r="N36" s="21">
        <f>IF($F36="","",IFERROR($F36-TODAY(),""))</f>
        <v/>
      </c>
      <c r="O36" s="22">
        <f>IF($A36="","",IF($J36="Renewed","Renewed",IF($J36="Not Renewing","Closed - not renewing",IF(OR($F36="",$K36="",$J36=""),"Check missing fields",IFERROR(IF($F36&lt;TODAY(),"Expired - human review",IF(AND($M36&lt;&gt;"",$M36&lt;TODAY()),"Action date passed",IF($F36&lt;=TODAY()+Assumptions!$B$6,"Expires soon",IF($L36&lt;=TODAY(),"Renewal window open","Upcoming")))),"Check assumptions")))))</f>
        <v/>
      </c>
    </row>
    <row r="37">
      <c r="A37" s="16" t="n"/>
      <c r="B37" s="16" t="n"/>
      <c r="C37" s="16" t="n"/>
      <c r="D37" s="16" t="n"/>
      <c r="E37" s="31" t="n"/>
      <c r="F37" s="31" t="n"/>
      <c r="G37" s="16" t="n"/>
      <c r="H37" s="32" t="n"/>
      <c r="I37" s="16" t="n"/>
      <c r="J37" s="16" t="n"/>
      <c r="K37" s="19" t="n"/>
      <c r="L37" s="34">
        <f>IF(OR($F37="",$K37=""),"",IFERROR($F37-$K37,""))</f>
        <v/>
      </c>
      <c r="M37" s="31" t="n"/>
      <c r="N37" s="24">
        <f>IF($F37="","",IFERROR($F37-TODAY(),""))</f>
        <v/>
      </c>
      <c r="O37" s="25">
        <f>IF($A37="","",IF($J37="Renewed","Renewed",IF($J37="Not Renewing","Closed - not renewing",IF(OR($F37="",$K37="",$J37=""),"Check missing fields",IFERROR(IF($F37&lt;TODAY(),"Expired - human review",IF(AND($M37&lt;&gt;"",$M37&lt;TODAY()),"Action date passed",IF($F37&lt;=TODAY()+Assumptions!$B$6,"Expires soon",IF($L37&lt;=TODAY(),"Renewal window open","Upcoming")))),"Check assumptions")))))</f>
        <v/>
      </c>
    </row>
    <row r="38">
      <c r="A38" s="16" t="n"/>
      <c r="B38" s="16" t="n"/>
      <c r="C38" s="16" t="n"/>
      <c r="D38" s="16" t="n"/>
      <c r="E38" s="31" t="n"/>
      <c r="F38" s="31" t="n"/>
      <c r="G38" s="16" t="n"/>
      <c r="H38" s="32" t="n"/>
      <c r="I38" s="16" t="n"/>
      <c r="J38" s="16" t="n"/>
      <c r="K38" s="19" t="n"/>
      <c r="L38" s="33">
        <f>IF(OR($F38="",$K38=""),"",IFERROR($F38-$K38,""))</f>
        <v/>
      </c>
      <c r="M38" s="31" t="n"/>
      <c r="N38" s="21">
        <f>IF($F38="","",IFERROR($F38-TODAY(),""))</f>
        <v/>
      </c>
      <c r="O38" s="22">
        <f>IF($A38="","",IF($J38="Renewed","Renewed",IF($J38="Not Renewing","Closed - not renewing",IF(OR($F38="",$K38="",$J38=""),"Check missing fields",IFERROR(IF($F38&lt;TODAY(),"Expired - human review",IF(AND($M38&lt;&gt;"",$M38&lt;TODAY()),"Action date passed",IF($F38&lt;=TODAY()+Assumptions!$B$6,"Expires soon",IF($L38&lt;=TODAY(),"Renewal window open","Upcoming")))),"Check assumptions")))))</f>
        <v/>
      </c>
    </row>
    <row r="39">
      <c r="A39" s="16" t="n"/>
      <c r="B39" s="16" t="n"/>
      <c r="C39" s="16" t="n"/>
      <c r="D39" s="16" t="n"/>
      <c r="E39" s="31" t="n"/>
      <c r="F39" s="31" t="n"/>
      <c r="G39" s="16" t="n"/>
      <c r="H39" s="32" t="n"/>
      <c r="I39" s="16" t="n"/>
      <c r="J39" s="16" t="n"/>
      <c r="K39" s="19" t="n"/>
      <c r="L39" s="34">
        <f>IF(OR($F39="",$K39=""),"",IFERROR($F39-$K39,""))</f>
        <v/>
      </c>
      <c r="M39" s="31" t="n"/>
      <c r="N39" s="24">
        <f>IF($F39="","",IFERROR($F39-TODAY(),""))</f>
        <v/>
      </c>
      <c r="O39" s="25">
        <f>IF($A39="","",IF($J39="Renewed","Renewed",IF($J39="Not Renewing","Closed - not renewing",IF(OR($F39="",$K39="",$J39=""),"Check missing fields",IFERROR(IF($F39&lt;TODAY(),"Expired - human review",IF(AND($M39&lt;&gt;"",$M39&lt;TODAY()),"Action date passed",IF($F39&lt;=TODAY()+Assumptions!$B$6,"Expires soon",IF($L39&lt;=TODAY(),"Renewal window open","Upcoming")))),"Check assumptions")))))</f>
        <v/>
      </c>
    </row>
    <row r="40">
      <c r="A40" s="16" t="n"/>
      <c r="B40" s="16" t="n"/>
      <c r="C40" s="16" t="n"/>
      <c r="D40" s="16" t="n"/>
      <c r="E40" s="31" t="n"/>
      <c r="F40" s="31" t="n"/>
      <c r="G40" s="16" t="n"/>
      <c r="H40" s="32" t="n"/>
      <c r="I40" s="16" t="n"/>
      <c r="J40" s="16" t="n"/>
      <c r="K40" s="19" t="n"/>
      <c r="L40" s="33">
        <f>IF(OR($F40="",$K40=""),"",IFERROR($F40-$K40,""))</f>
        <v/>
      </c>
      <c r="M40" s="31" t="n"/>
      <c r="N40" s="21">
        <f>IF($F40="","",IFERROR($F40-TODAY(),""))</f>
        <v/>
      </c>
      <c r="O40" s="22">
        <f>IF($A40="","",IF($J40="Renewed","Renewed",IF($J40="Not Renewing","Closed - not renewing",IF(OR($F40="",$K40="",$J40=""),"Check missing fields",IFERROR(IF($F40&lt;TODAY(),"Expired - human review",IF(AND($M40&lt;&gt;"",$M40&lt;TODAY()),"Action date passed",IF($F40&lt;=TODAY()+Assumptions!$B$6,"Expires soon",IF($L40&lt;=TODAY(),"Renewal window open","Upcoming")))),"Check assumptions")))))</f>
        <v/>
      </c>
    </row>
    <row r="41">
      <c r="A41" s="16" t="n"/>
      <c r="B41" s="16" t="n"/>
      <c r="C41" s="16" t="n"/>
      <c r="D41" s="16" t="n"/>
      <c r="E41" s="31" t="n"/>
      <c r="F41" s="31" t="n"/>
      <c r="G41" s="16" t="n"/>
      <c r="H41" s="32" t="n"/>
      <c r="I41" s="16" t="n"/>
      <c r="J41" s="16" t="n"/>
      <c r="K41" s="19" t="n"/>
      <c r="L41" s="34">
        <f>IF(OR($F41="",$K41=""),"",IFERROR($F41-$K41,""))</f>
        <v/>
      </c>
      <c r="M41" s="31" t="n"/>
      <c r="N41" s="24">
        <f>IF($F41="","",IFERROR($F41-TODAY(),""))</f>
        <v/>
      </c>
      <c r="O41" s="25">
        <f>IF($A41="","",IF($J41="Renewed","Renewed",IF($J41="Not Renewing","Closed - not renewing",IF(OR($F41="",$K41="",$J41=""),"Check missing fields",IFERROR(IF($F41&lt;TODAY(),"Expired - human review",IF(AND($M41&lt;&gt;"",$M41&lt;TODAY()),"Action date passed",IF($F41&lt;=TODAY()+Assumptions!$B$6,"Expires soon",IF($L41&lt;=TODAY(),"Renewal window open","Upcoming")))),"Check assumptions")))))</f>
        <v/>
      </c>
    </row>
    <row r="42">
      <c r="A42" s="16" t="n"/>
      <c r="B42" s="16" t="n"/>
      <c r="C42" s="16" t="n"/>
      <c r="D42" s="16" t="n"/>
      <c r="E42" s="31" t="n"/>
      <c r="F42" s="31" t="n"/>
      <c r="G42" s="16" t="n"/>
      <c r="H42" s="32" t="n"/>
      <c r="I42" s="16" t="n"/>
      <c r="J42" s="16" t="n"/>
      <c r="K42" s="19" t="n"/>
      <c r="L42" s="33">
        <f>IF(OR($F42="",$K42=""),"",IFERROR($F42-$K42,""))</f>
        <v/>
      </c>
      <c r="M42" s="31" t="n"/>
      <c r="N42" s="21">
        <f>IF($F42="","",IFERROR($F42-TODAY(),""))</f>
        <v/>
      </c>
      <c r="O42" s="22">
        <f>IF($A42="","",IF($J42="Renewed","Renewed",IF($J42="Not Renewing","Closed - not renewing",IF(OR($F42="",$K42="",$J42=""),"Check missing fields",IFERROR(IF($F42&lt;TODAY(),"Expired - human review",IF(AND($M42&lt;&gt;"",$M42&lt;TODAY()),"Action date passed",IF($F42&lt;=TODAY()+Assumptions!$B$6,"Expires soon",IF($L42&lt;=TODAY(),"Renewal window open","Upcoming")))),"Check assumptions")))))</f>
        <v/>
      </c>
    </row>
    <row r="43">
      <c r="A43" s="16" t="n"/>
      <c r="B43" s="16" t="n"/>
      <c r="C43" s="16" t="n"/>
      <c r="D43" s="16" t="n"/>
      <c r="E43" s="31" t="n"/>
      <c r="F43" s="31" t="n"/>
      <c r="G43" s="16" t="n"/>
      <c r="H43" s="32" t="n"/>
      <c r="I43" s="16" t="n"/>
      <c r="J43" s="16" t="n"/>
      <c r="K43" s="19" t="n"/>
      <c r="L43" s="34">
        <f>IF(OR($F43="",$K43=""),"",IFERROR($F43-$K43,""))</f>
        <v/>
      </c>
      <c r="M43" s="31" t="n"/>
      <c r="N43" s="24">
        <f>IF($F43="","",IFERROR($F43-TODAY(),""))</f>
        <v/>
      </c>
      <c r="O43" s="25">
        <f>IF($A43="","",IF($J43="Renewed","Renewed",IF($J43="Not Renewing","Closed - not renewing",IF(OR($F43="",$K43="",$J43=""),"Check missing fields",IFERROR(IF($F43&lt;TODAY(),"Expired - human review",IF(AND($M43&lt;&gt;"",$M43&lt;TODAY()),"Action date passed",IF($F43&lt;=TODAY()+Assumptions!$B$6,"Expires soon",IF($L43&lt;=TODAY(),"Renewal window open","Upcoming")))),"Check assumptions")))))</f>
        <v/>
      </c>
    </row>
    <row r="44">
      <c r="A44" s="16" t="n"/>
      <c r="B44" s="16" t="n"/>
      <c r="C44" s="16" t="n"/>
      <c r="D44" s="16" t="n"/>
      <c r="E44" s="31" t="n"/>
      <c r="F44" s="31" t="n"/>
      <c r="G44" s="16" t="n"/>
      <c r="H44" s="32" t="n"/>
      <c r="I44" s="16" t="n"/>
      <c r="J44" s="16" t="n"/>
      <c r="K44" s="19" t="n"/>
      <c r="L44" s="33">
        <f>IF(OR($F44="",$K44=""),"",IFERROR($F44-$K44,""))</f>
        <v/>
      </c>
      <c r="M44" s="31" t="n"/>
      <c r="N44" s="21">
        <f>IF($F44="","",IFERROR($F44-TODAY(),""))</f>
        <v/>
      </c>
      <c r="O44" s="22">
        <f>IF($A44="","",IF($J44="Renewed","Renewed",IF($J44="Not Renewing","Closed - not renewing",IF(OR($F44="",$K44="",$J44=""),"Check missing fields",IFERROR(IF($F44&lt;TODAY(),"Expired - human review",IF(AND($M44&lt;&gt;"",$M44&lt;TODAY()),"Action date passed",IF($F44&lt;=TODAY()+Assumptions!$B$6,"Expires soon",IF($L44&lt;=TODAY(),"Renewal window open","Upcoming")))),"Check assumptions")))))</f>
        <v/>
      </c>
    </row>
    <row r="45">
      <c r="A45" s="16" t="n"/>
      <c r="B45" s="16" t="n"/>
      <c r="C45" s="16" t="n"/>
      <c r="D45" s="16" t="n"/>
      <c r="E45" s="31" t="n"/>
      <c r="F45" s="31" t="n"/>
      <c r="G45" s="16" t="n"/>
      <c r="H45" s="32" t="n"/>
      <c r="I45" s="16" t="n"/>
      <c r="J45" s="16" t="n"/>
      <c r="K45" s="19" t="n"/>
      <c r="L45" s="34">
        <f>IF(OR($F45="",$K45=""),"",IFERROR($F45-$K45,""))</f>
        <v/>
      </c>
      <c r="M45" s="31" t="n"/>
      <c r="N45" s="24">
        <f>IF($F45="","",IFERROR($F45-TODAY(),""))</f>
        <v/>
      </c>
      <c r="O45" s="25">
        <f>IF($A45="","",IF($J45="Renewed","Renewed",IF($J45="Not Renewing","Closed - not renewing",IF(OR($F45="",$K45="",$J45=""),"Check missing fields",IFERROR(IF($F45&lt;TODAY(),"Expired - human review",IF(AND($M45&lt;&gt;"",$M45&lt;TODAY()),"Action date passed",IF($F45&lt;=TODAY()+Assumptions!$B$6,"Expires soon",IF($L45&lt;=TODAY(),"Renewal window open","Upcoming")))),"Check assumptions")))))</f>
        <v/>
      </c>
    </row>
    <row r="46">
      <c r="A46" s="16" t="n"/>
      <c r="B46" s="16" t="n"/>
      <c r="C46" s="16" t="n"/>
      <c r="D46" s="16" t="n"/>
      <c r="E46" s="31" t="n"/>
      <c r="F46" s="31" t="n"/>
      <c r="G46" s="16" t="n"/>
      <c r="H46" s="32" t="n"/>
      <c r="I46" s="16" t="n"/>
      <c r="J46" s="16" t="n"/>
      <c r="K46" s="19" t="n"/>
      <c r="L46" s="33">
        <f>IF(OR($F46="",$K46=""),"",IFERROR($F46-$K46,""))</f>
        <v/>
      </c>
      <c r="M46" s="31" t="n"/>
      <c r="N46" s="21">
        <f>IF($F46="","",IFERROR($F46-TODAY(),""))</f>
        <v/>
      </c>
      <c r="O46" s="22">
        <f>IF($A46="","",IF($J46="Renewed","Renewed",IF($J46="Not Renewing","Closed - not renewing",IF(OR($F46="",$K46="",$J46=""),"Check missing fields",IFERROR(IF($F46&lt;TODAY(),"Expired - human review",IF(AND($M46&lt;&gt;"",$M46&lt;TODAY()),"Action date passed",IF($F46&lt;=TODAY()+Assumptions!$B$6,"Expires soon",IF($L46&lt;=TODAY(),"Renewal window open","Upcoming")))),"Check assumptions")))))</f>
        <v/>
      </c>
    </row>
    <row r="47">
      <c r="A47" s="16" t="n"/>
      <c r="B47" s="16" t="n"/>
      <c r="C47" s="16" t="n"/>
      <c r="D47" s="16" t="n"/>
      <c r="E47" s="31" t="n"/>
      <c r="F47" s="31" t="n"/>
      <c r="G47" s="16" t="n"/>
      <c r="H47" s="32" t="n"/>
      <c r="I47" s="16" t="n"/>
      <c r="J47" s="16" t="n"/>
      <c r="K47" s="19" t="n"/>
      <c r="L47" s="34">
        <f>IF(OR($F47="",$K47=""),"",IFERROR($F47-$K47,""))</f>
        <v/>
      </c>
      <c r="M47" s="31" t="n"/>
      <c r="N47" s="24">
        <f>IF($F47="","",IFERROR($F47-TODAY(),""))</f>
        <v/>
      </c>
      <c r="O47" s="25">
        <f>IF($A47="","",IF($J47="Renewed","Renewed",IF($J47="Not Renewing","Closed - not renewing",IF(OR($F47="",$K47="",$J47=""),"Check missing fields",IFERROR(IF($F47&lt;TODAY(),"Expired - human review",IF(AND($M47&lt;&gt;"",$M47&lt;TODAY()),"Action date passed",IF($F47&lt;=TODAY()+Assumptions!$B$6,"Expires soon",IF($L47&lt;=TODAY(),"Renewal window open","Upcoming")))),"Check assumptions")))))</f>
        <v/>
      </c>
    </row>
    <row r="48">
      <c r="A48" s="16" t="n"/>
      <c r="B48" s="16" t="n"/>
      <c r="C48" s="16" t="n"/>
      <c r="D48" s="16" t="n"/>
      <c r="E48" s="31" t="n"/>
      <c r="F48" s="31" t="n"/>
      <c r="G48" s="16" t="n"/>
      <c r="H48" s="32" t="n"/>
      <c r="I48" s="16" t="n"/>
      <c r="J48" s="16" t="n"/>
      <c r="K48" s="19" t="n"/>
      <c r="L48" s="33">
        <f>IF(OR($F48="",$K48=""),"",IFERROR($F48-$K48,""))</f>
        <v/>
      </c>
      <c r="M48" s="31" t="n"/>
      <c r="N48" s="21">
        <f>IF($F48="","",IFERROR($F48-TODAY(),""))</f>
        <v/>
      </c>
      <c r="O48" s="22">
        <f>IF($A48="","",IF($J48="Renewed","Renewed",IF($J48="Not Renewing","Closed - not renewing",IF(OR($F48="",$K48="",$J48=""),"Check missing fields",IFERROR(IF($F48&lt;TODAY(),"Expired - human review",IF(AND($M48&lt;&gt;"",$M48&lt;TODAY()),"Action date passed",IF($F48&lt;=TODAY()+Assumptions!$B$6,"Expires soon",IF($L48&lt;=TODAY(),"Renewal window open","Upcoming")))),"Check assumptions")))))</f>
        <v/>
      </c>
    </row>
    <row r="49">
      <c r="A49" s="16" t="n"/>
      <c r="B49" s="16" t="n"/>
      <c r="C49" s="16" t="n"/>
      <c r="D49" s="16" t="n"/>
      <c r="E49" s="31" t="n"/>
      <c r="F49" s="31" t="n"/>
      <c r="G49" s="16" t="n"/>
      <c r="H49" s="32" t="n"/>
      <c r="I49" s="16" t="n"/>
      <c r="J49" s="16" t="n"/>
      <c r="K49" s="19" t="n"/>
      <c r="L49" s="34">
        <f>IF(OR($F49="",$K49=""),"",IFERROR($F49-$K49,""))</f>
        <v/>
      </c>
      <c r="M49" s="31" t="n"/>
      <c r="N49" s="24">
        <f>IF($F49="","",IFERROR($F49-TODAY(),""))</f>
        <v/>
      </c>
      <c r="O49" s="25">
        <f>IF($A49="","",IF($J49="Renewed","Renewed",IF($J49="Not Renewing","Closed - not renewing",IF(OR($F49="",$K49="",$J49=""),"Check missing fields",IFERROR(IF($F49&lt;TODAY(),"Expired - human review",IF(AND($M49&lt;&gt;"",$M49&lt;TODAY()),"Action date passed",IF($F49&lt;=TODAY()+Assumptions!$B$6,"Expires soon",IF($L49&lt;=TODAY(),"Renewal window open","Upcoming")))),"Check assumptions")))))</f>
        <v/>
      </c>
    </row>
    <row r="50">
      <c r="A50" s="16" t="n"/>
      <c r="B50" s="16" t="n"/>
      <c r="C50" s="16" t="n"/>
      <c r="D50" s="16" t="n"/>
      <c r="E50" s="31" t="n"/>
      <c r="F50" s="31" t="n"/>
      <c r="G50" s="16" t="n"/>
      <c r="H50" s="32" t="n"/>
      <c r="I50" s="16" t="n"/>
      <c r="J50" s="16" t="n"/>
      <c r="K50" s="19" t="n"/>
      <c r="L50" s="33">
        <f>IF(OR($F50="",$K50=""),"",IFERROR($F50-$K50,""))</f>
        <v/>
      </c>
      <c r="M50" s="31" t="n"/>
      <c r="N50" s="21">
        <f>IF($F50="","",IFERROR($F50-TODAY(),""))</f>
        <v/>
      </c>
      <c r="O50" s="22">
        <f>IF($A50="","",IF($J50="Renewed","Renewed",IF($J50="Not Renewing","Closed - not renewing",IF(OR($F50="",$K50="",$J50=""),"Check missing fields",IFERROR(IF($F50&lt;TODAY(),"Expired - human review",IF(AND($M50&lt;&gt;"",$M50&lt;TODAY()),"Action date passed",IF($F50&lt;=TODAY()+Assumptions!$B$6,"Expires soon",IF($L50&lt;=TODAY(),"Renewal window open","Upcoming")))),"Check assumptions")))))</f>
        <v/>
      </c>
    </row>
    <row r="51">
      <c r="A51" s="16" t="n"/>
      <c r="B51" s="16" t="n"/>
      <c r="C51" s="16" t="n"/>
      <c r="D51" s="16" t="n"/>
      <c r="E51" s="31" t="n"/>
      <c r="F51" s="31" t="n"/>
      <c r="G51" s="16" t="n"/>
      <c r="H51" s="32" t="n"/>
      <c r="I51" s="16" t="n"/>
      <c r="J51" s="16" t="n"/>
      <c r="K51" s="19" t="n"/>
      <c r="L51" s="34">
        <f>IF(OR($F51="",$K51=""),"",IFERROR($F51-$K51,""))</f>
        <v/>
      </c>
      <c r="M51" s="31" t="n"/>
      <c r="N51" s="24">
        <f>IF($F51="","",IFERROR($F51-TODAY(),""))</f>
        <v/>
      </c>
      <c r="O51" s="25">
        <f>IF($A51="","",IF($J51="Renewed","Renewed",IF($J51="Not Renewing","Closed - not renewing",IF(OR($F51="",$K51="",$J51=""),"Check missing fields",IFERROR(IF($F51&lt;TODAY(),"Expired - human review",IF(AND($M51&lt;&gt;"",$M51&lt;TODAY()),"Action date passed",IF($F51&lt;=TODAY()+Assumptions!$B$6,"Expires soon",IF($L51&lt;=TODAY(),"Renewal window open","Upcoming")))),"Check assumptions")))))</f>
        <v/>
      </c>
    </row>
    <row r="52">
      <c r="A52" s="16" t="n"/>
      <c r="B52" s="16" t="n"/>
      <c r="C52" s="16" t="n"/>
      <c r="D52" s="16" t="n"/>
      <c r="E52" s="31" t="n"/>
      <c r="F52" s="31" t="n"/>
      <c r="G52" s="16" t="n"/>
      <c r="H52" s="32" t="n"/>
      <c r="I52" s="16" t="n"/>
      <c r="J52" s="16" t="n"/>
      <c r="K52" s="19" t="n"/>
      <c r="L52" s="33">
        <f>IF(OR($F52="",$K52=""),"",IFERROR($F52-$K52,""))</f>
        <v/>
      </c>
      <c r="M52" s="31" t="n"/>
      <c r="N52" s="21">
        <f>IF($F52="","",IFERROR($F52-TODAY(),""))</f>
        <v/>
      </c>
      <c r="O52" s="22">
        <f>IF($A52="","",IF($J52="Renewed","Renewed",IF($J52="Not Renewing","Closed - not renewing",IF(OR($F52="",$K52="",$J52=""),"Check missing fields",IFERROR(IF($F52&lt;TODAY(),"Expired - human review",IF(AND($M52&lt;&gt;"",$M52&lt;TODAY()),"Action date passed",IF($F52&lt;=TODAY()+Assumptions!$B$6,"Expires soon",IF($L52&lt;=TODAY(),"Renewal window open","Upcoming")))),"Check assumptions")))))</f>
        <v/>
      </c>
    </row>
    <row r="53">
      <c r="A53" s="16" t="n"/>
      <c r="B53" s="16" t="n"/>
      <c r="C53" s="16" t="n"/>
      <c r="D53" s="16" t="n"/>
      <c r="E53" s="31" t="n"/>
      <c r="F53" s="31" t="n"/>
      <c r="G53" s="16" t="n"/>
      <c r="H53" s="32" t="n"/>
      <c r="I53" s="16" t="n"/>
      <c r="J53" s="16" t="n"/>
      <c r="K53" s="19" t="n"/>
      <c r="L53" s="34">
        <f>IF(OR($F53="",$K53=""),"",IFERROR($F53-$K53,""))</f>
        <v/>
      </c>
      <c r="M53" s="31" t="n"/>
      <c r="N53" s="24">
        <f>IF($F53="","",IFERROR($F53-TODAY(),""))</f>
        <v/>
      </c>
      <c r="O53" s="25">
        <f>IF($A53="","",IF($J53="Renewed","Renewed",IF($J53="Not Renewing","Closed - not renewing",IF(OR($F53="",$K53="",$J53=""),"Check missing fields",IFERROR(IF($F53&lt;TODAY(),"Expired - human review",IF(AND($M53&lt;&gt;"",$M53&lt;TODAY()),"Action date passed",IF($F53&lt;=TODAY()+Assumptions!$B$6,"Expires soon",IF($L53&lt;=TODAY(),"Renewal window open","Upcoming")))),"Check assumptions")))))</f>
        <v/>
      </c>
    </row>
    <row r="54">
      <c r="A54" s="16" t="n"/>
      <c r="B54" s="16" t="n"/>
      <c r="C54" s="16" t="n"/>
      <c r="D54" s="16" t="n"/>
      <c r="E54" s="31" t="n"/>
      <c r="F54" s="31" t="n"/>
      <c r="G54" s="16" t="n"/>
      <c r="H54" s="32" t="n"/>
      <c r="I54" s="16" t="n"/>
      <c r="J54" s="16" t="n"/>
      <c r="K54" s="19" t="n"/>
      <c r="L54" s="33">
        <f>IF(OR($F54="",$K54=""),"",IFERROR($F54-$K54,""))</f>
        <v/>
      </c>
      <c r="M54" s="31" t="n"/>
      <c r="N54" s="21">
        <f>IF($F54="","",IFERROR($F54-TODAY(),""))</f>
        <v/>
      </c>
      <c r="O54" s="22">
        <f>IF($A54="","",IF($J54="Renewed","Renewed",IF($J54="Not Renewing","Closed - not renewing",IF(OR($F54="",$K54="",$J54=""),"Check missing fields",IFERROR(IF($F54&lt;TODAY(),"Expired - human review",IF(AND($M54&lt;&gt;"",$M54&lt;TODAY()),"Action date passed",IF($F54&lt;=TODAY()+Assumptions!$B$6,"Expires soon",IF($L54&lt;=TODAY(),"Renewal window open","Upcoming")))),"Check assumptions")))))</f>
        <v/>
      </c>
    </row>
    <row r="55">
      <c r="A55" s="16" t="n"/>
      <c r="B55" s="16" t="n"/>
      <c r="C55" s="16" t="n"/>
      <c r="D55" s="16" t="n"/>
      <c r="E55" s="31" t="n"/>
      <c r="F55" s="31" t="n"/>
      <c r="G55" s="16" t="n"/>
      <c r="H55" s="32" t="n"/>
      <c r="I55" s="16" t="n"/>
      <c r="J55" s="16" t="n"/>
      <c r="K55" s="19" t="n"/>
      <c r="L55" s="34">
        <f>IF(OR($F55="",$K55=""),"",IFERROR($F55-$K55,""))</f>
        <v/>
      </c>
      <c r="M55" s="31" t="n"/>
      <c r="N55" s="24">
        <f>IF($F55="","",IFERROR($F55-TODAY(),""))</f>
        <v/>
      </c>
      <c r="O55" s="25">
        <f>IF($A55="","",IF($J55="Renewed","Renewed",IF($J55="Not Renewing","Closed - not renewing",IF(OR($F55="",$K55="",$J55=""),"Check missing fields",IFERROR(IF($F55&lt;TODAY(),"Expired - human review",IF(AND($M55&lt;&gt;"",$M55&lt;TODAY()),"Action date passed",IF($F55&lt;=TODAY()+Assumptions!$B$6,"Expires soon",IF($L55&lt;=TODAY(),"Renewal window open","Upcoming")))),"Check assumptions")))))</f>
        <v/>
      </c>
    </row>
    <row r="56">
      <c r="A56" s="16" t="n"/>
      <c r="B56" s="16" t="n"/>
      <c r="C56" s="16" t="n"/>
      <c r="D56" s="16" t="n"/>
      <c r="E56" s="31" t="n"/>
      <c r="F56" s="31" t="n"/>
      <c r="G56" s="16" t="n"/>
      <c r="H56" s="32" t="n"/>
      <c r="I56" s="16" t="n"/>
      <c r="J56" s="16" t="n"/>
      <c r="K56" s="19" t="n"/>
      <c r="L56" s="33">
        <f>IF(OR($F56="",$K56=""),"",IFERROR($F56-$K56,""))</f>
        <v/>
      </c>
      <c r="M56" s="31" t="n"/>
      <c r="N56" s="21">
        <f>IF($F56="","",IFERROR($F56-TODAY(),""))</f>
        <v/>
      </c>
      <c r="O56" s="22">
        <f>IF($A56="","",IF($J56="Renewed","Renewed",IF($J56="Not Renewing","Closed - not renewing",IF(OR($F56="",$K56="",$J56=""),"Check missing fields",IFERROR(IF($F56&lt;TODAY(),"Expired - human review",IF(AND($M56&lt;&gt;"",$M56&lt;TODAY()),"Action date passed",IF($F56&lt;=TODAY()+Assumptions!$B$6,"Expires soon",IF($L56&lt;=TODAY(),"Renewal window open","Upcoming")))),"Check assumptions")))))</f>
        <v/>
      </c>
    </row>
    <row r="57">
      <c r="A57" s="16" t="n"/>
      <c r="B57" s="16" t="n"/>
      <c r="C57" s="16" t="n"/>
      <c r="D57" s="16" t="n"/>
      <c r="E57" s="31" t="n"/>
      <c r="F57" s="31" t="n"/>
      <c r="G57" s="16" t="n"/>
      <c r="H57" s="32" t="n"/>
      <c r="I57" s="16" t="n"/>
      <c r="J57" s="16" t="n"/>
      <c r="K57" s="19" t="n"/>
      <c r="L57" s="34">
        <f>IF(OR($F57="",$K57=""),"",IFERROR($F57-$K57,""))</f>
        <v/>
      </c>
      <c r="M57" s="31" t="n"/>
      <c r="N57" s="24">
        <f>IF($F57="","",IFERROR($F57-TODAY(),""))</f>
        <v/>
      </c>
      <c r="O57" s="25">
        <f>IF($A57="","",IF($J57="Renewed","Renewed",IF($J57="Not Renewing","Closed - not renewing",IF(OR($F57="",$K57="",$J57=""),"Check missing fields",IFERROR(IF($F57&lt;TODAY(),"Expired - human review",IF(AND($M57&lt;&gt;"",$M57&lt;TODAY()),"Action date passed",IF($F57&lt;=TODAY()+Assumptions!$B$6,"Expires soon",IF($L57&lt;=TODAY(),"Renewal window open","Upcoming")))),"Check assumptions")))))</f>
        <v/>
      </c>
    </row>
    <row r="58">
      <c r="A58" s="16" t="n"/>
      <c r="B58" s="16" t="n"/>
      <c r="C58" s="16" t="n"/>
      <c r="D58" s="16" t="n"/>
      <c r="E58" s="31" t="n"/>
      <c r="F58" s="31" t="n"/>
      <c r="G58" s="16" t="n"/>
      <c r="H58" s="32" t="n"/>
      <c r="I58" s="16" t="n"/>
      <c r="J58" s="16" t="n"/>
      <c r="K58" s="19" t="n"/>
      <c r="L58" s="33">
        <f>IF(OR($F58="",$K58=""),"",IFERROR($F58-$K58,""))</f>
        <v/>
      </c>
      <c r="M58" s="31" t="n"/>
      <c r="N58" s="21">
        <f>IF($F58="","",IFERROR($F58-TODAY(),""))</f>
        <v/>
      </c>
      <c r="O58" s="22">
        <f>IF($A58="","",IF($J58="Renewed","Renewed",IF($J58="Not Renewing","Closed - not renewing",IF(OR($F58="",$K58="",$J58=""),"Check missing fields",IFERROR(IF($F58&lt;TODAY(),"Expired - human review",IF(AND($M58&lt;&gt;"",$M58&lt;TODAY()),"Action date passed",IF($F58&lt;=TODAY()+Assumptions!$B$6,"Expires soon",IF($L58&lt;=TODAY(),"Renewal window open","Upcoming")))),"Check assumptions")))))</f>
        <v/>
      </c>
    </row>
    <row r="59">
      <c r="A59" s="16" t="n"/>
      <c r="B59" s="16" t="n"/>
      <c r="C59" s="16" t="n"/>
      <c r="D59" s="16" t="n"/>
      <c r="E59" s="31" t="n"/>
      <c r="F59" s="31" t="n"/>
      <c r="G59" s="16" t="n"/>
      <c r="H59" s="32" t="n"/>
      <c r="I59" s="16" t="n"/>
      <c r="J59" s="16" t="n"/>
      <c r="K59" s="19" t="n"/>
      <c r="L59" s="34">
        <f>IF(OR($F59="",$K59=""),"",IFERROR($F59-$K59,""))</f>
        <v/>
      </c>
      <c r="M59" s="31" t="n"/>
      <c r="N59" s="24">
        <f>IF($F59="","",IFERROR($F59-TODAY(),""))</f>
        <v/>
      </c>
      <c r="O59" s="25">
        <f>IF($A59="","",IF($J59="Renewed","Renewed",IF($J59="Not Renewing","Closed - not renewing",IF(OR($F59="",$K59="",$J59=""),"Check missing fields",IFERROR(IF($F59&lt;TODAY(),"Expired - human review",IF(AND($M59&lt;&gt;"",$M59&lt;TODAY()),"Action date passed",IF($F59&lt;=TODAY()+Assumptions!$B$6,"Expires soon",IF($L59&lt;=TODAY(),"Renewal window open","Upcoming")))),"Check assumptions")))))</f>
        <v/>
      </c>
    </row>
    <row r="60">
      <c r="A60" s="16" t="n"/>
      <c r="B60" s="16" t="n"/>
      <c r="C60" s="16" t="n"/>
      <c r="D60" s="16" t="n"/>
      <c r="E60" s="31" t="n"/>
      <c r="F60" s="31" t="n"/>
      <c r="G60" s="16" t="n"/>
      <c r="H60" s="32" t="n"/>
      <c r="I60" s="16" t="n"/>
      <c r="J60" s="16" t="n"/>
      <c r="K60" s="19" t="n"/>
      <c r="L60" s="33">
        <f>IF(OR($F60="",$K60=""),"",IFERROR($F60-$K60,""))</f>
        <v/>
      </c>
      <c r="M60" s="31" t="n"/>
      <c r="N60" s="21">
        <f>IF($F60="","",IFERROR($F60-TODAY(),""))</f>
        <v/>
      </c>
      <c r="O60" s="22">
        <f>IF($A60="","",IF($J60="Renewed","Renewed",IF($J60="Not Renewing","Closed - not renewing",IF(OR($F60="",$K60="",$J60=""),"Check missing fields",IFERROR(IF($F60&lt;TODAY(),"Expired - human review",IF(AND($M60&lt;&gt;"",$M60&lt;TODAY()),"Action date passed",IF($F60&lt;=TODAY()+Assumptions!$B$6,"Expires soon",IF($L60&lt;=TODAY(),"Renewal window open","Upcoming")))),"Check assumptions")))))</f>
        <v/>
      </c>
    </row>
    <row r="61">
      <c r="A61" s="16" t="n"/>
      <c r="B61" s="16" t="n"/>
      <c r="C61" s="16" t="n"/>
      <c r="D61" s="16" t="n"/>
      <c r="E61" s="31" t="n"/>
      <c r="F61" s="31" t="n"/>
      <c r="G61" s="16" t="n"/>
      <c r="H61" s="32" t="n"/>
      <c r="I61" s="16" t="n"/>
      <c r="J61" s="16" t="n"/>
      <c r="K61" s="19" t="n"/>
      <c r="L61" s="34">
        <f>IF(OR($F61="",$K61=""),"",IFERROR($F61-$K61,""))</f>
        <v/>
      </c>
      <c r="M61" s="31" t="n"/>
      <c r="N61" s="24">
        <f>IF($F61="","",IFERROR($F61-TODAY(),""))</f>
        <v/>
      </c>
      <c r="O61" s="25">
        <f>IF($A61="","",IF($J61="Renewed","Renewed",IF($J61="Not Renewing","Closed - not renewing",IF(OR($F61="",$K61="",$J61=""),"Check missing fields",IFERROR(IF($F61&lt;TODAY(),"Expired - human review",IF(AND($M61&lt;&gt;"",$M61&lt;TODAY()),"Action date passed",IF($F61&lt;=TODAY()+Assumptions!$B$6,"Expires soon",IF($L61&lt;=TODAY(),"Renewal window open","Upcoming")))),"Check assumptions")))))</f>
        <v/>
      </c>
    </row>
    <row r="62">
      <c r="A62" s="16" t="n"/>
      <c r="B62" s="16" t="n"/>
      <c r="C62" s="16" t="n"/>
      <c r="D62" s="16" t="n"/>
      <c r="E62" s="31" t="n"/>
      <c r="F62" s="31" t="n"/>
      <c r="G62" s="16" t="n"/>
      <c r="H62" s="32" t="n"/>
      <c r="I62" s="16" t="n"/>
      <c r="J62" s="16" t="n"/>
      <c r="K62" s="19" t="n"/>
      <c r="L62" s="33">
        <f>IF(OR($F62="",$K62=""),"",IFERROR($F62-$K62,""))</f>
        <v/>
      </c>
      <c r="M62" s="31" t="n"/>
      <c r="N62" s="21">
        <f>IF($F62="","",IFERROR($F62-TODAY(),""))</f>
        <v/>
      </c>
      <c r="O62" s="22">
        <f>IF($A62="","",IF($J62="Renewed","Renewed",IF($J62="Not Renewing","Closed - not renewing",IF(OR($F62="",$K62="",$J62=""),"Check missing fields",IFERROR(IF($F62&lt;TODAY(),"Expired - human review",IF(AND($M62&lt;&gt;"",$M62&lt;TODAY()),"Action date passed",IF($F62&lt;=TODAY()+Assumptions!$B$6,"Expires soon",IF($L62&lt;=TODAY(),"Renewal window open","Upcoming")))),"Check assumptions")))))</f>
        <v/>
      </c>
    </row>
    <row r="63">
      <c r="A63" s="16" t="n"/>
      <c r="B63" s="16" t="n"/>
      <c r="C63" s="16" t="n"/>
      <c r="D63" s="16" t="n"/>
      <c r="E63" s="31" t="n"/>
      <c r="F63" s="31" t="n"/>
      <c r="G63" s="16" t="n"/>
      <c r="H63" s="32" t="n"/>
      <c r="I63" s="16" t="n"/>
      <c r="J63" s="16" t="n"/>
      <c r="K63" s="19" t="n"/>
      <c r="L63" s="34">
        <f>IF(OR($F63="",$K63=""),"",IFERROR($F63-$K63,""))</f>
        <v/>
      </c>
      <c r="M63" s="31" t="n"/>
      <c r="N63" s="24">
        <f>IF($F63="","",IFERROR($F63-TODAY(),""))</f>
        <v/>
      </c>
      <c r="O63" s="25">
        <f>IF($A63="","",IF($J63="Renewed","Renewed",IF($J63="Not Renewing","Closed - not renewing",IF(OR($F63="",$K63="",$J63=""),"Check missing fields",IFERROR(IF($F63&lt;TODAY(),"Expired - human review",IF(AND($M63&lt;&gt;"",$M63&lt;TODAY()),"Action date passed",IF($F63&lt;=TODAY()+Assumptions!$B$6,"Expires soon",IF($L63&lt;=TODAY(),"Renewal window open","Upcoming")))),"Check assumptions")))))</f>
        <v/>
      </c>
    </row>
    <row r="64">
      <c r="A64" s="16" t="n"/>
      <c r="B64" s="16" t="n"/>
      <c r="C64" s="16" t="n"/>
      <c r="D64" s="16" t="n"/>
      <c r="E64" s="31" t="n"/>
      <c r="F64" s="31" t="n"/>
      <c r="G64" s="16" t="n"/>
      <c r="H64" s="32" t="n"/>
      <c r="I64" s="16" t="n"/>
      <c r="J64" s="16" t="n"/>
      <c r="K64" s="19" t="n"/>
      <c r="L64" s="33">
        <f>IF(OR($F64="",$K64=""),"",IFERROR($F64-$K64,""))</f>
        <v/>
      </c>
      <c r="M64" s="31" t="n"/>
      <c r="N64" s="21">
        <f>IF($F64="","",IFERROR($F64-TODAY(),""))</f>
        <v/>
      </c>
      <c r="O64" s="22">
        <f>IF($A64="","",IF($J64="Renewed","Renewed",IF($J64="Not Renewing","Closed - not renewing",IF(OR($F64="",$K64="",$J64=""),"Check missing fields",IFERROR(IF($F64&lt;TODAY(),"Expired - human review",IF(AND($M64&lt;&gt;"",$M64&lt;TODAY()),"Action date passed",IF($F64&lt;=TODAY()+Assumptions!$B$6,"Expires soon",IF($L64&lt;=TODAY(),"Renewal window open","Upcoming")))),"Check assumptions")))))</f>
        <v/>
      </c>
    </row>
    <row r="65">
      <c r="A65" s="16" t="n"/>
      <c r="B65" s="16" t="n"/>
      <c r="C65" s="16" t="n"/>
      <c r="D65" s="16" t="n"/>
      <c r="E65" s="31" t="n"/>
      <c r="F65" s="31" t="n"/>
      <c r="G65" s="16" t="n"/>
      <c r="H65" s="32" t="n"/>
      <c r="I65" s="16" t="n"/>
      <c r="J65" s="16" t="n"/>
      <c r="K65" s="19" t="n"/>
      <c r="L65" s="34">
        <f>IF(OR($F65="",$K65=""),"",IFERROR($F65-$K65,""))</f>
        <v/>
      </c>
      <c r="M65" s="31" t="n"/>
      <c r="N65" s="24">
        <f>IF($F65="","",IFERROR($F65-TODAY(),""))</f>
        <v/>
      </c>
      <c r="O65" s="25">
        <f>IF($A65="","",IF($J65="Renewed","Renewed",IF($J65="Not Renewing","Closed - not renewing",IF(OR($F65="",$K65="",$J65=""),"Check missing fields",IFERROR(IF($F65&lt;TODAY(),"Expired - human review",IF(AND($M65&lt;&gt;"",$M65&lt;TODAY()),"Action date passed",IF($F65&lt;=TODAY()+Assumptions!$B$6,"Expires soon",IF($L65&lt;=TODAY(),"Renewal window open","Upcoming")))),"Check assumptions")))))</f>
        <v/>
      </c>
    </row>
    <row r="66">
      <c r="A66" s="16" t="n"/>
      <c r="B66" s="16" t="n"/>
      <c r="C66" s="16" t="n"/>
      <c r="D66" s="16" t="n"/>
      <c r="E66" s="31" t="n"/>
      <c r="F66" s="31" t="n"/>
      <c r="G66" s="16" t="n"/>
      <c r="H66" s="32" t="n"/>
      <c r="I66" s="16" t="n"/>
      <c r="J66" s="16" t="n"/>
      <c r="K66" s="19" t="n"/>
      <c r="L66" s="33">
        <f>IF(OR($F66="",$K66=""),"",IFERROR($F66-$K66,""))</f>
        <v/>
      </c>
      <c r="M66" s="31" t="n"/>
      <c r="N66" s="21">
        <f>IF($F66="","",IFERROR($F66-TODAY(),""))</f>
        <v/>
      </c>
      <c r="O66" s="22">
        <f>IF($A66="","",IF($J66="Renewed","Renewed",IF($J66="Not Renewing","Closed - not renewing",IF(OR($F66="",$K66="",$J66=""),"Check missing fields",IFERROR(IF($F66&lt;TODAY(),"Expired - human review",IF(AND($M66&lt;&gt;"",$M66&lt;TODAY()),"Action date passed",IF($F66&lt;=TODAY()+Assumptions!$B$6,"Expires soon",IF($L66&lt;=TODAY(),"Renewal window open","Upcoming")))),"Check assumptions")))))</f>
        <v/>
      </c>
    </row>
    <row r="67">
      <c r="A67" s="16" t="n"/>
      <c r="B67" s="16" t="n"/>
      <c r="C67" s="16" t="n"/>
      <c r="D67" s="16" t="n"/>
      <c r="E67" s="31" t="n"/>
      <c r="F67" s="31" t="n"/>
      <c r="G67" s="16" t="n"/>
      <c r="H67" s="32" t="n"/>
      <c r="I67" s="16" t="n"/>
      <c r="J67" s="16" t="n"/>
      <c r="K67" s="19" t="n"/>
      <c r="L67" s="34">
        <f>IF(OR($F67="",$K67=""),"",IFERROR($F67-$K67,""))</f>
        <v/>
      </c>
      <c r="M67" s="31" t="n"/>
      <c r="N67" s="24">
        <f>IF($F67="","",IFERROR($F67-TODAY(),""))</f>
        <v/>
      </c>
      <c r="O67" s="25">
        <f>IF($A67="","",IF($J67="Renewed","Renewed",IF($J67="Not Renewing","Closed - not renewing",IF(OR($F67="",$K67="",$J67=""),"Check missing fields",IFERROR(IF($F67&lt;TODAY(),"Expired - human review",IF(AND($M67&lt;&gt;"",$M67&lt;TODAY()),"Action date passed",IF($F67&lt;=TODAY()+Assumptions!$B$6,"Expires soon",IF($L67&lt;=TODAY(),"Renewal window open","Upcoming")))),"Check assumptions")))))</f>
        <v/>
      </c>
    </row>
    <row r="68">
      <c r="A68" s="16" t="n"/>
      <c r="B68" s="16" t="n"/>
      <c r="C68" s="16" t="n"/>
      <c r="D68" s="16" t="n"/>
      <c r="E68" s="31" t="n"/>
      <c r="F68" s="31" t="n"/>
      <c r="G68" s="16" t="n"/>
      <c r="H68" s="32" t="n"/>
      <c r="I68" s="16" t="n"/>
      <c r="J68" s="16" t="n"/>
      <c r="K68" s="19" t="n"/>
      <c r="L68" s="33">
        <f>IF(OR($F68="",$K68=""),"",IFERROR($F68-$K68,""))</f>
        <v/>
      </c>
      <c r="M68" s="31" t="n"/>
      <c r="N68" s="21">
        <f>IF($F68="","",IFERROR($F68-TODAY(),""))</f>
        <v/>
      </c>
      <c r="O68" s="22">
        <f>IF($A68="","",IF($J68="Renewed","Renewed",IF($J68="Not Renewing","Closed - not renewing",IF(OR($F68="",$K68="",$J68=""),"Check missing fields",IFERROR(IF($F68&lt;TODAY(),"Expired - human review",IF(AND($M68&lt;&gt;"",$M68&lt;TODAY()),"Action date passed",IF($F68&lt;=TODAY()+Assumptions!$B$6,"Expires soon",IF($L68&lt;=TODAY(),"Renewal window open","Upcoming")))),"Check assumptions")))))</f>
        <v/>
      </c>
    </row>
    <row r="69">
      <c r="A69" s="16" t="n"/>
      <c r="B69" s="16" t="n"/>
      <c r="C69" s="16" t="n"/>
      <c r="D69" s="16" t="n"/>
      <c r="E69" s="31" t="n"/>
      <c r="F69" s="31" t="n"/>
      <c r="G69" s="16" t="n"/>
      <c r="H69" s="32" t="n"/>
      <c r="I69" s="16" t="n"/>
      <c r="J69" s="16" t="n"/>
      <c r="K69" s="19" t="n"/>
      <c r="L69" s="34">
        <f>IF(OR($F69="",$K69=""),"",IFERROR($F69-$K69,""))</f>
        <v/>
      </c>
      <c r="M69" s="31" t="n"/>
      <c r="N69" s="24">
        <f>IF($F69="","",IFERROR($F69-TODAY(),""))</f>
        <v/>
      </c>
      <c r="O69" s="25">
        <f>IF($A69="","",IF($J69="Renewed","Renewed",IF($J69="Not Renewing","Closed - not renewing",IF(OR($F69="",$K69="",$J69=""),"Check missing fields",IFERROR(IF($F69&lt;TODAY(),"Expired - human review",IF(AND($M69&lt;&gt;"",$M69&lt;TODAY()),"Action date passed",IF($F69&lt;=TODAY()+Assumptions!$B$6,"Expires soon",IF($L69&lt;=TODAY(),"Renewal window open","Upcoming")))),"Check assumptions")))))</f>
        <v/>
      </c>
    </row>
    <row r="70">
      <c r="A70" s="16" t="n"/>
      <c r="B70" s="16" t="n"/>
      <c r="C70" s="16" t="n"/>
      <c r="D70" s="16" t="n"/>
      <c r="E70" s="31" t="n"/>
      <c r="F70" s="31" t="n"/>
      <c r="G70" s="16" t="n"/>
      <c r="H70" s="32" t="n"/>
      <c r="I70" s="16" t="n"/>
      <c r="J70" s="16" t="n"/>
      <c r="K70" s="19" t="n"/>
      <c r="L70" s="33">
        <f>IF(OR($F70="",$K70=""),"",IFERROR($F70-$K70,""))</f>
        <v/>
      </c>
      <c r="M70" s="31" t="n"/>
      <c r="N70" s="21">
        <f>IF($F70="","",IFERROR($F70-TODAY(),""))</f>
        <v/>
      </c>
      <c r="O70" s="22">
        <f>IF($A70="","",IF($J70="Renewed","Renewed",IF($J70="Not Renewing","Closed - not renewing",IF(OR($F70="",$K70="",$J70=""),"Check missing fields",IFERROR(IF($F70&lt;TODAY(),"Expired - human review",IF(AND($M70&lt;&gt;"",$M70&lt;TODAY()),"Action date passed",IF($F70&lt;=TODAY()+Assumptions!$B$6,"Expires soon",IF($L70&lt;=TODAY(),"Renewal window open","Upcoming")))),"Check assumptions")))))</f>
        <v/>
      </c>
    </row>
    <row r="71">
      <c r="A71" s="16" t="n"/>
      <c r="B71" s="16" t="n"/>
      <c r="C71" s="16" t="n"/>
      <c r="D71" s="16" t="n"/>
      <c r="E71" s="31" t="n"/>
      <c r="F71" s="31" t="n"/>
      <c r="G71" s="16" t="n"/>
      <c r="H71" s="32" t="n"/>
      <c r="I71" s="16" t="n"/>
      <c r="J71" s="16" t="n"/>
      <c r="K71" s="19" t="n"/>
      <c r="L71" s="34">
        <f>IF(OR($F71="",$K71=""),"",IFERROR($F71-$K71,""))</f>
        <v/>
      </c>
      <c r="M71" s="31" t="n"/>
      <c r="N71" s="24">
        <f>IF($F71="","",IFERROR($F71-TODAY(),""))</f>
        <v/>
      </c>
      <c r="O71" s="25">
        <f>IF($A71="","",IF($J71="Renewed","Renewed",IF($J71="Not Renewing","Closed - not renewing",IF(OR($F71="",$K71="",$J71=""),"Check missing fields",IFERROR(IF($F71&lt;TODAY(),"Expired - human review",IF(AND($M71&lt;&gt;"",$M71&lt;TODAY()),"Action date passed",IF($F71&lt;=TODAY()+Assumptions!$B$6,"Expires soon",IF($L71&lt;=TODAY(),"Renewal window open","Upcoming")))),"Check assumptions")))))</f>
        <v/>
      </c>
    </row>
    <row r="72">
      <c r="A72" s="16" t="n"/>
      <c r="B72" s="16" t="n"/>
      <c r="C72" s="16" t="n"/>
      <c r="D72" s="16" t="n"/>
      <c r="E72" s="31" t="n"/>
      <c r="F72" s="31" t="n"/>
      <c r="G72" s="16" t="n"/>
      <c r="H72" s="32" t="n"/>
      <c r="I72" s="16" t="n"/>
      <c r="J72" s="16" t="n"/>
      <c r="K72" s="19" t="n"/>
      <c r="L72" s="33">
        <f>IF(OR($F72="",$K72=""),"",IFERROR($F72-$K72,""))</f>
        <v/>
      </c>
      <c r="M72" s="31" t="n"/>
      <c r="N72" s="21">
        <f>IF($F72="","",IFERROR($F72-TODAY(),""))</f>
        <v/>
      </c>
      <c r="O72" s="22">
        <f>IF($A72="","",IF($J72="Renewed","Renewed",IF($J72="Not Renewing","Closed - not renewing",IF(OR($F72="",$K72="",$J72=""),"Check missing fields",IFERROR(IF($F72&lt;TODAY(),"Expired - human review",IF(AND($M72&lt;&gt;"",$M72&lt;TODAY()),"Action date passed",IF($F72&lt;=TODAY()+Assumptions!$B$6,"Expires soon",IF($L72&lt;=TODAY(),"Renewal window open","Upcoming")))),"Check assumptions")))))</f>
        <v/>
      </c>
    </row>
    <row r="73">
      <c r="A73" s="16" t="n"/>
      <c r="B73" s="16" t="n"/>
      <c r="C73" s="16" t="n"/>
      <c r="D73" s="16" t="n"/>
      <c r="E73" s="31" t="n"/>
      <c r="F73" s="31" t="n"/>
      <c r="G73" s="16" t="n"/>
      <c r="H73" s="32" t="n"/>
      <c r="I73" s="16" t="n"/>
      <c r="J73" s="16" t="n"/>
      <c r="K73" s="19" t="n"/>
      <c r="L73" s="34">
        <f>IF(OR($F73="",$K73=""),"",IFERROR($F73-$K73,""))</f>
        <v/>
      </c>
      <c r="M73" s="31" t="n"/>
      <c r="N73" s="24">
        <f>IF($F73="","",IFERROR($F73-TODAY(),""))</f>
        <v/>
      </c>
      <c r="O73" s="25">
        <f>IF($A73="","",IF($J73="Renewed","Renewed",IF($J73="Not Renewing","Closed - not renewing",IF(OR($F73="",$K73="",$J73=""),"Check missing fields",IFERROR(IF($F73&lt;TODAY(),"Expired - human review",IF(AND($M73&lt;&gt;"",$M73&lt;TODAY()),"Action date passed",IF($F73&lt;=TODAY()+Assumptions!$B$6,"Expires soon",IF($L73&lt;=TODAY(),"Renewal window open","Upcoming")))),"Check assumptions")))))</f>
        <v/>
      </c>
    </row>
    <row r="74">
      <c r="A74" s="16" t="n"/>
      <c r="B74" s="16" t="n"/>
      <c r="C74" s="16" t="n"/>
      <c r="D74" s="16" t="n"/>
      <c r="E74" s="31" t="n"/>
      <c r="F74" s="31" t="n"/>
      <c r="G74" s="16" t="n"/>
      <c r="H74" s="32" t="n"/>
      <c r="I74" s="16" t="n"/>
      <c r="J74" s="16" t="n"/>
      <c r="K74" s="19" t="n"/>
      <c r="L74" s="33">
        <f>IF(OR($F74="",$K74=""),"",IFERROR($F74-$K74,""))</f>
        <v/>
      </c>
      <c r="M74" s="31" t="n"/>
      <c r="N74" s="21">
        <f>IF($F74="","",IFERROR($F74-TODAY(),""))</f>
        <v/>
      </c>
      <c r="O74" s="22">
        <f>IF($A74="","",IF($J74="Renewed","Renewed",IF($J74="Not Renewing","Closed - not renewing",IF(OR($F74="",$K74="",$J74=""),"Check missing fields",IFERROR(IF($F74&lt;TODAY(),"Expired - human review",IF(AND($M74&lt;&gt;"",$M74&lt;TODAY()),"Action date passed",IF($F74&lt;=TODAY()+Assumptions!$B$6,"Expires soon",IF($L74&lt;=TODAY(),"Renewal window open","Upcoming")))),"Check assumptions")))))</f>
        <v/>
      </c>
    </row>
    <row r="75">
      <c r="A75" s="16" t="n"/>
      <c r="B75" s="16" t="n"/>
      <c r="C75" s="16" t="n"/>
      <c r="D75" s="16" t="n"/>
      <c r="E75" s="31" t="n"/>
      <c r="F75" s="31" t="n"/>
      <c r="G75" s="16" t="n"/>
      <c r="H75" s="32" t="n"/>
      <c r="I75" s="16" t="n"/>
      <c r="J75" s="16" t="n"/>
      <c r="K75" s="19" t="n"/>
      <c r="L75" s="34">
        <f>IF(OR($F75="",$K75=""),"",IFERROR($F75-$K75,""))</f>
        <v/>
      </c>
      <c r="M75" s="31" t="n"/>
      <c r="N75" s="24">
        <f>IF($F75="","",IFERROR($F75-TODAY(),""))</f>
        <v/>
      </c>
      <c r="O75" s="25">
        <f>IF($A75="","",IF($J75="Renewed","Renewed",IF($J75="Not Renewing","Closed - not renewing",IF(OR($F75="",$K75="",$J75=""),"Check missing fields",IFERROR(IF($F75&lt;TODAY(),"Expired - human review",IF(AND($M75&lt;&gt;"",$M75&lt;TODAY()),"Action date passed",IF($F75&lt;=TODAY()+Assumptions!$B$6,"Expires soon",IF($L75&lt;=TODAY(),"Renewal window open","Upcoming")))),"Check assumptions")))))</f>
        <v/>
      </c>
    </row>
    <row r="76">
      <c r="A76" s="16" t="n"/>
      <c r="B76" s="16" t="n"/>
      <c r="C76" s="16" t="n"/>
      <c r="D76" s="16" t="n"/>
      <c r="E76" s="31" t="n"/>
      <c r="F76" s="31" t="n"/>
      <c r="G76" s="16" t="n"/>
      <c r="H76" s="32" t="n"/>
      <c r="I76" s="16" t="n"/>
      <c r="J76" s="16" t="n"/>
      <c r="K76" s="19" t="n"/>
      <c r="L76" s="33">
        <f>IF(OR($F76="",$K76=""),"",IFERROR($F76-$K76,""))</f>
        <v/>
      </c>
      <c r="M76" s="31" t="n"/>
      <c r="N76" s="21">
        <f>IF($F76="","",IFERROR($F76-TODAY(),""))</f>
        <v/>
      </c>
      <c r="O76" s="22">
        <f>IF($A76="","",IF($J76="Renewed","Renewed",IF($J76="Not Renewing","Closed - not renewing",IF(OR($F76="",$K76="",$J76=""),"Check missing fields",IFERROR(IF($F76&lt;TODAY(),"Expired - human review",IF(AND($M76&lt;&gt;"",$M76&lt;TODAY()),"Action date passed",IF($F76&lt;=TODAY()+Assumptions!$B$6,"Expires soon",IF($L76&lt;=TODAY(),"Renewal window open","Upcoming")))),"Check assumptions")))))</f>
        <v/>
      </c>
    </row>
    <row r="77">
      <c r="A77" s="16" t="n"/>
      <c r="B77" s="16" t="n"/>
      <c r="C77" s="16" t="n"/>
      <c r="D77" s="16" t="n"/>
      <c r="E77" s="31" t="n"/>
      <c r="F77" s="31" t="n"/>
      <c r="G77" s="16" t="n"/>
      <c r="H77" s="32" t="n"/>
      <c r="I77" s="16" t="n"/>
      <c r="J77" s="16" t="n"/>
      <c r="K77" s="19" t="n"/>
      <c r="L77" s="34">
        <f>IF(OR($F77="",$K77=""),"",IFERROR($F77-$K77,""))</f>
        <v/>
      </c>
      <c r="M77" s="31" t="n"/>
      <c r="N77" s="24">
        <f>IF($F77="","",IFERROR($F77-TODAY(),""))</f>
        <v/>
      </c>
      <c r="O77" s="25">
        <f>IF($A77="","",IF($J77="Renewed","Renewed",IF($J77="Not Renewing","Closed - not renewing",IF(OR($F77="",$K77="",$J77=""),"Check missing fields",IFERROR(IF($F77&lt;TODAY(),"Expired - human review",IF(AND($M77&lt;&gt;"",$M77&lt;TODAY()),"Action date passed",IF($F77&lt;=TODAY()+Assumptions!$B$6,"Expires soon",IF($L77&lt;=TODAY(),"Renewal window open","Upcoming")))),"Check assumptions")))))</f>
        <v/>
      </c>
    </row>
    <row r="78">
      <c r="A78" s="16" t="n"/>
      <c r="B78" s="16" t="n"/>
      <c r="C78" s="16" t="n"/>
      <c r="D78" s="16" t="n"/>
      <c r="E78" s="31" t="n"/>
      <c r="F78" s="31" t="n"/>
      <c r="G78" s="16" t="n"/>
      <c r="H78" s="32" t="n"/>
      <c r="I78" s="16" t="n"/>
      <c r="J78" s="16" t="n"/>
      <c r="K78" s="19" t="n"/>
      <c r="L78" s="33">
        <f>IF(OR($F78="",$K78=""),"",IFERROR($F78-$K78,""))</f>
        <v/>
      </c>
      <c r="M78" s="31" t="n"/>
      <c r="N78" s="21">
        <f>IF($F78="","",IFERROR($F78-TODAY(),""))</f>
        <v/>
      </c>
      <c r="O78" s="22">
        <f>IF($A78="","",IF($J78="Renewed","Renewed",IF($J78="Not Renewing","Closed - not renewing",IF(OR($F78="",$K78="",$J78=""),"Check missing fields",IFERROR(IF($F78&lt;TODAY(),"Expired - human review",IF(AND($M78&lt;&gt;"",$M78&lt;TODAY()),"Action date passed",IF($F78&lt;=TODAY()+Assumptions!$B$6,"Expires soon",IF($L78&lt;=TODAY(),"Renewal window open","Upcoming")))),"Check assumptions")))))</f>
        <v/>
      </c>
    </row>
    <row r="79">
      <c r="A79" s="16" t="n"/>
      <c r="B79" s="16" t="n"/>
      <c r="C79" s="16" t="n"/>
      <c r="D79" s="16" t="n"/>
      <c r="E79" s="31" t="n"/>
      <c r="F79" s="31" t="n"/>
      <c r="G79" s="16" t="n"/>
      <c r="H79" s="32" t="n"/>
      <c r="I79" s="16" t="n"/>
      <c r="J79" s="16" t="n"/>
      <c r="K79" s="19" t="n"/>
      <c r="L79" s="34">
        <f>IF(OR($F79="",$K79=""),"",IFERROR($F79-$K79,""))</f>
        <v/>
      </c>
      <c r="M79" s="31" t="n"/>
      <c r="N79" s="24">
        <f>IF($F79="","",IFERROR($F79-TODAY(),""))</f>
        <v/>
      </c>
      <c r="O79" s="25">
        <f>IF($A79="","",IF($J79="Renewed","Renewed",IF($J79="Not Renewing","Closed - not renewing",IF(OR($F79="",$K79="",$J79=""),"Check missing fields",IFERROR(IF($F79&lt;TODAY(),"Expired - human review",IF(AND($M79&lt;&gt;"",$M79&lt;TODAY()),"Action date passed",IF($F79&lt;=TODAY()+Assumptions!$B$6,"Expires soon",IF($L79&lt;=TODAY(),"Renewal window open","Upcoming")))),"Check assumptions")))))</f>
        <v/>
      </c>
    </row>
    <row r="80">
      <c r="A80" s="16" t="n"/>
      <c r="B80" s="16" t="n"/>
      <c r="C80" s="16" t="n"/>
      <c r="D80" s="16" t="n"/>
      <c r="E80" s="31" t="n"/>
      <c r="F80" s="31" t="n"/>
      <c r="G80" s="16" t="n"/>
      <c r="H80" s="32" t="n"/>
      <c r="I80" s="16" t="n"/>
      <c r="J80" s="16" t="n"/>
      <c r="K80" s="19" t="n"/>
      <c r="L80" s="33">
        <f>IF(OR($F80="",$K80=""),"",IFERROR($F80-$K80,""))</f>
        <v/>
      </c>
      <c r="M80" s="31" t="n"/>
      <c r="N80" s="21">
        <f>IF($F80="","",IFERROR($F80-TODAY(),""))</f>
        <v/>
      </c>
      <c r="O80" s="22">
        <f>IF($A80="","",IF($J80="Renewed","Renewed",IF($J80="Not Renewing","Closed - not renewing",IF(OR($F80="",$K80="",$J80=""),"Check missing fields",IFERROR(IF($F80&lt;TODAY(),"Expired - human review",IF(AND($M80&lt;&gt;"",$M80&lt;TODAY()),"Action date passed",IF($F80&lt;=TODAY()+Assumptions!$B$6,"Expires soon",IF($L80&lt;=TODAY(),"Renewal window open","Upcoming")))),"Check assumptions")))))</f>
        <v/>
      </c>
    </row>
    <row r="81">
      <c r="A81" s="16" t="n"/>
      <c r="B81" s="16" t="n"/>
      <c r="C81" s="16" t="n"/>
      <c r="D81" s="16" t="n"/>
      <c r="E81" s="31" t="n"/>
      <c r="F81" s="31" t="n"/>
      <c r="G81" s="16" t="n"/>
      <c r="H81" s="32" t="n"/>
      <c r="I81" s="16" t="n"/>
      <c r="J81" s="16" t="n"/>
      <c r="K81" s="19" t="n"/>
      <c r="L81" s="34">
        <f>IF(OR($F81="",$K81=""),"",IFERROR($F81-$K81,""))</f>
        <v/>
      </c>
      <c r="M81" s="31" t="n"/>
      <c r="N81" s="24">
        <f>IF($F81="","",IFERROR($F81-TODAY(),""))</f>
        <v/>
      </c>
      <c r="O81" s="25">
        <f>IF($A81="","",IF($J81="Renewed","Renewed",IF($J81="Not Renewing","Closed - not renewing",IF(OR($F81="",$K81="",$J81=""),"Check missing fields",IFERROR(IF($F81&lt;TODAY(),"Expired - human review",IF(AND($M81&lt;&gt;"",$M81&lt;TODAY()),"Action date passed",IF($F81&lt;=TODAY()+Assumptions!$B$6,"Expires soon",IF($L81&lt;=TODAY(),"Renewal window open","Upcoming")))),"Check assumptions")))))</f>
        <v/>
      </c>
    </row>
    <row r="82">
      <c r="A82" s="16" t="n"/>
      <c r="B82" s="16" t="n"/>
      <c r="C82" s="16" t="n"/>
      <c r="D82" s="16" t="n"/>
      <c r="E82" s="31" t="n"/>
      <c r="F82" s="31" t="n"/>
      <c r="G82" s="16" t="n"/>
      <c r="H82" s="32" t="n"/>
      <c r="I82" s="16" t="n"/>
      <c r="J82" s="16" t="n"/>
      <c r="K82" s="19" t="n"/>
      <c r="L82" s="33">
        <f>IF(OR($F82="",$K82=""),"",IFERROR($F82-$K82,""))</f>
        <v/>
      </c>
      <c r="M82" s="31" t="n"/>
      <c r="N82" s="21">
        <f>IF($F82="","",IFERROR($F82-TODAY(),""))</f>
        <v/>
      </c>
      <c r="O82" s="22">
        <f>IF($A82="","",IF($J82="Renewed","Renewed",IF($J82="Not Renewing","Closed - not renewing",IF(OR($F82="",$K82="",$J82=""),"Check missing fields",IFERROR(IF($F82&lt;TODAY(),"Expired - human review",IF(AND($M82&lt;&gt;"",$M82&lt;TODAY()),"Action date passed",IF($F82&lt;=TODAY()+Assumptions!$B$6,"Expires soon",IF($L82&lt;=TODAY(),"Renewal window open","Upcoming")))),"Check assumptions")))))</f>
        <v/>
      </c>
    </row>
    <row r="83">
      <c r="A83" s="16" t="n"/>
      <c r="B83" s="16" t="n"/>
      <c r="C83" s="16" t="n"/>
      <c r="D83" s="16" t="n"/>
      <c r="E83" s="31" t="n"/>
      <c r="F83" s="31" t="n"/>
      <c r="G83" s="16" t="n"/>
      <c r="H83" s="32" t="n"/>
      <c r="I83" s="16" t="n"/>
      <c r="J83" s="16" t="n"/>
      <c r="K83" s="19" t="n"/>
      <c r="L83" s="34">
        <f>IF(OR($F83="",$K83=""),"",IFERROR($F83-$K83,""))</f>
        <v/>
      </c>
      <c r="M83" s="31" t="n"/>
      <c r="N83" s="24">
        <f>IF($F83="","",IFERROR($F83-TODAY(),""))</f>
        <v/>
      </c>
      <c r="O83" s="25">
        <f>IF($A83="","",IF($J83="Renewed","Renewed",IF($J83="Not Renewing","Closed - not renewing",IF(OR($F83="",$K83="",$J83=""),"Check missing fields",IFERROR(IF($F83&lt;TODAY(),"Expired - human review",IF(AND($M83&lt;&gt;"",$M83&lt;TODAY()),"Action date passed",IF($F83&lt;=TODAY()+Assumptions!$B$6,"Expires soon",IF($L83&lt;=TODAY(),"Renewal window open","Upcoming")))),"Check assumptions")))))</f>
        <v/>
      </c>
    </row>
    <row r="84">
      <c r="A84" s="16" t="n"/>
      <c r="B84" s="16" t="n"/>
      <c r="C84" s="16" t="n"/>
      <c r="D84" s="16" t="n"/>
      <c r="E84" s="31" t="n"/>
      <c r="F84" s="31" t="n"/>
      <c r="G84" s="16" t="n"/>
      <c r="H84" s="32" t="n"/>
      <c r="I84" s="16" t="n"/>
      <c r="J84" s="16" t="n"/>
      <c r="K84" s="19" t="n"/>
      <c r="L84" s="33">
        <f>IF(OR($F84="",$K84=""),"",IFERROR($F84-$K84,""))</f>
        <v/>
      </c>
      <c r="M84" s="31" t="n"/>
      <c r="N84" s="21">
        <f>IF($F84="","",IFERROR($F84-TODAY(),""))</f>
        <v/>
      </c>
      <c r="O84" s="22">
        <f>IF($A84="","",IF($J84="Renewed","Renewed",IF($J84="Not Renewing","Closed - not renewing",IF(OR($F84="",$K84="",$J84=""),"Check missing fields",IFERROR(IF($F84&lt;TODAY(),"Expired - human review",IF(AND($M84&lt;&gt;"",$M84&lt;TODAY()),"Action date passed",IF($F84&lt;=TODAY()+Assumptions!$B$6,"Expires soon",IF($L84&lt;=TODAY(),"Renewal window open","Upcoming")))),"Check assumptions")))))</f>
        <v/>
      </c>
    </row>
    <row r="85">
      <c r="A85" s="16" t="n"/>
      <c r="B85" s="16" t="n"/>
      <c r="C85" s="16" t="n"/>
      <c r="D85" s="16" t="n"/>
      <c r="E85" s="31" t="n"/>
      <c r="F85" s="31" t="n"/>
      <c r="G85" s="16" t="n"/>
      <c r="H85" s="32" t="n"/>
      <c r="I85" s="16" t="n"/>
      <c r="J85" s="16" t="n"/>
      <c r="K85" s="19" t="n"/>
      <c r="L85" s="34">
        <f>IF(OR($F85="",$K85=""),"",IFERROR($F85-$K85,""))</f>
        <v/>
      </c>
      <c r="M85" s="31" t="n"/>
      <c r="N85" s="24">
        <f>IF($F85="","",IFERROR($F85-TODAY(),""))</f>
        <v/>
      </c>
      <c r="O85" s="25">
        <f>IF($A85="","",IF($J85="Renewed","Renewed",IF($J85="Not Renewing","Closed - not renewing",IF(OR($F85="",$K85="",$J85=""),"Check missing fields",IFERROR(IF($F85&lt;TODAY(),"Expired - human review",IF(AND($M85&lt;&gt;"",$M85&lt;TODAY()),"Action date passed",IF($F85&lt;=TODAY()+Assumptions!$B$6,"Expires soon",IF($L85&lt;=TODAY(),"Renewal window open","Upcoming")))),"Check assumptions")))))</f>
        <v/>
      </c>
    </row>
    <row r="86">
      <c r="A86" s="16" t="n"/>
      <c r="B86" s="16" t="n"/>
      <c r="C86" s="16" t="n"/>
      <c r="D86" s="16" t="n"/>
      <c r="E86" s="31" t="n"/>
      <c r="F86" s="31" t="n"/>
      <c r="G86" s="16" t="n"/>
      <c r="H86" s="32" t="n"/>
      <c r="I86" s="16" t="n"/>
      <c r="J86" s="16" t="n"/>
      <c r="K86" s="19" t="n"/>
      <c r="L86" s="33">
        <f>IF(OR($F86="",$K86=""),"",IFERROR($F86-$K86,""))</f>
        <v/>
      </c>
      <c r="M86" s="31" t="n"/>
      <c r="N86" s="21">
        <f>IF($F86="","",IFERROR($F86-TODAY(),""))</f>
        <v/>
      </c>
      <c r="O86" s="22">
        <f>IF($A86="","",IF($J86="Renewed","Renewed",IF($J86="Not Renewing","Closed - not renewing",IF(OR($F86="",$K86="",$J86=""),"Check missing fields",IFERROR(IF($F86&lt;TODAY(),"Expired - human review",IF(AND($M86&lt;&gt;"",$M86&lt;TODAY()),"Action date passed",IF($F86&lt;=TODAY()+Assumptions!$B$6,"Expires soon",IF($L86&lt;=TODAY(),"Renewal window open","Upcoming")))),"Check assumptions")))))</f>
        <v/>
      </c>
    </row>
    <row r="87">
      <c r="A87" s="16" t="n"/>
      <c r="B87" s="16" t="n"/>
      <c r="C87" s="16" t="n"/>
      <c r="D87" s="16" t="n"/>
      <c r="E87" s="31" t="n"/>
      <c r="F87" s="31" t="n"/>
      <c r="G87" s="16" t="n"/>
      <c r="H87" s="32" t="n"/>
      <c r="I87" s="16" t="n"/>
      <c r="J87" s="16" t="n"/>
      <c r="K87" s="19" t="n"/>
      <c r="L87" s="34">
        <f>IF(OR($F87="",$K87=""),"",IFERROR($F87-$K87,""))</f>
        <v/>
      </c>
      <c r="M87" s="31" t="n"/>
      <c r="N87" s="24">
        <f>IF($F87="","",IFERROR($F87-TODAY(),""))</f>
        <v/>
      </c>
      <c r="O87" s="25">
        <f>IF($A87="","",IF($J87="Renewed","Renewed",IF($J87="Not Renewing","Closed - not renewing",IF(OR($F87="",$K87="",$J87=""),"Check missing fields",IFERROR(IF($F87&lt;TODAY(),"Expired - human review",IF(AND($M87&lt;&gt;"",$M87&lt;TODAY()),"Action date passed",IF($F87&lt;=TODAY()+Assumptions!$B$6,"Expires soon",IF($L87&lt;=TODAY(),"Renewal window open","Upcoming")))),"Check assumptions")))))</f>
        <v/>
      </c>
    </row>
    <row r="88">
      <c r="A88" s="16" t="n"/>
      <c r="B88" s="16" t="n"/>
      <c r="C88" s="16" t="n"/>
      <c r="D88" s="16" t="n"/>
      <c r="E88" s="31" t="n"/>
      <c r="F88" s="31" t="n"/>
      <c r="G88" s="16" t="n"/>
      <c r="H88" s="32" t="n"/>
      <c r="I88" s="16" t="n"/>
      <c r="J88" s="16" t="n"/>
      <c r="K88" s="19" t="n"/>
      <c r="L88" s="33">
        <f>IF(OR($F88="",$K88=""),"",IFERROR($F88-$K88,""))</f>
        <v/>
      </c>
      <c r="M88" s="31" t="n"/>
      <c r="N88" s="21">
        <f>IF($F88="","",IFERROR($F88-TODAY(),""))</f>
        <v/>
      </c>
      <c r="O88" s="22">
        <f>IF($A88="","",IF($J88="Renewed","Renewed",IF($J88="Not Renewing","Closed - not renewing",IF(OR($F88="",$K88="",$J88=""),"Check missing fields",IFERROR(IF($F88&lt;TODAY(),"Expired - human review",IF(AND($M88&lt;&gt;"",$M88&lt;TODAY()),"Action date passed",IF($F88&lt;=TODAY()+Assumptions!$B$6,"Expires soon",IF($L88&lt;=TODAY(),"Renewal window open","Upcoming")))),"Check assumptions")))))</f>
        <v/>
      </c>
    </row>
    <row r="89">
      <c r="A89" s="16" t="n"/>
      <c r="B89" s="16" t="n"/>
      <c r="C89" s="16" t="n"/>
      <c r="D89" s="16" t="n"/>
      <c r="E89" s="31" t="n"/>
      <c r="F89" s="31" t="n"/>
      <c r="G89" s="16" t="n"/>
      <c r="H89" s="32" t="n"/>
      <c r="I89" s="16" t="n"/>
      <c r="J89" s="16" t="n"/>
      <c r="K89" s="19" t="n"/>
      <c r="L89" s="34">
        <f>IF(OR($F89="",$K89=""),"",IFERROR($F89-$K89,""))</f>
        <v/>
      </c>
      <c r="M89" s="31" t="n"/>
      <c r="N89" s="24">
        <f>IF($F89="","",IFERROR($F89-TODAY(),""))</f>
        <v/>
      </c>
      <c r="O89" s="25">
        <f>IF($A89="","",IF($J89="Renewed","Renewed",IF($J89="Not Renewing","Closed - not renewing",IF(OR($F89="",$K89="",$J89=""),"Check missing fields",IFERROR(IF($F89&lt;TODAY(),"Expired - human review",IF(AND($M89&lt;&gt;"",$M89&lt;TODAY()),"Action date passed",IF($F89&lt;=TODAY()+Assumptions!$B$6,"Expires soon",IF($L89&lt;=TODAY(),"Renewal window open","Upcoming")))),"Check assumptions")))))</f>
        <v/>
      </c>
    </row>
    <row r="90">
      <c r="A90" s="16" t="n"/>
      <c r="B90" s="16" t="n"/>
      <c r="C90" s="16" t="n"/>
      <c r="D90" s="16" t="n"/>
      <c r="E90" s="31" t="n"/>
      <c r="F90" s="31" t="n"/>
      <c r="G90" s="16" t="n"/>
      <c r="H90" s="32" t="n"/>
      <c r="I90" s="16" t="n"/>
      <c r="J90" s="16" t="n"/>
      <c r="K90" s="19" t="n"/>
      <c r="L90" s="33">
        <f>IF(OR($F90="",$K90=""),"",IFERROR($F90-$K90,""))</f>
        <v/>
      </c>
      <c r="M90" s="31" t="n"/>
      <c r="N90" s="21">
        <f>IF($F90="","",IFERROR($F90-TODAY(),""))</f>
        <v/>
      </c>
      <c r="O90" s="22">
        <f>IF($A90="","",IF($J90="Renewed","Renewed",IF($J90="Not Renewing","Closed - not renewing",IF(OR($F90="",$K90="",$J90=""),"Check missing fields",IFERROR(IF($F90&lt;TODAY(),"Expired - human review",IF(AND($M90&lt;&gt;"",$M90&lt;TODAY()),"Action date passed",IF($F90&lt;=TODAY()+Assumptions!$B$6,"Expires soon",IF($L90&lt;=TODAY(),"Renewal window open","Upcoming")))),"Check assumptions")))))</f>
        <v/>
      </c>
    </row>
    <row r="91">
      <c r="A91" s="16" t="n"/>
      <c r="B91" s="16" t="n"/>
      <c r="C91" s="16" t="n"/>
      <c r="D91" s="16" t="n"/>
      <c r="E91" s="31" t="n"/>
      <c r="F91" s="31" t="n"/>
      <c r="G91" s="16" t="n"/>
      <c r="H91" s="32" t="n"/>
      <c r="I91" s="16" t="n"/>
      <c r="J91" s="16" t="n"/>
      <c r="K91" s="19" t="n"/>
      <c r="L91" s="34">
        <f>IF(OR($F91="",$K91=""),"",IFERROR($F91-$K91,""))</f>
        <v/>
      </c>
      <c r="M91" s="31" t="n"/>
      <c r="N91" s="24">
        <f>IF($F91="","",IFERROR($F91-TODAY(),""))</f>
        <v/>
      </c>
      <c r="O91" s="25">
        <f>IF($A91="","",IF($J91="Renewed","Renewed",IF($J91="Not Renewing","Closed - not renewing",IF(OR($F91="",$K91="",$J91=""),"Check missing fields",IFERROR(IF($F91&lt;TODAY(),"Expired - human review",IF(AND($M91&lt;&gt;"",$M91&lt;TODAY()),"Action date passed",IF($F91&lt;=TODAY()+Assumptions!$B$6,"Expires soon",IF($L91&lt;=TODAY(),"Renewal window open","Upcoming")))),"Check assumptions")))))</f>
        <v/>
      </c>
    </row>
    <row r="92">
      <c r="A92" s="16" t="n"/>
      <c r="B92" s="16" t="n"/>
      <c r="C92" s="16" t="n"/>
      <c r="D92" s="16" t="n"/>
      <c r="E92" s="31" t="n"/>
      <c r="F92" s="31" t="n"/>
      <c r="G92" s="16" t="n"/>
      <c r="H92" s="32" t="n"/>
      <c r="I92" s="16" t="n"/>
      <c r="J92" s="16" t="n"/>
      <c r="K92" s="19" t="n"/>
      <c r="L92" s="33">
        <f>IF(OR($F92="",$K92=""),"",IFERROR($F92-$K92,""))</f>
        <v/>
      </c>
      <c r="M92" s="31" t="n"/>
      <c r="N92" s="21">
        <f>IF($F92="","",IFERROR($F92-TODAY(),""))</f>
        <v/>
      </c>
      <c r="O92" s="22">
        <f>IF($A92="","",IF($J92="Renewed","Renewed",IF($J92="Not Renewing","Closed - not renewing",IF(OR($F92="",$K92="",$J92=""),"Check missing fields",IFERROR(IF($F92&lt;TODAY(),"Expired - human review",IF(AND($M92&lt;&gt;"",$M92&lt;TODAY()),"Action date passed",IF($F92&lt;=TODAY()+Assumptions!$B$6,"Expires soon",IF($L92&lt;=TODAY(),"Renewal window open","Upcoming")))),"Check assumptions")))))</f>
        <v/>
      </c>
    </row>
    <row r="93">
      <c r="A93" s="16" t="n"/>
      <c r="B93" s="16" t="n"/>
      <c r="C93" s="16" t="n"/>
      <c r="D93" s="16" t="n"/>
      <c r="E93" s="31" t="n"/>
      <c r="F93" s="31" t="n"/>
      <c r="G93" s="16" t="n"/>
      <c r="H93" s="32" t="n"/>
      <c r="I93" s="16" t="n"/>
      <c r="J93" s="16" t="n"/>
      <c r="K93" s="19" t="n"/>
      <c r="L93" s="34">
        <f>IF(OR($F93="",$K93=""),"",IFERROR($F93-$K93,""))</f>
        <v/>
      </c>
      <c r="M93" s="31" t="n"/>
      <c r="N93" s="24">
        <f>IF($F93="","",IFERROR($F93-TODAY(),""))</f>
        <v/>
      </c>
      <c r="O93" s="25">
        <f>IF($A93="","",IF($J93="Renewed","Renewed",IF($J93="Not Renewing","Closed - not renewing",IF(OR($F93="",$K93="",$J93=""),"Check missing fields",IFERROR(IF($F93&lt;TODAY(),"Expired - human review",IF(AND($M93&lt;&gt;"",$M93&lt;TODAY()),"Action date passed",IF($F93&lt;=TODAY()+Assumptions!$B$6,"Expires soon",IF($L93&lt;=TODAY(),"Renewal window open","Upcoming")))),"Check assumptions")))))</f>
        <v/>
      </c>
    </row>
    <row r="94">
      <c r="A94" s="16" t="n"/>
      <c r="B94" s="16" t="n"/>
      <c r="C94" s="16" t="n"/>
      <c r="D94" s="16" t="n"/>
      <c r="E94" s="31" t="n"/>
      <c r="F94" s="31" t="n"/>
      <c r="G94" s="16" t="n"/>
      <c r="H94" s="32" t="n"/>
      <c r="I94" s="16" t="n"/>
      <c r="J94" s="16" t="n"/>
      <c r="K94" s="19" t="n"/>
      <c r="L94" s="33">
        <f>IF(OR($F94="",$K94=""),"",IFERROR($F94-$K94,""))</f>
        <v/>
      </c>
      <c r="M94" s="31" t="n"/>
      <c r="N94" s="21">
        <f>IF($F94="","",IFERROR($F94-TODAY(),""))</f>
        <v/>
      </c>
      <c r="O94" s="22">
        <f>IF($A94="","",IF($J94="Renewed","Renewed",IF($J94="Not Renewing","Closed - not renewing",IF(OR($F94="",$K94="",$J94=""),"Check missing fields",IFERROR(IF($F94&lt;TODAY(),"Expired - human review",IF(AND($M94&lt;&gt;"",$M94&lt;TODAY()),"Action date passed",IF($F94&lt;=TODAY()+Assumptions!$B$6,"Expires soon",IF($L94&lt;=TODAY(),"Renewal window open","Upcoming")))),"Check assumptions")))))</f>
        <v/>
      </c>
    </row>
    <row r="95">
      <c r="A95" s="16" t="n"/>
      <c r="B95" s="16" t="n"/>
      <c r="C95" s="16" t="n"/>
      <c r="D95" s="16" t="n"/>
      <c r="E95" s="31" t="n"/>
      <c r="F95" s="31" t="n"/>
      <c r="G95" s="16" t="n"/>
      <c r="H95" s="32" t="n"/>
      <c r="I95" s="16" t="n"/>
      <c r="J95" s="16" t="n"/>
      <c r="K95" s="19" t="n"/>
      <c r="L95" s="34">
        <f>IF(OR($F95="",$K95=""),"",IFERROR($F95-$K95,""))</f>
        <v/>
      </c>
      <c r="M95" s="31" t="n"/>
      <c r="N95" s="24">
        <f>IF($F95="","",IFERROR($F95-TODAY(),""))</f>
        <v/>
      </c>
      <c r="O95" s="25">
        <f>IF($A95="","",IF($J95="Renewed","Renewed",IF($J95="Not Renewing","Closed - not renewing",IF(OR($F95="",$K95="",$J95=""),"Check missing fields",IFERROR(IF($F95&lt;TODAY(),"Expired - human review",IF(AND($M95&lt;&gt;"",$M95&lt;TODAY()),"Action date passed",IF($F95&lt;=TODAY()+Assumptions!$B$6,"Expires soon",IF($L95&lt;=TODAY(),"Renewal window open","Upcoming")))),"Check assumptions")))))</f>
        <v/>
      </c>
    </row>
    <row r="96">
      <c r="A96" s="16" t="n"/>
      <c r="B96" s="16" t="n"/>
      <c r="C96" s="16" t="n"/>
      <c r="D96" s="16" t="n"/>
      <c r="E96" s="31" t="n"/>
      <c r="F96" s="31" t="n"/>
      <c r="G96" s="16" t="n"/>
      <c r="H96" s="32" t="n"/>
      <c r="I96" s="16" t="n"/>
      <c r="J96" s="16" t="n"/>
      <c r="K96" s="19" t="n"/>
      <c r="L96" s="33">
        <f>IF(OR($F96="",$K96=""),"",IFERROR($F96-$K96,""))</f>
        <v/>
      </c>
      <c r="M96" s="31" t="n"/>
      <c r="N96" s="21">
        <f>IF($F96="","",IFERROR($F96-TODAY(),""))</f>
        <v/>
      </c>
      <c r="O96" s="22">
        <f>IF($A96="","",IF($J96="Renewed","Renewed",IF($J96="Not Renewing","Closed - not renewing",IF(OR($F96="",$K96="",$J96=""),"Check missing fields",IFERROR(IF($F96&lt;TODAY(),"Expired - human review",IF(AND($M96&lt;&gt;"",$M96&lt;TODAY()),"Action date passed",IF($F96&lt;=TODAY()+Assumptions!$B$6,"Expires soon",IF($L96&lt;=TODAY(),"Renewal window open","Upcoming")))),"Check assumptions")))))</f>
        <v/>
      </c>
    </row>
    <row r="97">
      <c r="A97" s="16" t="n"/>
      <c r="B97" s="16" t="n"/>
      <c r="C97" s="16" t="n"/>
      <c r="D97" s="16" t="n"/>
      <c r="E97" s="31" t="n"/>
      <c r="F97" s="31" t="n"/>
      <c r="G97" s="16" t="n"/>
      <c r="H97" s="32" t="n"/>
      <c r="I97" s="16" t="n"/>
      <c r="J97" s="16" t="n"/>
      <c r="K97" s="19" t="n"/>
      <c r="L97" s="34">
        <f>IF(OR($F97="",$K97=""),"",IFERROR($F97-$K97,""))</f>
        <v/>
      </c>
      <c r="M97" s="31" t="n"/>
      <c r="N97" s="24">
        <f>IF($F97="","",IFERROR($F97-TODAY(),""))</f>
        <v/>
      </c>
      <c r="O97" s="25">
        <f>IF($A97="","",IF($J97="Renewed","Renewed",IF($J97="Not Renewing","Closed - not renewing",IF(OR($F97="",$K97="",$J97=""),"Check missing fields",IFERROR(IF($F97&lt;TODAY(),"Expired - human review",IF(AND($M97&lt;&gt;"",$M97&lt;TODAY()),"Action date passed",IF($F97&lt;=TODAY()+Assumptions!$B$6,"Expires soon",IF($L97&lt;=TODAY(),"Renewal window open","Upcoming")))),"Check assumptions")))))</f>
        <v/>
      </c>
    </row>
    <row r="98">
      <c r="A98" s="16" t="n"/>
      <c r="B98" s="16" t="n"/>
      <c r="C98" s="16" t="n"/>
      <c r="D98" s="16" t="n"/>
      <c r="E98" s="31" t="n"/>
      <c r="F98" s="31" t="n"/>
      <c r="G98" s="16" t="n"/>
      <c r="H98" s="32" t="n"/>
      <c r="I98" s="16" t="n"/>
      <c r="J98" s="16" t="n"/>
      <c r="K98" s="19" t="n"/>
      <c r="L98" s="33">
        <f>IF(OR($F98="",$K98=""),"",IFERROR($F98-$K98,""))</f>
        <v/>
      </c>
      <c r="M98" s="31" t="n"/>
      <c r="N98" s="21">
        <f>IF($F98="","",IFERROR($F98-TODAY(),""))</f>
        <v/>
      </c>
      <c r="O98" s="22">
        <f>IF($A98="","",IF($J98="Renewed","Renewed",IF($J98="Not Renewing","Closed - not renewing",IF(OR($F98="",$K98="",$J98=""),"Check missing fields",IFERROR(IF($F98&lt;TODAY(),"Expired - human review",IF(AND($M98&lt;&gt;"",$M98&lt;TODAY()),"Action date passed",IF($F98&lt;=TODAY()+Assumptions!$B$6,"Expires soon",IF($L98&lt;=TODAY(),"Renewal window open","Upcoming")))),"Check assumptions")))))</f>
        <v/>
      </c>
    </row>
    <row r="99">
      <c r="A99" s="16" t="n"/>
      <c r="B99" s="16" t="n"/>
      <c r="C99" s="16" t="n"/>
      <c r="D99" s="16" t="n"/>
      <c r="E99" s="31" t="n"/>
      <c r="F99" s="31" t="n"/>
      <c r="G99" s="16" t="n"/>
      <c r="H99" s="32" t="n"/>
      <c r="I99" s="16" t="n"/>
      <c r="J99" s="16" t="n"/>
      <c r="K99" s="19" t="n"/>
      <c r="L99" s="34">
        <f>IF(OR($F99="",$K99=""),"",IFERROR($F99-$K99,""))</f>
        <v/>
      </c>
      <c r="M99" s="31" t="n"/>
      <c r="N99" s="24">
        <f>IF($F99="","",IFERROR($F99-TODAY(),""))</f>
        <v/>
      </c>
      <c r="O99" s="25">
        <f>IF($A99="","",IF($J99="Renewed","Renewed",IF($J99="Not Renewing","Closed - not renewing",IF(OR($F99="",$K99="",$J99=""),"Check missing fields",IFERROR(IF($F99&lt;TODAY(),"Expired - human review",IF(AND($M99&lt;&gt;"",$M99&lt;TODAY()),"Action date passed",IF($F99&lt;=TODAY()+Assumptions!$B$6,"Expires soon",IF($L99&lt;=TODAY(),"Renewal window open","Upcoming")))),"Check assumptions")))))</f>
        <v/>
      </c>
    </row>
    <row r="100">
      <c r="A100" s="16" t="n"/>
      <c r="B100" s="16" t="n"/>
      <c r="C100" s="16" t="n"/>
      <c r="D100" s="16" t="n"/>
      <c r="E100" s="31" t="n"/>
      <c r="F100" s="31" t="n"/>
      <c r="G100" s="16" t="n"/>
      <c r="H100" s="32" t="n"/>
      <c r="I100" s="16" t="n"/>
      <c r="J100" s="16" t="n"/>
      <c r="K100" s="19" t="n"/>
      <c r="L100" s="33">
        <f>IF(OR($F100="",$K100=""),"",IFERROR($F100-$K100,""))</f>
        <v/>
      </c>
      <c r="M100" s="31" t="n"/>
      <c r="N100" s="21">
        <f>IF($F100="","",IFERROR($F100-TODAY(),""))</f>
        <v/>
      </c>
      <c r="O100" s="22">
        <f>IF($A100="","",IF($J100="Renewed","Renewed",IF($J100="Not Renewing","Closed - not renewing",IF(OR($F100="",$K100="",$J100=""),"Check missing fields",IFERROR(IF($F100&lt;TODAY(),"Expired - human review",IF(AND($M100&lt;&gt;"",$M100&lt;TODAY()),"Action date passed",IF($F100&lt;=TODAY()+Assumptions!$B$6,"Expires soon",IF($L100&lt;=TODAY(),"Renewal window open","Upcoming")))),"Check assumptions")))))</f>
        <v/>
      </c>
    </row>
    <row r="101">
      <c r="A101" s="16" t="n"/>
      <c r="B101" s="16" t="n"/>
      <c r="C101" s="16" t="n"/>
      <c r="D101" s="16" t="n"/>
      <c r="E101" s="31" t="n"/>
      <c r="F101" s="31" t="n"/>
      <c r="G101" s="16" t="n"/>
      <c r="H101" s="32" t="n"/>
      <c r="I101" s="16" t="n"/>
      <c r="J101" s="16" t="n"/>
      <c r="K101" s="19" t="n"/>
      <c r="L101" s="34">
        <f>IF(OR($F101="",$K101=""),"",IFERROR($F101-$K101,""))</f>
        <v/>
      </c>
      <c r="M101" s="31" t="n"/>
      <c r="N101" s="24">
        <f>IF($F101="","",IFERROR($F101-TODAY(),""))</f>
        <v/>
      </c>
      <c r="O101" s="25">
        <f>IF($A101="","",IF($J101="Renewed","Renewed",IF($J101="Not Renewing","Closed - not renewing",IF(OR($F101="",$K101="",$J101=""),"Check missing fields",IFERROR(IF($F101&lt;TODAY(),"Expired - human review",IF(AND($M101&lt;&gt;"",$M101&lt;TODAY()),"Action date passed",IF($F101&lt;=TODAY()+Assumptions!$B$6,"Expires soon",IF($L101&lt;=TODAY(),"Renewal window open","Upcoming")))),"Check assumptions")))))</f>
        <v/>
      </c>
    </row>
    <row r="102">
      <c r="A102" s="16" t="n"/>
      <c r="B102" s="16" t="n"/>
      <c r="C102" s="16" t="n"/>
      <c r="D102" s="16" t="n"/>
      <c r="E102" s="31" t="n"/>
      <c r="F102" s="31" t="n"/>
      <c r="G102" s="16" t="n"/>
      <c r="H102" s="32" t="n"/>
      <c r="I102" s="16" t="n"/>
      <c r="J102" s="16" t="n"/>
      <c r="K102" s="19" t="n"/>
      <c r="L102" s="33">
        <f>IF(OR($F102="",$K102=""),"",IFERROR($F102-$K102,""))</f>
        <v/>
      </c>
      <c r="M102" s="31" t="n"/>
      <c r="N102" s="21">
        <f>IF($F102="","",IFERROR($F102-TODAY(),""))</f>
        <v/>
      </c>
      <c r="O102" s="22">
        <f>IF($A102="","",IF($J102="Renewed","Renewed",IF($J102="Not Renewing","Closed - not renewing",IF(OR($F102="",$K102="",$J102=""),"Check missing fields",IFERROR(IF($F102&lt;TODAY(),"Expired - human review",IF(AND($M102&lt;&gt;"",$M102&lt;TODAY()),"Action date passed",IF($F102&lt;=TODAY()+Assumptions!$B$6,"Expires soon",IF($L102&lt;=TODAY(),"Renewal window open","Upcoming")))),"Check assumptions")))))</f>
        <v/>
      </c>
    </row>
    <row r="103">
      <c r="A103" s="16" t="n"/>
      <c r="B103" s="16" t="n"/>
      <c r="C103" s="16" t="n"/>
      <c r="D103" s="16" t="n"/>
      <c r="E103" s="31" t="n"/>
      <c r="F103" s="31" t="n"/>
      <c r="G103" s="16" t="n"/>
      <c r="H103" s="32" t="n"/>
      <c r="I103" s="16" t="n"/>
      <c r="J103" s="16" t="n"/>
      <c r="K103" s="19" t="n"/>
      <c r="L103" s="34">
        <f>IF(OR($F103="",$K103=""),"",IFERROR($F103-$K103,""))</f>
        <v/>
      </c>
      <c r="M103" s="31" t="n"/>
      <c r="N103" s="24">
        <f>IF($F103="","",IFERROR($F103-TODAY(),""))</f>
        <v/>
      </c>
      <c r="O103" s="25">
        <f>IF($A103="","",IF($J103="Renewed","Renewed",IF($J103="Not Renewing","Closed - not renewing",IF(OR($F103="",$K103="",$J103=""),"Check missing fields",IFERROR(IF($F103&lt;TODAY(),"Expired - human review",IF(AND($M103&lt;&gt;"",$M103&lt;TODAY()),"Action date passed",IF($F103&lt;=TODAY()+Assumptions!$B$6,"Expires soon",IF($L103&lt;=TODAY(),"Renewal window open","Upcoming")))),"Check assumptions")))))</f>
        <v/>
      </c>
    </row>
    <row r="104">
      <c r="A104" s="16" t="n"/>
      <c r="B104" s="16" t="n"/>
      <c r="C104" s="16" t="n"/>
      <c r="D104" s="16" t="n"/>
      <c r="E104" s="31" t="n"/>
      <c r="F104" s="31" t="n"/>
      <c r="G104" s="16" t="n"/>
      <c r="H104" s="32" t="n"/>
      <c r="I104" s="16" t="n"/>
      <c r="J104" s="16" t="n"/>
      <c r="K104" s="19" t="n"/>
      <c r="L104" s="33">
        <f>IF(OR($F104="",$K104=""),"",IFERROR($F104-$K104,""))</f>
        <v/>
      </c>
      <c r="M104" s="31" t="n"/>
      <c r="N104" s="21">
        <f>IF($F104="","",IFERROR($F104-TODAY(),""))</f>
        <v/>
      </c>
      <c r="O104" s="22">
        <f>IF($A104="","",IF($J104="Renewed","Renewed",IF($J104="Not Renewing","Closed - not renewing",IF(OR($F104="",$K104="",$J104=""),"Check missing fields",IFERROR(IF($F104&lt;TODAY(),"Expired - human review",IF(AND($M104&lt;&gt;"",$M104&lt;TODAY()),"Action date passed",IF($F104&lt;=TODAY()+Assumptions!$B$6,"Expires soon",IF($L104&lt;=TODAY(),"Renewal window open","Upcoming")))),"Check assumptions")))))</f>
        <v/>
      </c>
    </row>
    <row r="105">
      <c r="A105" s="16" t="n"/>
      <c r="B105" s="16" t="n"/>
      <c r="C105" s="16" t="n"/>
      <c r="D105" s="16" t="n"/>
      <c r="E105" s="31" t="n"/>
      <c r="F105" s="31" t="n"/>
      <c r="G105" s="16" t="n"/>
      <c r="H105" s="32" t="n"/>
      <c r="I105" s="16" t="n"/>
      <c r="J105" s="16" t="n"/>
      <c r="K105" s="19" t="n"/>
      <c r="L105" s="34">
        <f>IF(OR($F105="",$K105=""),"",IFERROR($F105-$K105,""))</f>
        <v/>
      </c>
      <c r="M105" s="31" t="n"/>
      <c r="N105" s="24">
        <f>IF($F105="","",IFERROR($F105-TODAY(),""))</f>
        <v/>
      </c>
      <c r="O105" s="25">
        <f>IF($A105="","",IF($J105="Renewed","Renewed",IF($J105="Not Renewing","Closed - not renewing",IF(OR($F105="",$K105="",$J105=""),"Check missing fields",IFERROR(IF($F105&lt;TODAY(),"Expired - human review",IF(AND($M105&lt;&gt;"",$M105&lt;TODAY()),"Action date passed",IF($F105&lt;=TODAY()+Assumptions!$B$6,"Expires soon",IF($L105&lt;=TODAY(),"Renewal window open","Upcoming")))),"Check assumptions")))))</f>
        <v/>
      </c>
    </row>
  </sheetData>
  <autoFilter ref="A5:O105"/>
  <mergeCells count="1">
    <mergeCell ref="A1:O2"/>
  </mergeCells>
  <conditionalFormatting sqref="A6:A105">
    <cfRule type="expression" priority="1" dxfId="1" stopIfTrue="1">
      <formula>AND($A6&lt;&gt;"",COUNTIF($A$6:$A$105,$A6)&gt;1)</formula>
    </cfRule>
  </conditionalFormatting>
  <conditionalFormatting sqref="E6:F105">
    <cfRule type="expression" priority="2" dxfId="1" stopIfTrue="1">
      <formula>AND($E6&lt;&gt;"",$F6&lt;&gt;"",$F6&lt;$E6)</formula>
    </cfRule>
  </conditionalFormatting>
  <conditionalFormatting sqref="O6:O105">
    <cfRule type="expression" priority="3" dxfId="1" stopIfTrue="1">
      <formula>OR($O6="Expired - human review",$O6="Action date passed",$O6="Check missing fields",$O6="Check assumptions")</formula>
    </cfRule>
    <cfRule type="expression" priority="4" dxfId="0" stopIfTrue="1">
      <formula>OR($O6="Expires soon",$O6="Renewal window open")</formula>
    </cfRule>
    <cfRule type="expression" priority="5" dxfId="2" stopIfTrue="1">
      <formula>OR($O6="Renewed",$O6="Closed - not renewing")</formula>
    </cfRule>
  </conditionalFormatting>
  <dataValidations count="7">
    <dataValidation sqref="D6:D105" showDropDown="0" showInputMessage="1" showErrorMessage="1" allowBlank="0" errorTitle="Choose a listed service" error="Select a service from the editable Assumptions list." promptTitle="Primary service" prompt="Choose the main recurring service for this contract." type="list">
      <formula1>Assumptions!$A$13:$A$19</formula1>
    </dataValidation>
    <dataValidation sqref="G6:G105" showDropDown="0" showInputMessage="0" showErrorMessage="1" allowBlank="0" errorTitle="Choose a listed term" error="Select a contract term from the editable Assumptions list." type="list">
      <formula1>Assumptions!$C$13:$C$16</formula1>
    </dataValidation>
    <dataValidation sqref="I6:I105" showDropDown="0" showInputMessage="0" showErrorMessage="1" allowBlank="0" errorTitle="Choose a listed owner" error="Select an account owner from the editable Assumptions list." type="list">
      <formula1>Assumptions!$D$13:$D$16</formula1>
    </dataValidation>
    <dataValidation sqref="J6:J105" showDropDown="0" showInputMessage="0" showErrorMessage="1" allowBlank="0" errorTitle="Choose a listed status" error="Select a renewal status from the editable Assumptions list." type="list">
      <formula1>Assumptions!$B$13:$B$18</formula1>
    </dataValidation>
    <dataValidation sqref="H6:H105" showDropDown="0" showInputMessage="0" showErrorMessage="1" allowBlank="0" errorTitle="Check the amount" error="Enter a US dollar amount of zero or more." type="decimal" operator="greaterThanOrEqual">
      <formula1>0</formula1>
    </dataValidation>
    <dataValidation sqref="K6:K105" showDropDown="0" showInputMessage="0" showErrorMessage="1" allowBlank="0" errorTitle="Check notice days" error="Enter a whole number from zero through the editable maximum notice days." type="whole" operator="between">
      <formula1>0</formula1>
      <formula2>Assumptions!$B$7</formula2>
    </dataValidation>
    <dataValidation sqref="E6:F105 M6:M105" showDropDown="0" showInputMessage="0" showErrorMessage="1" allowBlank="0" errorTitle="Check the date" error="Enter a date within the editable accepted date range on Assumptions." type="date" operator="between">
      <formula1>Assumptions!$B$8</formula1>
      <formula2>Assumptions!$B$9</formula2>
    </dataValidation>
  </dataValidations>
  <pageMargins left="0.25" right="0.25" top="0.4" bottom="0.4" header="0.5" footer="0.5"/>
  <pageSetup orientation="landscape" fitToHeight="0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337A4E"/>
    <outlinePr summaryBelow="1" summaryRight="1"/>
    <pageSetUpPr fitToPage="1"/>
  </sheetPr>
  <dimension ref="A1:D19"/>
  <sheetViews>
    <sheetView showGridLines="0" zoomScale="9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34" customWidth="1" min="1" max="1"/>
    <col width="23" customWidth="1" min="2" max="2"/>
    <col width="20" customWidth="1" min="3" max="3"/>
    <col width="21" customWidth="1" min="4" max="4"/>
  </cols>
  <sheetData>
    <row r="1" ht="24" customHeight="1">
      <c r="A1" s="1" t="inlineStr">
        <is>
          <t>Renewal Assumptions</t>
        </is>
      </c>
    </row>
    <row r="2" ht="12" customHeight="1"/>
    <row r="3">
      <c r="A3" s="15" t="inlineStr">
        <is>
          <t>Edit renewal windows, accepted date limits, and stable contract choices.</t>
        </is>
      </c>
    </row>
    <row r="4">
      <c r="A4" s="5" t="inlineStr">
        <is>
          <t>Editable Setting</t>
        </is>
      </c>
      <c r="B4" s="5" t="inlineStr">
        <is>
          <t>Value</t>
        </is>
      </c>
    </row>
    <row r="5">
      <c r="A5" s="6" t="inlineStr">
        <is>
          <t>Summary horizon (days)</t>
        </is>
      </c>
      <c r="B5" s="26" t="n">
        <v>90</v>
      </c>
    </row>
    <row r="6">
      <c r="A6" s="9" t="inlineStr">
        <is>
          <t>Urgent expiration days</t>
        </is>
      </c>
      <c r="B6" s="26" t="n">
        <v>30</v>
      </c>
    </row>
    <row r="7">
      <c r="A7" s="6" t="inlineStr">
        <is>
          <t>Maximum notice days</t>
        </is>
      </c>
      <c r="B7" s="26" t="n">
        <v>365</v>
      </c>
    </row>
    <row r="8">
      <c r="A8" s="9" t="inlineStr">
        <is>
          <t>Earliest accepted contract date</t>
        </is>
      </c>
      <c r="B8" s="35" t="n">
        <v>42370</v>
      </c>
    </row>
    <row r="9">
      <c r="A9" s="6" t="inlineStr">
        <is>
          <t>Latest accepted contract date</t>
        </is>
      </c>
      <c r="B9" s="35" t="n">
        <v>50040</v>
      </c>
    </row>
    <row r="10"/>
    <row r="11"/>
    <row r="12">
      <c r="A12" s="12" t="inlineStr">
        <is>
          <t>Service Choices</t>
        </is>
      </c>
      <c r="B12" s="12" t="inlineStr">
        <is>
          <t>Renewal Statuses</t>
        </is>
      </c>
      <c r="C12" s="12" t="inlineStr">
        <is>
          <t>Contract Terms</t>
        </is>
      </c>
      <c r="D12" s="12" t="inlineStr">
        <is>
          <t>Account Owners</t>
        </is>
      </c>
    </row>
    <row r="13">
      <c r="A13" s="16" t="inlineStr">
        <is>
          <t>Weekly mowing</t>
        </is>
      </c>
      <c r="B13" s="16" t="inlineStr">
        <is>
          <t>Not Started</t>
        </is>
      </c>
      <c r="C13" s="16" t="inlineStr">
        <is>
          <t>Month-to-month</t>
        </is>
      </c>
      <c r="D13" s="16" t="inlineStr">
        <is>
          <t>Fictional Rep A</t>
        </is>
      </c>
    </row>
    <row r="14">
      <c r="A14" s="16" t="inlineStr">
        <is>
          <t>Biweekly mowing</t>
        </is>
      </c>
      <c r="B14" s="16" t="inlineStr">
        <is>
          <t>Contacted</t>
        </is>
      </c>
      <c r="C14" s="16" t="inlineStr">
        <is>
          <t>6 months</t>
        </is>
      </c>
      <c r="D14" s="16" t="inlineStr">
        <is>
          <t>Fictional Rep B</t>
        </is>
      </c>
    </row>
    <row r="15">
      <c r="A15" s="16" t="inlineStr">
        <is>
          <t>Full grounds care</t>
        </is>
      </c>
      <c r="B15" s="16" t="inlineStr">
        <is>
          <t>Proposal Sent</t>
        </is>
      </c>
      <c r="C15" s="16" t="inlineStr">
        <is>
          <t>12 months</t>
        </is>
      </c>
      <c r="D15" s="16" t="inlineStr">
        <is>
          <t>Fictional Rep C</t>
        </is>
      </c>
    </row>
    <row r="16">
      <c r="A16" s="16" t="inlineStr">
        <is>
          <t>Seasonal cleanup</t>
        </is>
      </c>
      <c r="B16" s="16" t="inlineStr">
        <is>
          <t>Renewed</t>
        </is>
      </c>
      <c r="C16" s="16" t="inlineStr">
        <is>
          <t>24 months</t>
        </is>
      </c>
      <c r="D16" s="16" t="inlineStr">
        <is>
          <t>Fictional Rep D</t>
        </is>
      </c>
    </row>
    <row r="17">
      <c r="A17" s="16" t="inlineStr">
        <is>
          <t>Mulch bed maintenance</t>
        </is>
      </c>
      <c r="B17" s="16" t="inlineStr">
        <is>
          <t>Not Renewing</t>
        </is>
      </c>
      <c r="C17" s="16" t="n"/>
      <c r="D17" s="16" t="n"/>
    </row>
    <row r="18">
      <c r="A18" s="16" t="inlineStr">
        <is>
          <t>Shrub trimming</t>
        </is>
      </c>
      <c r="B18" s="16" t="inlineStr">
        <is>
          <t>On Hold</t>
        </is>
      </c>
      <c r="C18" s="16" t="n"/>
      <c r="D18" s="16" t="n"/>
    </row>
    <row r="19">
      <c r="A19" s="16" t="inlineStr">
        <is>
          <t>Irrigation inspection</t>
        </is>
      </c>
      <c r="B19" s="16" t="n"/>
      <c r="C19" s="16" t="n"/>
      <c r="D19" s="16" t="n"/>
    </row>
  </sheetData>
  <autoFilter ref="A12:D19"/>
  <mergeCells count="1">
    <mergeCell ref="A1:D2"/>
  </mergeCells>
  <conditionalFormatting sqref="B8:B9">
    <cfRule type="expression" priority="1" dxfId="1" stopIfTrue="1">
      <formula>AND($B$8&lt;&gt;"",$B$9&lt;&gt;"",$B$9&lt;$B$8)</formula>
    </cfRule>
  </conditionalFormatting>
  <dataValidations count="1">
    <dataValidation sqref="B5:B7" showDropDown="0" showInputMessage="1" showErrorMessage="1" allowBlank="0" errorTitle="Check the setting" error="Enter a whole number of zero or more days." promptTitle="Editable assumption" prompt="Enter the number of calendar days used by the tracker." type="whole" operator="greaterThanOrEqual">
      <formula1>0</formula1>
    </dataValidation>
  </dataValidations>
  <pageMargins left="0.25" right="0.25" top="0.4" bottom="0.4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2026-09-11T04:12:34Z</dcterms:created>
  <dcterms:modified xmlns:dcterms="http://purl.org/dc/terms/" xmlns:xsi="http://www.w3.org/2001/XMLSchema-instance" xsi:type="dcterms:W3CDTF">2026-09-11T04:12:34+00:00Z</dcterms:modified>
</cp:coreProperties>
</file>