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Transactions" sheetId="2" state="visible" r:id="rId2"/>
    <sheet xmlns:r="http://schemas.openxmlformats.org/officeDocument/2006/relationships" name="Statement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'Transactions'!$A$4:$N$104</definedName>
    <definedName name="_xlnm._FilterDatabase" localSheetId="2" hidden="1">'Statements'!$A$4:$H$104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$#,##0.00;[Red]-$#,##0.00"/>
    <numFmt numFmtId="165" formatCode="mm/dd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17261F"/>
      <sz val="9"/>
    </font>
    <font>
      <name val="Calibri"/>
      <b val="1"/>
      <color rgb="0017261F"/>
      <sz val="11"/>
    </font>
    <font>
      <name val="Calibri"/>
      <color rgb="0017261F"/>
      <sz val="10"/>
    </font>
    <font>
      <name val="Calibri"/>
      <b val="1"/>
      <color rgb="00FFFFFF"/>
      <sz val="11"/>
    </font>
    <font>
      <name val="Calibri"/>
      <b val="1"/>
      <color rgb="0017261F"/>
      <sz val="10"/>
    </font>
  </fonts>
  <fills count="7">
    <fill>
      <patternFill/>
    </fill>
    <fill>
      <patternFill patternType="gray125"/>
    </fill>
    <fill>
      <patternFill patternType="solid">
        <fgColor rgb="00173F35"/>
      </patternFill>
    </fill>
    <fill>
      <patternFill patternType="solid">
        <fgColor rgb="00D7A928"/>
      </patternFill>
    </fill>
    <fill>
      <patternFill patternType="solid">
        <fgColor rgb="00FFF3C4"/>
      </patternFill>
    </fill>
    <fill>
      <patternFill patternType="solid">
        <fgColor rgb="00F2F7F1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6D5C8"/>
      </left>
      <right style="thin">
        <color rgb="00C6D5C8"/>
      </right>
      <top style="thin">
        <color rgb="00C6D5C8"/>
      </top>
      <bottom style="thin">
        <color rgb="00C6D5C8"/>
      </bottom>
    </border>
    <border>
      <left/>
      <right/>
      <top style="thin">
        <color rgb="00C6D5C8"/>
      </top>
      <bottom/>
      <diagonal/>
    </border>
    <border>
      <left/>
      <right style="thin">
        <color rgb="00C6D5C8"/>
      </right>
      <top style="thin">
        <color rgb="00C6D5C8"/>
      </top>
      <bottom/>
      <diagonal/>
    </border>
    <border>
      <left/>
      <right/>
      <top style="thin">
        <color rgb="00C6D5C8"/>
      </top>
      <bottom style="thin">
        <color rgb="00C6D5C8"/>
      </bottom>
      <diagonal/>
    </border>
    <border>
      <left/>
      <right style="thin">
        <color rgb="00C6D5C8"/>
      </right>
      <top style="thin">
        <color rgb="00C6D5C8"/>
      </top>
      <bottom style="thin">
        <color rgb="00C6D5C8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left" vertical="center" wrapText="1"/>
    </xf>
    <xf numFmtId="1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wrapText="1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0" fontId="6" fillId="6" borderId="1" applyAlignment="1" pivotButton="0" quotePrefix="0" xfId="0">
      <alignment horizontal="left" vertical="center" wrapText="1"/>
    </xf>
    <xf numFmtId="164" fontId="4" fillId="6" borderId="1" applyAlignment="1" pivotButton="0" quotePrefix="0" xfId="0">
      <alignment horizontal="right" vertical="center"/>
    </xf>
    <xf numFmtId="0" fontId="4" fillId="6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/>
    </xf>
    <xf numFmtId="1" fontId="4" fillId="6" borderId="1" applyAlignment="1" pivotButton="0" quotePrefix="0" xfId="0">
      <alignment horizontal="right" vertical="center"/>
    </xf>
    <xf numFmtId="0" fontId="5" fillId="2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center" wrapText="1"/>
    </xf>
    <xf numFmtId="165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/>
    </xf>
    <xf numFmtId="0" fontId="4" fillId="6" borderId="1" applyAlignment="1" pivotButton="0" quotePrefix="0" xfId="0">
      <alignment horizontal="center" vertical="center"/>
    </xf>
    <xf numFmtId="1" fontId="4" fillId="5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left" vertical="center"/>
    </xf>
    <xf numFmtId="164" fontId="4" fillId="4" borderId="1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right" vertical="center"/>
    </xf>
    <xf numFmtId="164" fontId="4" fillId="6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left" vertical="center"/>
    </xf>
    <xf numFmtId="165" fontId="4" fillId="4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337A4E"/>
        </patternFill>
      </fill>
    </dxf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Charges by Category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'Summary'!F4</f>
            </strRef>
          </tx>
          <spPr>
            <a:solidFill xmlns:a="http://schemas.openxmlformats.org/drawingml/2006/main">
              <a:srgbClr val="337A4E"/>
            </a:solidFill>
            <a:ln xmlns:a="http://schemas.openxmlformats.org/drawingml/2006/main">
              <a:solidFill>
                <a:srgbClr val="173F35"/>
              </a:solidFill>
              <a:prstDash val="solid"/>
            </a:ln>
          </spPr>
          <cat>
            <numRef>
              <f>'Summary'!$E$5:$E$11</f>
            </numRef>
          </cat>
          <val>
            <numRef>
              <f>'Summary'!$F$5:$F$11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4</col>
      <colOff>0</colOff>
      <row>13</row>
      <rowOff>0</rowOff>
    </from>
    <ext cx="37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19" customWidth="1" min="2" max="2"/>
    <col width="28" customWidth="1" min="3" max="3"/>
    <col width="3" customWidth="1" min="4" max="4"/>
    <col width="24" customWidth="1" min="5" max="5"/>
    <col width="20" customWidth="1" min="6" max="6"/>
    <col width="3" customWidth="1" min="7" max="7"/>
    <col width="3" customWidth="1" min="8" max="8"/>
  </cols>
  <sheetData>
    <row r="1" ht="26" customHeight="1">
      <c r="A1" s="1" t="inlineStr">
        <is>
          <t>Fictional Greenway Grounds LLC — Credit Card Reconciliation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Indicators are calculated only from the entered statement, transaction, receipt, and assumption records.</t>
        </is>
      </c>
    </row>
    <row r="3"/>
    <row r="4">
      <c r="A4" s="3" t="inlineStr">
        <is>
          <t>Indicator</t>
        </is>
      </c>
      <c r="B4" s="3" t="inlineStr">
        <is>
          <t>Value</t>
        </is>
      </c>
      <c r="C4" s="3" t="inlineStr">
        <is>
          <t>Interpretation</t>
        </is>
      </c>
      <c r="E4" s="3" t="inlineStr">
        <is>
          <t>Expense Category</t>
        </is>
      </c>
      <c r="F4" s="3" t="inlineStr">
        <is>
          <t>Recorded Charges</t>
        </is>
      </c>
    </row>
    <row r="5">
      <c r="A5" s="4" t="inlineStr">
        <is>
          <t>Statement records</t>
        </is>
      </c>
      <c r="B5" s="5">
        <f>COUNT(Statements!$C$5:$C$104)</f>
        <v/>
      </c>
      <c r="C5" s="6">
        <f>IF(B5=0,"No statements entered","Records available")</f>
        <v/>
      </c>
      <c r="E5" s="7">
        <f>Assumptions!G5</f>
        <v/>
      </c>
      <c r="F5" s="29">
        <f>IF(E5="","",IFERROR(SUMIF(Transactions!$G$5:$G$104,E5,Transactions!$J$5:$J$104),0))</f>
        <v/>
      </c>
    </row>
    <row r="6">
      <c r="A6" s="9" t="inlineStr">
        <is>
          <t>Entered statement total</t>
        </is>
      </c>
      <c r="B6" s="30">
        <f>IFERROR(SUM(Statements!$C$5:$C$104),0)</f>
        <v/>
      </c>
      <c r="C6" s="11">
        <f>IF(B6=0,"No statement amounts","Entered total")</f>
        <v/>
      </c>
      <c r="E6" s="12">
        <f>Assumptions!G6</f>
        <v/>
      </c>
      <c r="F6" s="30">
        <f>IF(E6="","",IFERROR(SUMIF(Transactions!$G$5:$G$104,E6,Transactions!$J$5:$J$104),0))</f>
        <v/>
      </c>
    </row>
    <row r="7">
      <c r="A7" s="4" t="inlineStr">
        <is>
          <t>Recorded transaction charges</t>
        </is>
      </c>
      <c r="B7" s="29">
        <f>IFERROR(SUM(Transactions!$J$5:$J$104),0)</f>
        <v/>
      </c>
      <c r="C7" s="6">
        <f>IF(B7=0,"No transaction amounts","Recorded total")</f>
        <v/>
      </c>
      <c r="E7" s="7">
        <f>Assumptions!G7</f>
        <v/>
      </c>
      <c r="F7" s="29">
        <f>IF(E7="","",IFERROR(SUMIF(Transactions!$G$5:$G$104,E7,Transactions!$J$5:$J$104),0))</f>
        <v/>
      </c>
    </row>
    <row r="8">
      <c r="A8" s="9" t="inlineStr">
        <is>
          <t>Overall difference</t>
        </is>
      </c>
      <c r="B8" s="30">
        <f>IFERROR(B7-B6,0)</f>
        <v/>
      </c>
      <c r="C8" s="11">
        <f>IF(ABS(B8)&lt;=Assumptions!$B$5,"Within tolerance","Check totals")</f>
        <v/>
      </c>
      <c r="E8" s="12">
        <f>Assumptions!G8</f>
        <v/>
      </c>
      <c r="F8" s="30">
        <f>IF(E8="","",IFERROR(SUMIF(Transactions!$G$5:$G$104,E8,Transactions!$J$5:$J$104),0))</f>
        <v/>
      </c>
    </row>
    <row r="9">
      <c r="A9" s="4" t="inlineStr">
        <is>
          <t>Reconciled statements</t>
        </is>
      </c>
      <c r="B9" s="5">
        <f>COUNTIF(Statements!$G$5:$G$104,"Reconciled")</f>
        <v/>
      </c>
      <c r="C9" s="6">
        <f>IF(B5=0,"No statements entered",IF(B9=B5,"All reconciled","Review open statements"))</f>
        <v/>
      </c>
      <c r="E9" s="7">
        <f>Assumptions!G9</f>
        <v/>
      </c>
      <c r="F9" s="29">
        <f>IF(E9="","",IFERROR(SUMIF(Transactions!$G$5:$G$104,E9,Transactions!$J$5:$J$104),0))</f>
        <v/>
      </c>
    </row>
    <row r="10">
      <c r="A10" s="9" t="inlineStr">
        <is>
          <t>Transactions entered</t>
        </is>
      </c>
      <c r="B10" s="13">
        <f>COUNT(Transactions!$J$5:$J$104)</f>
        <v/>
      </c>
      <c r="C10" s="11">
        <f>IF(B10=0,"No transactions entered","Records available")</f>
        <v/>
      </c>
      <c r="E10" s="12">
        <f>Assumptions!G10</f>
        <v/>
      </c>
      <c r="F10" s="30">
        <f>IF(E10="","",IFERROR(SUMIF(Transactions!$G$5:$G$104,E10,Transactions!$J$5:$J$104),0))</f>
        <v/>
      </c>
    </row>
    <row r="11">
      <c r="A11" s="4" t="inlineStr">
        <is>
          <t>Matched transactions</t>
        </is>
      </c>
      <c r="B11" s="5">
        <f>COUNTIF(Transactions!$M$5:$M$104,"Matched")</f>
        <v/>
      </c>
      <c r="C11" s="6">
        <f>IF(B10=0,"No transactions entered",IF(B11=B10,"All matched","Exceptions remain"))</f>
        <v/>
      </c>
      <c r="E11" s="7">
        <f>Assumptions!G11</f>
        <v/>
      </c>
      <c r="F11" s="29">
        <f>IF(E11="","",IFERROR(SUMIF(Transactions!$G$5:$G$104,E11,Transactions!$J$5:$J$104),0))</f>
        <v/>
      </c>
    </row>
    <row r="12">
      <c r="A12" s="9" t="inlineStr">
        <is>
          <t>Transactions needing review</t>
        </is>
      </c>
      <c r="B12" s="13">
        <f>COUNTIF(Transactions!$M$5:$M$104,"Review")+COUNTIF(Transactions!$M$5:$M$104,"Statement Missing")+COUNTIF(Transactions!$M$5:$M$104,"Missing Receipt")+COUNTIF(Transactions!$M$5:$M$104,"Pending Receipt")+COUNTIF(Transactions!$M$5:$M$104,"Amount Mismatch")</f>
        <v/>
      </c>
      <c r="C12" s="11">
        <f>IF(B12=0,"No transaction alerts","Human check needed")</f>
        <v/>
      </c>
    </row>
    <row r="13">
      <c r="A13" s="4" t="inlineStr">
        <is>
          <t>Missing or pending receipts</t>
        </is>
      </c>
      <c r="B13" s="5">
        <f>COUNTIF(Transactions!$M$5:$M$104,"Missing Receipt")+COUNTIF(Transactions!$M$5:$M$104,"Pending Receipt")</f>
        <v/>
      </c>
      <c r="C13" s="6">
        <f>IF(B13=0,"No missing or pending receipts","Human check needed")</f>
        <v/>
      </c>
    </row>
    <row r="14">
      <c r="A14" s="9" t="inlineStr">
        <is>
          <t>Absolute receipt differences</t>
        </is>
      </c>
      <c r="B14" s="30">
        <f>IFERROR(SUMPRODUCT(ABS(Transactions!$L$5:$L$104)),0)</f>
        <v/>
      </c>
      <c r="C14" s="11">
        <f>IF(B14&lt;=Assumptions!$B$5,"Within tolerance","Check receipts")</f>
        <v/>
      </c>
    </row>
  </sheetData>
  <mergeCells count="1">
    <mergeCell ref="A1:H1"/>
  </mergeCells>
  <conditionalFormatting sqref="C5:C14">
    <cfRule type="expression" priority="1" dxfId="0">
      <formula>OR($C5="Within tolerance",$C5="All reconciled",$C5="All matched",$C5="No transaction alerts",$C5="No missing or pending receipts")</formula>
    </cfRule>
    <cfRule type="expression" priority="2" dxfId="1">
      <formula>OR($C5="Check totals",$C5="Review open statements",$C5="Exceptions remain",$C5="Human check needed",$C5="Check receipts")</formula>
    </cfRule>
  </conditionalFormatting>
  <pageMargins left="0.25" right="0.25" top="0.5" bottom="0.5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27" customWidth="1" min="4" max="4"/>
    <col width="31" customWidth="1" min="5" max="5"/>
    <col width="27" customWidth="1" min="6" max="6"/>
    <col width="20" customWidth="1" min="7" max="7"/>
    <col width="29" customWidth="1" min="8" max="8"/>
    <col width="17" customWidth="1" min="9" max="9"/>
    <col width="17" customWidth="1" min="10" max="10"/>
    <col width="16" customWidth="1" min="11" max="11"/>
    <col width="18" customWidth="1" min="12" max="12"/>
    <col width="22" customWidth="1" min="13" max="13"/>
    <col width="36" customWidth="1" min="14" max="14"/>
  </cols>
  <sheetData>
    <row r="1" ht="26" customHeight="1">
      <c r="A1" s="1" t="inlineStr">
        <is>
          <t>Fictional Greenway Grounds LLC — Credit Card Transactions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7" t="n"/>
      <c r="N1" s="28" t="n"/>
    </row>
    <row r="2">
      <c r="A2" s="2" t="inlineStr">
        <is>
          <t>Enter statement charges and receipt details. Formula statuses identify records that need a human check.</t>
        </is>
      </c>
    </row>
    <row r="3"/>
    <row r="4" ht="34" customHeight="1">
      <c r="A4" s="14" t="inlineStr">
        <is>
          <t>Transaction ID</t>
        </is>
      </c>
      <c r="B4" s="14" t="inlineStr">
        <is>
          <t>Posted Date</t>
        </is>
      </c>
      <c r="C4" s="14" t="inlineStr">
        <is>
          <t>Statement End</t>
        </is>
      </c>
      <c r="D4" s="14" t="inlineStr">
        <is>
          <t>Cardholder</t>
        </is>
      </c>
      <c r="E4" s="14" t="inlineStr">
        <is>
          <t>Vendor</t>
        </is>
      </c>
      <c r="F4" s="14" t="inlineStr">
        <is>
          <t>Purchase / Service</t>
        </is>
      </c>
      <c r="G4" s="14" t="inlineStr">
        <is>
          <t>Expense Category</t>
        </is>
      </c>
      <c r="H4" s="14" t="inlineStr">
        <is>
          <t>Property / Job</t>
        </is>
      </c>
      <c r="I4" s="14" t="inlineStr">
        <is>
          <t>Receipt Status</t>
        </is>
      </c>
      <c r="J4" s="14" t="inlineStr">
        <is>
          <t>Statement Amount</t>
        </is>
      </c>
      <c r="K4" s="14" t="inlineStr">
        <is>
          <t>Receipt Amount</t>
        </is>
      </c>
      <c r="L4" s="14" t="inlineStr">
        <is>
          <t>Amount Difference</t>
        </is>
      </c>
      <c r="M4" s="14" t="inlineStr">
        <is>
          <t>Reconciliation Status</t>
        </is>
      </c>
      <c r="N4" s="14" t="inlineStr">
        <is>
          <t>Review Notes</t>
        </is>
      </c>
    </row>
    <row r="5">
      <c r="A5" s="15" t="inlineStr">
        <is>
          <t>FTX-2608-01</t>
        </is>
      </c>
      <c r="B5" s="31" t="n">
        <v>46237</v>
      </c>
      <c r="C5" s="31" t="n">
        <v>46265</v>
      </c>
      <c r="D5" s="15" t="inlineStr">
        <is>
          <t>Avery Pine (Fictional)</t>
        </is>
      </c>
      <c r="E5" s="15" t="inlineStr">
        <is>
          <t>Fictional Prairie Fuel Depot</t>
        </is>
      </c>
      <c r="F5" s="15" t="inlineStr">
        <is>
          <t>Mower and truck fuel</t>
        </is>
      </c>
      <c r="G5" s="15" t="inlineStr">
        <is>
          <t>Fuel</t>
        </is>
      </c>
      <c r="H5" s="15" t="inlineStr">
        <is>
          <t>Fictional Cedar Loop HOA</t>
        </is>
      </c>
      <c r="I5" s="15" t="inlineStr">
        <is>
          <t>Received</t>
        </is>
      </c>
      <c r="J5" s="32" t="n">
        <v>86.42</v>
      </c>
      <c r="K5" s="32" t="n">
        <v>86.42</v>
      </c>
      <c r="L5" s="29">
        <f>IF(A5="","",IF(I5&lt;&gt;"Received","",IF(K5="","",IFERROR(J5-K5,""))))</f>
        <v/>
      </c>
      <c r="M5" s="18">
        <f>IF(A5="","",IF(OR(B5="",C5="",D5="",E5="",G5="",I5="",J5=""),"Review",IF(COUNTIFS(Statements!$A$5:$A$104,C5,Statements!$B$5:$B$104,D5)=0,"Statement Missing",IF(I5="Missing","Missing Receipt",IF(I5="Pending","Pending Receipt",IF(I5="Not Required","Review",IF(K5="","Review",IF(IFERROR(ABS(L5)&lt;=Assumptions!$B$5,FALSE),"Matched","Amount Mismatch"))))))))</f>
        <v/>
      </c>
      <c r="N5" s="15" t="inlineStr"/>
    </row>
    <row r="6">
      <c r="A6" s="15" t="inlineStr">
        <is>
          <t>FTX-2608-02</t>
        </is>
      </c>
      <c r="B6" s="31" t="n">
        <v>46239</v>
      </c>
      <c r="C6" s="31" t="n">
        <v>46265</v>
      </c>
      <c r="D6" s="15" t="inlineStr">
        <is>
          <t>Avery Pine (Fictional)</t>
        </is>
      </c>
      <c r="E6" s="15" t="inlineStr">
        <is>
          <t>Fictional Stone and Soil Supply</t>
        </is>
      </c>
      <c r="F6" s="15" t="inlineStr">
        <is>
          <t>Bed edging materials</t>
        </is>
      </c>
      <c r="G6" s="15" t="inlineStr">
        <is>
          <t>Materials</t>
        </is>
      </c>
      <c r="H6" s="15" t="inlineStr">
        <is>
          <t>Fictional Bluebird Office Park</t>
        </is>
      </c>
      <c r="I6" s="15" t="inlineStr">
        <is>
          <t>Received</t>
        </is>
      </c>
      <c r="J6" s="32" t="n">
        <v>214.75</v>
      </c>
      <c r="K6" s="32" t="n">
        <v>214.75</v>
      </c>
      <c r="L6" s="30">
        <f>IF(A6="","",IF(I6&lt;&gt;"Received","",IF(K6="","",IFERROR(J6-K6,""))))</f>
        <v/>
      </c>
      <c r="M6" s="19">
        <f>IF(A6="","",IF(OR(B6="",C6="",D6="",E6="",G6="",I6="",J6=""),"Review",IF(COUNTIFS(Statements!$A$5:$A$104,C6,Statements!$B$5:$B$104,D6)=0,"Statement Missing",IF(I6="Missing","Missing Receipt",IF(I6="Pending","Pending Receipt",IF(I6="Not Required","Review",IF(K6="","Review",IF(IFERROR(ABS(L6)&lt;=Assumptions!$B$5,FALSE),"Matched","Amount Mismatch"))))))))</f>
        <v/>
      </c>
      <c r="N6" s="15" t="inlineStr"/>
    </row>
    <row r="7">
      <c r="A7" s="15" t="inlineStr">
        <is>
          <t>FTX-2608-03</t>
        </is>
      </c>
      <c r="B7" s="31" t="n">
        <v>46246</v>
      </c>
      <c r="C7" s="31" t="n">
        <v>46265</v>
      </c>
      <c r="D7" s="15" t="inlineStr">
        <is>
          <t>Avery Pine (Fictional)</t>
        </is>
      </c>
      <c r="E7" s="15" t="inlineStr">
        <is>
          <t>Fictional Mower Bench Repair</t>
        </is>
      </c>
      <c r="F7" s="15" t="inlineStr">
        <is>
          <t>Commercial mower repair</t>
        </is>
      </c>
      <c r="G7" s="15" t="inlineStr">
        <is>
          <t>Equipment Repair</t>
        </is>
      </c>
      <c r="H7" s="15" t="inlineStr">
        <is>
          <t>Fictional Greenway Shop</t>
        </is>
      </c>
      <c r="I7" s="15" t="inlineStr">
        <is>
          <t>Received</t>
        </is>
      </c>
      <c r="J7" s="32" t="n">
        <v>480</v>
      </c>
      <c r="K7" s="32" t="n">
        <v>480</v>
      </c>
      <c r="L7" s="29">
        <f>IF(A7="","",IF(I7&lt;&gt;"Received","",IF(K7="","",IFERROR(J7-K7,""))))</f>
        <v/>
      </c>
      <c r="M7" s="18">
        <f>IF(A7="","",IF(OR(B7="",C7="",D7="",E7="",G7="",I7="",J7=""),"Review",IF(COUNTIFS(Statements!$A$5:$A$104,C7,Statements!$B$5:$B$104,D7)=0,"Statement Missing",IF(I7="Missing","Missing Receipt",IF(I7="Pending","Pending Receipt",IF(I7="Not Required","Review",IF(K7="","Review",IF(IFERROR(ABS(L7)&lt;=Assumptions!$B$5,FALSE),"Matched","Amount Mismatch"))))))))</f>
        <v/>
      </c>
      <c r="N7" s="15" t="inlineStr"/>
    </row>
    <row r="8">
      <c r="A8" s="15" t="inlineStr">
        <is>
          <t>FTX-2608-04</t>
        </is>
      </c>
      <c r="B8" s="31" t="n">
        <v>46252</v>
      </c>
      <c r="C8" s="31" t="n">
        <v>46265</v>
      </c>
      <c r="D8" s="15" t="inlineStr">
        <is>
          <t>Avery Pine (Fictional)</t>
        </is>
      </c>
      <c r="E8" s="15" t="inlineStr">
        <is>
          <t>Fictional Green Disposal Center</t>
        </is>
      </c>
      <c r="F8" s="15" t="inlineStr">
        <is>
          <t>Landscape debris disposal</t>
        </is>
      </c>
      <c r="G8" s="15" t="inlineStr">
        <is>
          <t>Disposal Fees</t>
        </is>
      </c>
      <c r="H8" s="15" t="inlineStr">
        <is>
          <t>Fictional Juniper Court Homes</t>
        </is>
      </c>
      <c r="I8" s="15" t="inlineStr">
        <is>
          <t>Received</t>
        </is>
      </c>
      <c r="J8" s="32" t="n">
        <v>125</v>
      </c>
      <c r="K8" s="32" t="n">
        <v>125</v>
      </c>
      <c r="L8" s="30">
        <f>IF(A8="","",IF(I8&lt;&gt;"Received","",IF(K8="","",IFERROR(J8-K8,""))))</f>
        <v/>
      </c>
      <c r="M8" s="19">
        <f>IF(A8="","",IF(OR(B8="",C8="",D8="",E8="",G8="",I8="",J8=""),"Review",IF(COUNTIFS(Statements!$A$5:$A$104,C8,Statements!$B$5:$B$104,D8)=0,"Statement Missing",IF(I8="Missing","Missing Receipt",IF(I8="Pending","Pending Receipt",IF(I8="Not Required","Review",IF(K8="","Review",IF(IFERROR(ABS(L8)&lt;=Assumptions!$B$5,FALSE),"Matched","Amount Mismatch"))))))))</f>
        <v/>
      </c>
      <c r="N8" s="15" t="inlineStr"/>
    </row>
    <row r="9">
      <c r="A9" s="15" t="inlineStr">
        <is>
          <t>FTX-2608-05</t>
        </is>
      </c>
      <c r="B9" s="31" t="n">
        <v>46261</v>
      </c>
      <c r="C9" s="31" t="n">
        <v>46265</v>
      </c>
      <c r="D9" s="15" t="inlineStr">
        <is>
          <t>Avery Pine (Fictional)</t>
        </is>
      </c>
      <c r="E9" s="15" t="inlineStr">
        <is>
          <t>Fictional Paper Shed Office Store</t>
        </is>
      </c>
      <c r="F9" s="15" t="inlineStr">
        <is>
          <t>Crew schedule binders</t>
        </is>
      </c>
      <c r="G9" s="15" t="inlineStr">
        <is>
          <t>Office</t>
        </is>
      </c>
      <c r="H9" s="15" t="inlineStr">
        <is>
          <t>Fictional Greenway Shop</t>
        </is>
      </c>
      <c r="I9" s="15" t="inlineStr">
        <is>
          <t>Received</t>
        </is>
      </c>
      <c r="J9" s="32" t="n">
        <v>46.19</v>
      </c>
      <c r="K9" s="32" t="n">
        <v>46.18</v>
      </c>
      <c r="L9" s="29">
        <f>IF(A9="","",IF(I9&lt;&gt;"Received","",IF(K9="","",IFERROR(J9-K9,""))))</f>
        <v/>
      </c>
      <c r="M9" s="18">
        <f>IF(A9="","",IF(OR(B9="",C9="",D9="",E9="",G9="",I9="",J9=""),"Review",IF(COUNTIFS(Statements!$A$5:$A$104,C9,Statements!$B$5:$B$104,D9)=0,"Statement Missing",IF(I9="Missing","Missing Receipt",IF(I9="Pending","Pending Receipt",IF(I9="Not Required","Review",IF(K9="","Review",IF(IFERROR(ABS(L9)&lt;=Assumptions!$B$5,FALSE),"Matched","Amount Mismatch"))))))))</f>
        <v/>
      </c>
      <c r="N9" s="15" t="inlineStr">
        <is>
          <t>Difference equals the editable match tolerance.</t>
        </is>
      </c>
    </row>
    <row r="10">
      <c r="A10" s="15" t="inlineStr">
        <is>
          <t>FTX-2608-06</t>
        </is>
      </c>
      <c r="B10" s="31" t="n">
        <v>46238</v>
      </c>
      <c r="C10" s="31" t="n">
        <v>46265</v>
      </c>
      <c r="D10" s="15" t="inlineStr">
        <is>
          <t>Jordan Moss (Fictional)</t>
        </is>
      </c>
      <c r="E10" s="15" t="inlineStr">
        <is>
          <t>Fictional Northline Fuel Stop</t>
        </is>
      </c>
      <c r="F10" s="15" t="inlineStr">
        <is>
          <t>Truck fuel</t>
        </is>
      </c>
      <c r="G10" s="15" t="inlineStr">
        <is>
          <t>Fuel</t>
        </is>
      </c>
      <c r="H10" s="15" t="inlineStr">
        <is>
          <t>Fictional Willow Gate Residence</t>
        </is>
      </c>
      <c r="I10" s="15" t="inlineStr">
        <is>
          <t>Received</t>
        </is>
      </c>
      <c r="J10" s="32" t="n">
        <v>62.8</v>
      </c>
      <c r="K10" s="32" t="n">
        <v>60.8</v>
      </c>
      <c r="L10" s="30">
        <f>IF(A10="","",IF(I10&lt;&gt;"Received","",IF(K10="","",IFERROR(J10-K10,""))))</f>
        <v/>
      </c>
      <c r="M10" s="19">
        <f>IF(A10="","",IF(OR(B10="",C10="",D10="",E10="",G10="",I10="",J10=""),"Review",IF(COUNTIFS(Statements!$A$5:$A$104,C10,Statements!$B$5:$B$104,D10)=0,"Statement Missing",IF(I10="Missing","Missing Receipt",IF(I10="Pending","Pending Receipt",IF(I10="Not Required","Review",IF(K10="","Review",IF(IFERROR(ABS(L10)&lt;=Assumptions!$B$5,FALSE),"Matched","Amount Mismatch"))))))))</f>
        <v/>
      </c>
      <c r="N10" s="15" t="inlineStr">
        <is>
          <t>Receipt amount entered for human review.</t>
        </is>
      </c>
    </row>
    <row r="11">
      <c r="A11" s="15" t="inlineStr">
        <is>
          <t>FTX-2608-07</t>
        </is>
      </c>
      <c r="B11" s="31" t="n">
        <v>46244</v>
      </c>
      <c r="C11" s="31" t="n">
        <v>46265</v>
      </c>
      <c r="D11" s="15" t="inlineStr">
        <is>
          <t>Jordan Moss (Fictional)</t>
        </is>
      </c>
      <c r="E11" s="15" t="inlineStr">
        <is>
          <t>Fictional Mulch Harbor Supply</t>
        </is>
      </c>
      <c r="F11" s="15" t="inlineStr">
        <is>
          <t>Hardwood mulch</t>
        </is>
      </c>
      <c r="G11" s="15" t="inlineStr">
        <is>
          <t>Materials</t>
        </is>
      </c>
      <c r="H11" s="15" t="inlineStr">
        <is>
          <t>Fictional Cedar Loop HOA</t>
        </is>
      </c>
      <c r="I11" s="15" t="inlineStr">
        <is>
          <t>Received</t>
        </is>
      </c>
      <c r="J11" s="32" t="n">
        <v>318.25</v>
      </c>
      <c r="K11" s="32" t="n">
        <v>318.25</v>
      </c>
      <c r="L11" s="29">
        <f>IF(A11="","",IF(I11&lt;&gt;"Received","",IF(K11="","",IFERROR(J11-K11,""))))</f>
        <v/>
      </c>
      <c r="M11" s="18">
        <f>IF(A11="","",IF(OR(B11="",C11="",D11="",E11="",G11="",I11="",J11=""),"Review",IF(COUNTIFS(Statements!$A$5:$A$104,C11,Statements!$B$5:$B$104,D11)=0,"Statement Missing",IF(I11="Missing","Missing Receipt",IF(I11="Pending","Pending Receipt",IF(I11="Not Required","Review",IF(K11="","Review",IF(IFERROR(ABS(L11)&lt;=Assumptions!$B$5,FALSE),"Matched","Amount Mismatch"))))))))</f>
        <v/>
      </c>
      <c r="N11" s="15" t="inlineStr"/>
    </row>
    <row r="12">
      <c r="A12" s="15" t="inlineStr">
        <is>
          <t>FTX-2608-08</t>
        </is>
      </c>
      <c r="B12" s="31" t="n">
        <v>46250</v>
      </c>
      <c r="C12" s="31" t="n">
        <v>46265</v>
      </c>
      <c r="D12" s="15" t="inlineStr">
        <is>
          <t>Jordan Moss (Fictional)</t>
        </is>
      </c>
      <c r="E12" s="15" t="inlineStr">
        <is>
          <t>Fictional Fleet Bay Garage</t>
        </is>
      </c>
      <c r="F12" s="15" t="inlineStr">
        <is>
          <t>Trailer light repair</t>
        </is>
      </c>
      <c r="G12" s="15" t="inlineStr">
        <is>
          <t>Vehicle</t>
        </is>
      </c>
      <c r="H12" s="15" t="inlineStr">
        <is>
          <t>Fictional Greenway Shop</t>
        </is>
      </c>
      <c r="I12" s="15" t="inlineStr">
        <is>
          <t>Received</t>
        </is>
      </c>
      <c r="J12" s="32" t="n">
        <v>157.4</v>
      </c>
      <c r="K12" s="32" t="n">
        <v>157.4</v>
      </c>
      <c r="L12" s="30">
        <f>IF(A12="","",IF(I12&lt;&gt;"Received","",IF(K12="","",IFERROR(J12-K12,""))))</f>
        <v/>
      </c>
      <c r="M12" s="19">
        <f>IF(A12="","",IF(OR(B12="",C12="",D12="",E12="",G12="",I12="",J12=""),"Review",IF(COUNTIFS(Statements!$A$5:$A$104,C12,Statements!$B$5:$B$104,D12)=0,"Statement Missing",IF(I12="Missing","Missing Receipt",IF(I12="Pending","Pending Receipt",IF(I12="Not Required","Review",IF(K12="","Review",IF(IFERROR(ABS(L12)&lt;=Assumptions!$B$5,FALSE),"Matched","Amount Mismatch"))))))))</f>
        <v/>
      </c>
      <c r="N12" s="15" t="inlineStr"/>
    </row>
    <row r="13">
      <c r="A13" s="15" t="inlineStr">
        <is>
          <t>FTX-2608-09</t>
        </is>
      </c>
      <c r="B13" s="31" t="n">
        <v>46256</v>
      </c>
      <c r="C13" s="31" t="n">
        <v>46265</v>
      </c>
      <c r="D13" s="15" t="inlineStr">
        <is>
          <t>Jordan Moss (Fictional)</t>
        </is>
      </c>
      <c r="E13" s="15" t="inlineStr">
        <is>
          <t>Fictional Stone and Soil Supply</t>
        </is>
      </c>
      <c r="F13" s="15" t="inlineStr">
        <is>
          <t>Returned landscape fabric</t>
        </is>
      </c>
      <c r="G13" s="15" t="inlineStr">
        <is>
          <t>Materials</t>
        </is>
      </c>
      <c r="H13" s="15" t="inlineStr">
        <is>
          <t>Fictional Bluebird Office Park</t>
        </is>
      </c>
      <c r="I13" s="15" t="inlineStr">
        <is>
          <t>Received</t>
        </is>
      </c>
      <c r="J13" s="32" t="n">
        <v>-25</v>
      </c>
      <c r="K13" s="32" t="n">
        <v>-25</v>
      </c>
      <c r="L13" s="29">
        <f>IF(A13="","",IF(I13&lt;&gt;"Received","",IF(K13="","",IFERROR(J13-K13,""))))</f>
        <v/>
      </c>
      <c r="M13" s="18">
        <f>IF(A13="","",IF(OR(B13="",C13="",D13="",E13="",G13="",I13="",J13=""),"Review",IF(COUNTIFS(Statements!$A$5:$A$104,C13,Statements!$B$5:$B$104,D13)=0,"Statement Missing",IF(I13="Missing","Missing Receipt",IF(I13="Pending","Pending Receipt",IF(I13="Not Required","Review",IF(K13="","Review",IF(IFERROR(ABS(L13)&lt;=Assumptions!$B$5,FALSE),"Matched","Amount Mismatch"))))))))</f>
        <v/>
      </c>
      <c r="N13" s="15" t="inlineStr">
        <is>
          <t>Fictional vendor credit.</t>
        </is>
      </c>
    </row>
    <row r="14">
      <c r="A14" s="15" t="inlineStr">
        <is>
          <t>FTX-2608-10</t>
        </is>
      </c>
      <c r="B14" s="31" t="n">
        <v>46262</v>
      </c>
      <c r="C14" s="31" t="n">
        <v>46265</v>
      </c>
      <c r="D14" s="15" t="inlineStr">
        <is>
          <t>Jordan Moss (Fictional)</t>
        </is>
      </c>
      <c r="E14" s="15" t="inlineStr">
        <is>
          <t>Fictional Yard Waste Transfer</t>
        </is>
      </c>
      <c r="F14" s="15" t="inlineStr">
        <is>
          <t>Landscape debris disposal</t>
        </is>
      </c>
      <c r="G14" s="15" t="inlineStr">
        <is>
          <t>Disposal Fees</t>
        </is>
      </c>
      <c r="H14" s="15" t="inlineStr">
        <is>
          <t>Fictional Willow Gate Residence</t>
        </is>
      </c>
      <c r="I14" s="15" t="inlineStr">
        <is>
          <t>Missing</t>
        </is>
      </c>
      <c r="J14" s="32" t="n">
        <v>91.15000000000001</v>
      </c>
      <c r="K14" s="32" t="n"/>
      <c r="L14" s="30">
        <f>IF(A14="","",IF(I14&lt;&gt;"Received","",IF(K14="","",IFERROR(J14-K14,""))))</f>
        <v/>
      </c>
      <c r="M14" s="19">
        <f>IF(A14="","",IF(OR(B14="",C14="",D14="",E14="",G14="",I14="",J14=""),"Review",IF(COUNTIFS(Statements!$A$5:$A$104,C14,Statements!$B$5:$B$104,D14)=0,"Statement Missing",IF(I14="Missing","Missing Receipt",IF(I14="Pending","Pending Receipt",IF(I14="Not Required","Review",IF(K14="","Review",IF(IFERROR(ABS(L14)&lt;=Assumptions!$B$5,FALSE),"Matched","Amount Mismatch"))))))))</f>
        <v/>
      </c>
      <c r="N14" s="15" t="inlineStr">
        <is>
          <t>Receipt amount is not entered; verify manually.</t>
        </is>
      </c>
    </row>
    <row r="15">
      <c r="A15" s="15" t="n"/>
      <c r="B15" s="31" t="n"/>
      <c r="C15" s="31" t="n"/>
      <c r="D15" s="15" t="n"/>
      <c r="E15" s="15" t="n"/>
      <c r="F15" s="15" t="n"/>
      <c r="G15" s="15" t="n"/>
      <c r="H15" s="15" t="n"/>
      <c r="I15" s="15" t="n"/>
      <c r="J15" s="32" t="n"/>
      <c r="K15" s="32" t="n"/>
      <c r="L15" s="29">
        <f>IF(A15="","",IF(I15&lt;&gt;"Received","",IF(K15="","",IFERROR(J15-K15,""))))</f>
        <v/>
      </c>
      <c r="M15" s="18">
        <f>IF(A15="","",IF(OR(B15="",C15="",D15="",E15="",G15="",I15="",J15=""),"Review",IF(COUNTIFS(Statements!$A$5:$A$104,C15,Statements!$B$5:$B$104,D15)=0,"Statement Missing",IF(I15="Missing","Missing Receipt",IF(I15="Pending","Pending Receipt",IF(I15="Not Required","Review",IF(K15="","Review",IF(IFERROR(ABS(L15)&lt;=Assumptions!$B$5,FALSE),"Matched","Amount Mismatch"))))))))</f>
        <v/>
      </c>
      <c r="N15" s="15" t="n"/>
    </row>
    <row r="16">
      <c r="A16" s="15" t="n"/>
      <c r="B16" s="31" t="n"/>
      <c r="C16" s="31" t="n"/>
      <c r="D16" s="15" t="n"/>
      <c r="E16" s="15" t="n"/>
      <c r="F16" s="15" t="n"/>
      <c r="G16" s="15" t="n"/>
      <c r="H16" s="15" t="n"/>
      <c r="I16" s="15" t="n"/>
      <c r="J16" s="32" t="n"/>
      <c r="K16" s="32" t="n"/>
      <c r="L16" s="30">
        <f>IF(A16="","",IF(I16&lt;&gt;"Received","",IF(K16="","",IFERROR(J16-K16,""))))</f>
        <v/>
      </c>
      <c r="M16" s="19">
        <f>IF(A16="","",IF(OR(B16="",C16="",D16="",E16="",G16="",I16="",J16=""),"Review",IF(COUNTIFS(Statements!$A$5:$A$104,C16,Statements!$B$5:$B$104,D16)=0,"Statement Missing",IF(I16="Missing","Missing Receipt",IF(I16="Pending","Pending Receipt",IF(I16="Not Required","Review",IF(K16="","Review",IF(IFERROR(ABS(L16)&lt;=Assumptions!$B$5,FALSE),"Matched","Amount Mismatch"))))))))</f>
        <v/>
      </c>
      <c r="N16" s="15" t="n"/>
    </row>
    <row r="17">
      <c r="A17" s="15" t="n"/>
      <c r="B17" s="31" t="n"/>
      <c r="C17" s="31" t="n"/>
      <c r="D17" s="15" t="n"/>
      <c r="E17" s="15" t="n"/>
      <c r="F17" s="15" t="n"/>
      <c r="G17" s="15" t="n"/>
      <c r="H17" s="15" t="n"/>
      <c r="I17" s="15" t="n"/>
      <c r="J17" s="32" t="n"/>
      <c r="K17" s="32" t="n"/>
      <c r="L17" s="29">
        <f>IF(A17="","",IF(I17&lt;&gt;"Received","",IF(K17="","",IFERROR(J17-K17,""))))</f>
        <v/>
      </c>
      <c r="M17" s="18">
        <f>IF(A17="","",IF(OR(B17="",C17="",D17="",E17="",G17="",I17="",J17=""),"Review",IF(COUNTIFS(Statements!$A$5:$A$104,C17,Statements!$B$5:$B$104,D17)=0,"Statement Missing",IF(I17="Missing","Missing Receipt",IF(I17="Pending","Pending Receipt",IF(I17="Not Required","Review",IF(K17="","Review",IF(IFERROR(ABS(L17)&lt;=Assumptions!$B$5,FALSE),"Matched","Amount Mismatch"))))))))</f>
        <v/>
      </c>
      <c r="N17" s="15" t="n"/>
    </row>
    <row r="18">
      <c r="A18" s="15" t="n"/>
      <c r="B18" s="31" t="n"/>
      <c r="C18" s="31" t="n"/>
      <c r="D18" s="15" t="n"/>
      <c r="E18" s="15" t="n"/>
      <c r="F18" s="15" t="n"/>
      <c r="G18" s="15" t="n"/>
      <c r="H18" s="15" t="n"/>
      <c r="I18" s="15" t="n"/>
      <c r="J18" s="32" t="n"/>
      <c r="K18" s="32" t="n"/>
      <c r="L18" s="30">
        <f>IF(A18="","",IF(I18&lt;&gt;"Received","",IF(K18="","",IFERROR(J18-K18,""))))</f>
        <v/>
      </c>
      <c r="M18" s="19">
        <f>IF(A18="","",IF(OR(B18="",C18="",D18="",E18="",G18="",I18="",J18=""),"Review",IF(COUNTIFS(Statements!$A$5:$A$104,C18,Statements!$B$5:$B$104,D18)=0,"Statement Missing",IF(I18="Missing","Missing Receipt",IF(I18="Pending","Pending Receipt",IF(I18="Not Required","Review",IF(K18="","Review",IF(IFERROR(ABS(L18)&lt;=Assumptions!$B$5,FALSE),"Matched","Amount Mismatch"))))))))</f>
        <v/>
      </c>
      <c r="N18" s="15" t="n"/>
    </row>
    <row r="19">
      <c r="A19" s="15" t="n"/>
      <c r="B19" s="31" t="n"/>
      <c r="C19" s="31" t="n"/>
      <c r="D19" s="15" t="n"/>
      <c r="E19" s="15" t="n"/>
      <c r="F19" s="15" t="n"/>
      <c r="G19" s="15" t="n"/>
      <c r="H19" s="15" t="n"/>
      <c r="I19" s="15" t="n"/>
      <c r="J19" s="32" t="n"/>
      <c r="K19" s="32" t="n"/>
      <c r="L19" s="29">
        <f>IF(A19="","",IF(I19&lt;&gt;"Received","",IF(K19="","",IFERROR(J19-K19,""))))</f>
        <v/>
      </c>
      <c r="M19" s="18">
        <f>IF(A19="","",IF(OR(B19="",C19="",D19="",E19="",G19="",I19="",J19=""),"Review",IF(COUNTIFS(Statements!$A$5:$A$104,C19,Statements!$B$5:$B$104,D19)=0,"Statement Missing",IF(I19="Missing","Missing Receipt",IF(I19="Pending","Pending Receipt",IF(I19="Not Required","Review",IF(K19="","Review",IF(IFERROR(ABS(L19)&lt;=Assumptions!$B$5,FALSE),"Matched","Amount Mismatch"))))))))</f>
        <v/>
      </c>
      <c r="N19" s="15" t="n"/>
    </row>
    <row r="20">
      <c r="A20" s="15" t="n"/>
      <c r="B20" s="31" t="n"/>
      <c r="C20" s="31" t="n"/>
      <c r="D20" s="15" t="n"/>
      <c r="E20" s="15" t="n"/>
      <c r="F20" s="15" t="n"/>
      <c r="G20" s="15" t="n"/>
      <c r="H20" s="15" t="n"/>
      <c r="I20" s="15" t="n"/>
      <c r="J20" s="32" t="n"/>
      <c r="K20" s="32" t="n"/>
      <c r="L20" s="30">
        <f>IF(A20="","",IF(I20&lt;&gt;"Received","",IF(K20="","",IFERROR(J20-K20,""))))</f>
        <v/>
      </c>
      <c r="M20" s="19">
        <f>IF(A20="","",IF(OR(B20="",C20="",D20="",E20="",G20="",I20="",J20=""),"Review",IF(COUNTIFS(Statements!$A$5:$A$104,C20,Statements!$B$5:$B$104,D20)=0,"Statement Missing",IF(I20="Missing","Missing Receipt",IF(I20="Pending","Pending Receipt",IF(I20="Not Required","Review",IF(K20="","Review",IF(IFERROR(ABS(L20)&lt;=Assumptions!$B$5,FALSE),"Matched","Amount Mismatch"))))))))</f>
        <v/>
      </c>
      <c r="N20" s="15" t="n"/>
    </row>
    <row r="21">
      <c r="A21" s="15" t="n"/>
      <c r="B21" s="31" t="n"/>
      <c r="C21" s="31" t="n"/>
      <c r="D21" s="15" t="n"/>
      <c r="E21" s="15" t="n"/>
      <c r="F21" s="15" t="n"/>
      <c r="G21" s="15" t="n"/>
      <c r="H21" s="15" t="n"/>
      <c r="I21" s="15" t="n"/>
      <c r="J21" s="32" t="n"/>
      <c r="K21" s="32" t="n"/>
      <c r="L21" s="29">
        <f>IF(A21="","",IF(I21&lt;&gt;"Received","",IF(K21="","",IFERROR(J21-K21,""))))</f>
        <v/>
      </c>
      <c r="M21" s="18">
        <f>IF(A21="","",IF(OR(B21="",C21="",D21="",E21="",G21="",I21="",J21=""),"Review",IF(COUNTIFS(Statements!$A$5:$A$104,C21,Statements!$B$5:$B$104,D21)=0,"Statement Missing",IF(I21="Missing","Missing Receipt",IF(I21="Pending","Pending Receipt",IF(I21="Not Required","Review",IF(K21="","Review",IF(IFERROR(ABS(L21)&lt;=Assumptions!$B$5,FALSE),"Matched","Amount Mismatch"))))))))</f>
        <v/>
      </c>
      <c r="N21" s="15" t="n"/>
    </row>
    <row r="22">
      <c r="A22" s="15" t="n"/>
      <c r="B22" s="31" t="n"/>
      <c r="C22" s="31" t="n"/>
      <c r="D22" s="15" t="n"/>
      <c r="E22" s="15" t="n"/>
      <c r="F22" s="15" t="n"/>
      <c r="G22" s="15" t="n"/>
      <c r="H22" s="15" t="n"/>
      <c r="I22" s="15" t="n"/>
      <c r="J22" s="32" t="n"/>
      <c r="K22" s="32" t="n"/>
      <c r="L22" s="30">
        <f>IF(A22="","",IF(I22&lt;&gt;"Received","",IF(K22="","",IFERROR(J22-K22,""))))</f>
        <v/>
      </c>
      <c r="M22" s="19">
        <f>IF(A22="","",IF(OR(B22="",C22="",D22="",E22="",G22="",I22="",J22=""),"Review",IF(COUNTIFS(Statements!$A$5:$A$104,C22,Statements!$B$5:$B$104,D22)=0,"Statement Missing",IF(I22="Missing","Missing Receipt",IF(I22="Pending","Pending Receipt",IF(I22="Not Required","Review",IF(K22="","Review",IF(IFERROR(ABS(L22)&lt;=Assumptions!$B$5,FALSE),"Matched","Amount Mismatch"))))))))</f>
        <v/>
      </c>
      <c r="N22" s="15" t="n"/>
    </row>
    <row r="23">
      <c r="A23" s="15" t="n"/>
      <c r="B23" s="31" t="n"/>
      <c r="C23" s="31" t="n"/>
      <c r="D23" s="15" t="n"/>
      <c r="E23" s="15" t="n"/>
      <c r="F23" s="15" t="n"/>
      <c r="G23" s="15" t="n"/>
      <c r="H23" s="15" t="n"/>
      <c r="I23" s="15" t="n"/>
      <c r="J23" s="32" t="n"/>
      <c r="K23" s="32" t="n"/>
      <c r="L23" s="29">
        <f>IF(A23="","",IF(I23&lt;&gt;"Received","",IF(K23="","",IFERROR(J23-K23,""))))</f>
        <v/>
      </c>
      <c r="M23" s="18">
        <f>IF(A23="","",IF(OR(B23="",C23="",D23="",E23="",G23="",I23="",J23=""),"Review",IF(COUNTIFS(Statements!$A$5:$A$104,C23,Statements!$B$5:$B$104,D23)=0,"Statement Missing",IF(I23="Missing","Missing Receipt",IF(I23="Pending","Pending Receipt",IF(I23="Not Required","Review",IF(K23="","Review",IF(IFERROR(ABS(L23)&lt;=Assumptions!$B$5,FALSE),"Matched","Amount Mismatch"))))))))</f>
        <v/>
      </c>
      <c r="N23" s="15" t="n"/>
    </row>
    <row r="24">
      <c r="A24" s="15" t="n"/>
      <c r="B24" s="31" t="n"/>
      <c r="C24" s="31" t="n"/>
      <c r="D24" s="15" t="n"/>
      <c r="E24" s="15" t="n"/>
      <c r="F24" s="15" t="n"/>
      <c r="G24" s="15" t="n"/>
      <c r="H24" s="15" t="n"/>
      <c r="I24" s="15" t="n"/>
      <c r="J24" s="32" t="n"/>
      <c r="K24" s="32" t="n"/>
      <c r="L24" s="30">
        <f>IF(A24="","",IF(I24&lt;&gt;"Received","",IF(K24="","",IFERROR(J24-K24,""))))</f>
        <v/>
      </c>
      <c r="M24" s="19">
        <f>IF(A24="","",IF(OR(B24="",C24="",D24="",E24="",G24="",I24="",J24=""),"Review",IF(COUNTIFS(Statements!$A$5:$A$104,C24,Statements!$B$5:$B$104,D24)=0,"Statement Missing",IF(I24="Missing","Missing Receipt",IF(I24="Pending","Pending Receipt",IF(I24="Not Required","Review",IF(K24="","Review",IF(IFERROR(ABS(L24)&lt;=Assumptions!$B$5,FALSE),"Matched","Amount Mismatch"))))))))</f>
        <v/>
      </c>
      <c r="N24" s="15" t="n"/>
    </row>
    <row r="25">
      <c r="A25" s="15" t="n"/>
      <c r="B25" s="31" t="n"/>
      <c r="C25" s="31" t="n"/>
      <c r="D25" s="15" t="n"/>
      <c r="E25" s="15" t="n"/>
      <c r="F25" s="15" t="n"/>
      <c r="G25" s="15" t="n"/>
      <c r="H25" s="15" t="n"/>
      <c r="I25" s="15" t="n"/>
      <c r="J25" s="32" t="n"/>
      <c r="K25" s="32" t="n"/>
      <c r="L25" s="29">
        <f>IF(A25="","",IF(I25&lt;&gt;"Received","",IF(K25="","",IFERROR(J25-K25,""))))</f>
        <v/>
      </c>
      <c r="M25" s="18">
        <f>IF(A25="","",IF(OR(B25="",C25="",D25="",E25="",G25="",I25="",J25=""),"Review",IF(COUNTIFS(Statements!$A$5:$A$104,C25,Statements!$B$5:$B$104,D25)=0,"Statement Missing",IF(I25="Missing","Missing Receipt",IF(I25="Pending","Pending Receipt",IF(I25="Not Required","Review",IF(K25="","Review",IF(IFERROR(ABS(L25)&lt;=Assumptions!$B$5,FALSE),"Matched","Amount Mismatch"))))))))</f>
        <v/>
      </c>
      <c r="N25" s="15" t="n"/>
    </row>
    <row r="26">
      <c r="A26" s="15" t="n"/>
      <c r="B26" s="31" t="n"/>
      <c r="C26" s="31" t="n"/>
      <c r="D26" s="15" t="n"/>
      <c r="E26" s="15" t="n"/>
      <c r="F26" s="15" t="n"/>
      <c r="G26" s="15" t="n"/>
      <c r="H26" s="15" t="n"/>
      <c r="I26" s="15" t="n"/>
      <c r="J26" s="32" t="n"/>
      <c r="K26" s="32" t="n"/>
      <c r="L26" s="30">
        <f>IF(A26="","",IF(I26&lt;&gt;"Received","",IF(K26="","",IFERROR(J26-K26,""))))</f>
        <v/>
      </c>
      <c r="M26" s="19">
        <f>IF(A26="","",IF(OR(B26="",C26="",D26="",E26="",G26="",I26="",J26=""),"Review",IF(COUNTIFS(Statements!$A$5:$A$104,C26,Statements!$B$5:$B$104,D26)=0,"Statement Missing",IF(I26="Missing","Missing Receipt",IF(I26="Pending","Pending Receipt",IF(I26="Not Required","Review",IF(K26="","Review",IF(IFERROR(ABS(L26)&lt;=Assumptions!$B$5,FALSE),"Matched","Amount Mismatch"))))))))</f>
        <v/>
      </c>
      <c r="N26" s="15" t="n"/>
    </row>
    <row r="27">
      <c r="A27" s="15" t="n"/>
      <c r="B27" s="31" t="n"/>
      <c r="C27" s="31" t="n"/>
      <c r="D27" s="15" t="n"/>
      <c r="E27" s="15" t="n"/>
      <c r="F27" s="15" t="n"/>
      <c r="G27" s="15" t="n"/>
      <c r="H27" s="15" t="n"/>
      <c r="I27" s="15" t="n"/>
      <c r="J27" s="32" t="n"/>
      <c r="K27" s="32" t="n"/>
      <c r="L27" s="29">
        <f>IF(A27="","",IF(I27&lt;&gt;"Received","",IF(K27="","",IFERROR(J27-K27,""))))</f>
        <v/>
      </c>
      <c r="M27" s="18">
        <f>IF(A27="","",IF(OR(B27="",C27="",D27="",E27="",G27="",I27="",J27=""),"Review",IF(COUNTIFS(Statements!$A$5:$A$104,C27,Statements!$B$5:$B$104,D27)=0,"Statement Missing",IF(I27="Missing","Missing Receipt",IF(I27="Pending","Pending Receipt",IF(I27="Not Required","Review",IF(K27="","Review",IF(IFERROR(ABS(L27)&lt;=Assumptions!$B$5,FALSE),"Matched","Amount Mismatch"))))))))</f>
        <v/>
      </c>
      <c r="N27" s="15" t="n"/>
    </row>
    <row r="28">
      <c r="A28" s="15" t="n"/>
      <c r="B28" s="31" t="n"/>
      <c r="C28" s="31" t="n"/>
      <c r="D28" s="15" t="n"/>
      <c r="E28" s="15" t="n"/>
      <c r="F28" s="15" t="n"/>
      <c r="G28" s="15" t="n"/>
      <c r="H28" s="15" t="n"/>
      <c r="I28" s="15" t="n"/>
      <c r="J28" s="32" t="n"/>
      <c r="K28" s="32" t="n"/>
      <c r="L28" s="30">
        <f>IF(A28="","",IF(I28&lt;&gt;"Received","",IF(K28="","",IFERROR(J28-K28,""))))</f>
        <v/>
      </c>
      <c r="M28" s="19">
        <f>IF(A28="","",IF(OR(B28="",C28="",D28="",E28="",G28="",I28="",J28=""),"Review",IF(COUNTIFS(Statements!$A$5:$A$104,C28,Statements!$B$5:$B$104,D28)=0,"Statement Missing",IF(I28="Missing","Missing Receipt",IF(I28="Pending","Pending Receipt",IF(I28="Not Required","Review",IF(K28="","Review",IF(IFERROR(ABS(L28)&lt;=Assumptions!$B$5,FALSE),"Matched","Amount Mismatch"))))))))</f>
        <v/>
      </c>
      <c r="N28" s="15" t="n"/>
    </row>
    <row r="29">
      <c r="A29" s="15" t="n"/>
      <c r="B29" s="31" t="n"/>
      <c r="C29" s="31" t="n"/>
      <c r="D29" s="15" t="n"/>
      <c r="E29" s="15" t="n"/>
      <c r="F29" s="15" t="n"/>
      <c r="G29" s="15" t="n"/>
      <c r="H29" s="15" t="n"/>
      <c r="I29" s="15" t="n"/>
      <c r="J29" s="32" t="n"/>
      <c r="K29" s="32" t="n"/>
      <c r="L29" s="29">
        <f>IF(A29="","",IF(I29&lt;&gt;"Received","",IF(K29="","",IFERROR(J29-K29,""))))</f>
        <v/>
      </c>
      <c r="M29" s="18">
        <f>IF(A29="","",IF(OR(B29="",C29="",D29="",E29="",G29="",I29="",J29=""),"Review",IF(COUNTIFS(Statements!$A$5:$A$104,C29,Statements!$B$5:$B$104,D29)=0,"Statement Missing",IF(I29="Missing","Missing Receipt",IF(I29="Pending","Pending Receipt",IF(I29="Not Required","Review",IF(K29="","Review",IF(IFERROR(ABS(L29)&lt;=Assumptions!$B$5,FALSE),"Matched","Amount Mismatch"))))))))</f>
        <v/>
      </c>
      <c r="N29" s="15" t="n"/>
    </row>
    <row r="30">
      <c r="A30" s="15" t="n"/>
      <c r="B30" s="31" t="n"/>
      <c r="C30" s="31" t="n"/>
      <c r="D30" s="15" t="n"/>
      <c r="E30" s="15" t="n"/>
      <c r="F30" s="15" t="n"/>
      <c r="G30" s="15" t="n"/>
      <c r="H30" s="15" t="n"/>
      <c r="I30" s="15" t="n"/>
      <c r="J30" s="32" t="n"/>
      <c r="K30" s="32" t="n"/>
      <c r="L30" s="30">
        <f>IF(A30="","",IF(I30&lt;&gt;"Received","",IF(K30="","",IFERROR(J30-K30,""))))</f>
        <v/>
      </c>
      <c r="M30" s="19">
        <f>IF(A30="","",IF(OR(B30="",C30="",D30="",E30="",G30="",I30="",J30=""),"Review",IF(COUNTIFS(Statements!$A$5:$A$104,C30,Statements!$B$5:$B$104,D30)=0,"Statement Missing",IF(I30="Missing","Missing Receipt",IF(I30="Pending","Pending Receipt",IF(I30="Not Required","Review",IF(K30="","Review",IF(IFERROR(ABS(L30)&lt;=Assumptions!$B$5,FALSE),"Matched","Amount Mismatch"))))))))</f>
        <v/>
      </c>
      <c r="N30" s="15" t="n"/>
    </row>
    <row r="31">
      <c r="A31" s="15" t="n"/>
      <c r="B31" s="31" t="n"/>
      <c r="C31" s="31" t="n"/>
      <c r="D31" s="15" t="n"/>
      <c r="E31" s="15" t="n"/>
      <c r="F31" s="15" t="n"/>
      <c r="G31" s="15" t="n"/>
      <c r="H31" s="15" t="n"/>
      <c r="I31" s="15" t="n"/>
      <c r="J31" s="32" t="n"/>
      <c r="K31" s="32" t="n"/>
      <c r="L31" s="29">
        <f>IF(A31="","",IF(I31&lt;&gt;"Received","",IF(K31="","",IFERROR(J31-K31,""))))</f>
        <v/>
      </c>
      <c r="M31" s="18">
        <f>IF(A31="","",IF(OR(B31="",C31="",D31="",E31="",G31="",I31="",J31=""),"Review",IF(COUNTIFS(Statements!$A$5:$A$104,C31,Statements!$B$5:$B$104,D31)=0,"Statement Missing",IF(I31="Missing","Missing Receipt",IF(I31="Pending","Pending Receipt",IF(I31="Not Required","Review",IF(K31="","Review",IF(IFERROR(ABS(L31)&lt;=Assumptions!$B$5,FALSE),"Matched","Amount Mismatch"))))))))</f>
        <v/>
      </c>
      <c r="N31" s="15" t="n"/>
    </row>
    <row r="32">
      <c r="A32" s="15" t="n"/>
      <c r="B32" s="31" t="n"/>
      <c r="C32" s="31" t="n"/>
      <c r="D32" s="15" t="n"/>
      <c r="E32" s="15" t="n"/>
      <c r="F32" s="15" t="n"/>
      <c r="G32" s="15" t="n"/>
      <c r="H32" s="15" t="n"/>
      <c r="I32" s="15" t="n"/>
      <c r="J32" s="32" t="n"/>
      <c r="K32" s="32" t="n"/>
      <c r="L32" s="30">
        <f>IF(A32="","",IF(I32&lt;&gt;"Received","",IF(K32="","",IFERROR(J32-K32,""))))</f>
        <v/>
      </c>
      <c r="M32" s="19">
        <f>IF(A32="","",IF(OR(B32="",C32="",D32="",E32="",G32="",I32="",J32=""),"Review",IF(COUNTIFS(Statements!$A$5:$A$104,C32,Statements!$B$5:$B$104,D32)=0,"Statement Missing",IF(I32="Missing","Missing Receipt",IF(I32="Pending","Pending Receipt",IF(I32="Not Required","Review",IF(K32="","Review",IF(IFERROR(ABS(L32)&lt;=Assumptions!$B$5,FALSE),"Matched","Amount Mismatch"))))))))</f>
        <v/>
      </c>
      <c r="N32" s="15" t="n"/>
    </row>
    <row r="33">
      <c r="A33" s="15" t="n"/>
      <c r="B33" s="31" t="n"/>
      <c r="C33" s="31" t="n"/>
      <c r="D33" s="15" t="n"/>
      <c r="E33" s="15" t="n"/>
      <c r="F33" s="15" t="n"/>
      <c r="G33" s="15" t="n"/>
      <c r="H33" s="15" t="n"/>
      <c r="I33" s="15" t="n"/>
      <c r="J33" s="32" t="n"/>
      <c r="K33" s="32" t="n"/>
      <c r="L33" s="29">
        <f>IF(A33="","",IF(I33&lt;&gt;"Received","",IF(K33="","",IFERROR(J33-K33,""))))</f>
        <v/>
      </c>
      <c r="M33" s="18">
        <f>IF(A33="","",IF(OR(B33="",C33="",D33="",E33="",G33="",I33="",J33=""),"Review",IF(COUNTIFS(Statements!$A$5:$A$104,C33,Statements!$B$5:$B$104,D33)=0,"Statement Missing",IF(I33="Missing","Missing Receipt",IF(I33="Pending","Pending Receipt",IF(I33="Not Required","Review",IF(K33="","Review",IF(IFERROR(ABS(L33)&lt;=Assumptions!$B$5,FALSE),"Matched","Amount Mismatch"))))))))</f>
        <v/>
      </c>
      <c r="N33" s="15" t="n"/>
    </row>
    <row r="34">
      <c r="A34" s="15" t="n"/>
      <c r="B34" s="31" t="n"/>
      <c r="C34" s="31" t="n"/>
      <c r="D34" s="15" t="n"/>
      <c r="E34" s="15" t="n"/>
      <c r="F34" s="15" t="n"/>
      <c r="G34" s="15" t="n"/>
      <c r="H34" s="15" t="n"/>
      <c r="I34" s="15" t="n"/>
      <c r="J34" s="32" t="n"/>
      <c r="K34" s="32" t="n"/>
      <c r="L34" s="30">
        <f>IF(A34="","",IF(I34&lt;&gt;"Received","",IF(K34="","",IFERROR(J34-K34,""))))</f>
        <v/>
      </c>
      <c r="M34" s="19">
        <f>IF(A34="","",IF(OR(B34="",C34="",D34="",E34="",G34="",I34="",J34=""),"Review",IF(COUNTIFS(Statements!$A$5:$A$104,C34,Statements!$B$5:$B$104,D34)=0,"Statement Missing",IF(I34="Missing","Missing Receipt",IF(I34="Pending","Pending Receipt",IF(I34="Not Required","Review",IF(K34="","Review",IF(IFERROR(ABS(L34)&lt;=Assumptions!$B$5,FALSE),"Matched","Amount Mismatch"))))))))</f>
        <v/>
      </c>
      <c r="N34" s="15" t="n"/>
    </row>
    <row r="35">
      <c r="A35" s="15" t="n"/>
      <c r="B35" s="31" t="n"/>
      <c r="C35" s="31" t="n"/>
      <c r="D35" s="15" t="n"/>
      <c r="E35" s="15" t="n"/>
      <c r="F35" s="15" t="n"/>
      <c r="G35" s="15" t="n"/>
      <c r="H35" s="15" t="n"/>
      <c r="I35" s="15" t="n"/>
      <c r="J35" s="32" t="n"/>
      <c r="K35" s="32" t="n"/>
      <c r="L35" s="29">
        <f>IF(A35="","",IF(I35&lt;&gt;"Received","",IF(K35="","",IFERROR(J35-K35,""))))</f>
        <v/>
      </c>
      <c r="M35" s="18">
        <f>IF(A35="","",IF(OR(B35="",C35="",D35="",E35="",G35="",I35="",J35=""),"Review",IF(COUNTIFS(Statements!$A$5:$A$104,C35,Statements!$B$5:$B$104,D35)=0,"Statement Missing",IF(I35="Missing","Missing Receipt",IF(I35="Pending","Pending Receipt",IF(I35="Not Required","Review",IF(K35="","Review",IF(IFERROR(ABS(L35)&lt;=Assumptions!$B$5,FALSE),"Matched","Amount Mismatch"))))))))</f>
        <v/>
      </c>
      <c r="N35" s="15" t="n"/>
    </row>
    <row r="36">
      <c r="A36" s="15" t="n"/>
      <c r="B36" s="31" t="n"/>
      <c r="C36" s="31" t="n"/>
      <c r="D36" s="15" t="n"/>
      <c r="E36" s="15" t="n"/>
      <c r="F36" s="15" t="n"/>
      <c r="G36" s="15" t="n"/>
      <c r="H36" s="15" t="n"/>
      <c r="I36" s="15" t="n"/>
      <c r="J36" s="32" t="n"/>
      <c r="K36" s="32" t="n"/>
      <c r="L36" s="30">
        <f>IF(A36="","",IF(I36&lt;&gt;"Received","",IF(K36="","",IFERROR(J36-K36,""))))</f>
        <v/>
      </c>
      <c r="M36" s="19">
        <f>IF(A36="","",IF(OR(B36="",C36="",D36="",E36="",G36="",I36="",J36=""),"Review",IF(COUNTIFS(Statements!$A$5:$A$104,C36,Statements!$B$5:$B$104,D36)=0,"Statement Missing",IF(I36="Missing","Missing Receipt",IF(I36="Pending","Pending Receipt",IF(I36="Not Required","Review",IF(K36="","Review",IF(IFERROR(ABS(L36)&lt;=Assumptions!$B$5,FALSE),"Matched","Amount Mismatch"))))))))</f>
        <v/>
      </c>
      <c r="N36" s="15" t="n"/>
    </row>
    <row r="37">
      <c r="A37" s="15" t="n"/>
      <c r="B37" s="31" t="n"/>
      <c r="C37" s="31" t="n"/>
      <c r="D37" s="15" t="n"/>
      <c r="E37" s="15" t="n"/>
      <c r="F37" s="15" t="n"/>
      <c r="G37" s="15" t="n"/>
      <c r="H37" s="15" t="n"/>
      <c r="I37" s="15" t="n"/>
      <c r="J37" s="32" t="n"/>
      <c r="K37" s="32" t="n"/>
      <c r="L37" s="29">
        <f>IF(A37="","",IF(I37&lt;&gt;"Received","",IF(K37="","",IFERROR(J37-K37,""))))</f>
        <v/>
      </c>
      <c r="M37" s="18">
        <f>IF(A37="","",IF(OR(B37="",C37="",D37="",E37="",G37="",I37="",J37=""),"Review",IF(COUNTIFS(Statements!$A$5:$A$104,C37,Statements!$B$5:$B$104,D37)=0,"Statement Missing",IF(I37="Missing","Missing Receipt",IF(I37="Pending","Pending Receipt",IF(I37="Not Required","Review",IF(K37="","Review",IF(IFERROR(ABS(L37)&lt;=Assumptions!$B$5,FALSE),"Matched","Amount Mismatch"))))))))</f>
        <v/>
      </c>
      <c r="N37" s="15" t="n"/>
    </row>
    <row r="38">
      <c r="A38" s="15" t="n"/>
      <c r="B38" s="31" t="n"/>
      <c r="C38" s="31" t="n"/>
      <c r="D38" s="15" t="n"/>
      <c r="E38" s="15" t="n"/>
      <c r="F38" s="15" t="n"/>
      <c r="G38" s="15" t="n"/>
      <c r="H38" s="15" t="n"/>
      <c r="I38" s="15" t="n"/>
      <c r="J38" s="32" t="n"/>
      <c r="K38" s="32" t="n"/>
      <c r="L38" s="30">
        <f>IF(A38="","",IF(I38&lt;&gt;"Received","",IF(K38="","",IFERROR(J38-K38,""))))</f>
        <v/>
      </c>
      <c r="M38" s="19">
        <f>IF(A38="","",IF(OR(B38="",C38="",D38="",E38="",G38="",I38="",J38=""),"Review",IF(COUNTIFS(Statements!$A$5:$A$104,C38,Statements!$B$5:$B$104,D38)=0,"Statement Missing",IF(I38="Missing","Missing Receipt",IF(I38="Pending","Pending Receipt",IF(I38="Not Required","Review",IF(K38="","Review",IF(IFERROR(ABS(L38)&lt;=Assumptions!$B$5,FALSE),"Matched","Amount Mismatch"))))))))</f>
        <v/>
      </c>
      <c r="N38" s="15" t="n"/>
    </row>
    <row r="39">
      <c r="A39" s="15" t="n"/>
      <c r="B39" s="31" t="n"/>
      <c r="C39" s="31" t="n"/>
      <c r="D39" s="15" t="n"/>
      <c r="E39" s="15" t="n"/>
      <c r="F39" s="15" t="n"/>
      <c r="G39" s="15" t="n"/>
      <c r="H39" s="15" t="n"/>
      <c r="I39" s="15" t="n"/>
      <c r="J39" s="32" t="n"/>
      <c r="K39" s="32" t="n"/>
      <c r="L39" s="29">
        <f>IF(A39="","",IF(I39&lt;&gt;"Received","",IF(K39="","",IFERROR(J39-K39,""))))</f>
        <v/>
      </c>
      <c r="M39" s="18">
        <f>IF(A39="","",IF(OR(B39="",C39="",D39="",E39="",G39="",I39="",J39=""),"Review",IF(COUNTIFS(Statements!$A$5:$A$104,C39,Statements!$B$5:$B$104,D39)=0,"Statement Missing",IF(I39="Missing","Missing Receipt",IF(I39="Pending","Pending Receipt",IF(I39="Not Required","Review",IF(K39="","Review",IF(IFERROR(ABS(L39)&lt;=Assumptions!$B$5,FALSE),"Matched","Amount Mismatch"))))))))</f>
        <v/>
      </c>
      <c r="N39" s="15" t="n"/>
    </row>
    <row r="40">
      <c r="A40" s="15" t="n"/>
      <c r="B40" s="31" t="n"/>
      <c r="C40" s="31" t="n"/>
      <c r="D40" s="15" t="n"/>
      <c r="E40" s="15" t="n"/>
      <c r="F40" s="15" t="n"/>
      <c r="G40" s="15" t="n"/>
      <c r="H40" s="15" t="n"/>
      <c r="I40" s="15" t="n"/>
      <c r="J40" s="32" t="n"/>
      <c r="K40" s="32" t="n"/>
      <c r="L40" s="30">
        <f>IF(A40="","",IF(I40&lt;&gt;"Received","",IF(K40="","",IFERROR(J40-K40,""))))</f>
        <v/>
      </c>
      <c r="M40" s="19">
        <f>IF(A40="","",IF(OR(B40="",C40="",D40="",E40="",G40="",I40="",J40=""),"Review",IF(COUNTIFS(Statements!$A$5:$A$104,C40,Statements!$B$5:$B$104,D40)=0,"Statement Missing",IF(I40="Missing","Missing Receipt",IF(I40="Pending","Pending Receipt",IF(I40="Not Required","Review",IF(K40="","Review",IF(IFERROR(ABS(L40)&lt;=Assumptions!$B$5,FALSE),"Matched","Amount Mismatch"))))))))</f>
        <v/>
      </c>
      <c r="N40" s="15" t="n"/>
    </row>
    <row r="41">
      <c r="A41" s="15" t="n"/>
      <c r="B41" s="31" t="n"/>
      <c r="C41" s="31" t="n"/>
      <c r="D41" s="15" t="n"/>
      <c r="E41" s="15" t="n"/>
      <c r="F41" s="15" t="n"/>
      <c r="G41" s="15" t="n"/>
      <c r="H41" s="15" t="n"/>
      <c r="I41" s="15" t="n"/>
      <c r="J41" s="32" t="n"/>
      <c r="K41" s="32" t="n"/>
      <c r="L41" s="29">
        <f>IF(A41="","",IF(I41&lt;&gt;"Received","",IF(K41="","",IFERROR(J41-K41,""))))</f>
        <v/>
      </c>
      <c r="M41" s="18">
        <f>IF(A41="","",IF(OR(B41="",C41="",D41="",E41="",G41="",I41="",J41=""),"Review",IF(COUNTIFS(Statements!$A$5:$A$104,C41,Statements!$B$5:$B$104,D41)=0,"Statement Missing",IF(I41="Missing","Missing Receipt",IF(I41="Pending","Pending Receipt",IF(I41="Not Required","Review",IF(K41="","Review",IF(IFERROR(ABS(L41)&lt;=Assumptions!$B$5,FALSE),"Matched","Amount Mismatch"))))))))</f>
        <v/>
      </c>
      <c r="N41" s="15" t="n"/>
    </row>
    <row r="42">
      <c r="A42" s="15" t="n"/>
      <c r="B42" s="31" t="n"/>
      <c r="C42" s="31" t="n"/>
      <c r="D42" s="15" t="n"/>
      <c r="E42" s="15" t="n"/>
      <c r="F42" s="15" t="n"/>
      <c r="G42" s="15" t="n"/>
      <c r="H42" s="15" t="n"/>
      <c r="I42" s="15" t="n"/>
      <c r="J42" s="32" t="n"/>
      <c r="K42" s="32" t="n"/>
      <c r="L42" s="30">
        <f>IF(A42="","",IF(I42&lt;&gt;"Received","",IF(K42="","",IFERROR(J42-K42,""))))</f>
        <v/>
      </c>
      <c r="M42" s="19">
        <f>IF(A42="","",IF(OR(B42="",C42="",D42="",E42="",G42="",I42="",J42=""),"Review",IF(COUNTIFS(Statements!$A$5:$A$104,C42,Statements!$B$5:$B$104,D42)=0,"Statement Missing",IF(I42="Missing","Missing Receipt",IF(I42="Pending","Pending Receipt",IF(I42="Not Required","Review",IF(K42="","Review",IF(IFERROR(ABS(L42)&lt;=Assumptions!$B$5,FALSE),"Matched","Amount Mismatch"))))))))</f>
        <v/>
      </c>
      <c r="N42" s="15" t="n"/>
    </row>
    <row r="43">
      <c r="A43" s="15" t="n"/>
      <c r="B43" s="31" t="n"/>
      <c r="C43" s="31" t="n"/>
      <c r="D43" s="15" t="n"/>
      <c r="E43" s="15" t="n"/>
      <c r="F43" s="15" t="n"/>
      <c r="G43" s="15" t="n"/>
      <c r="H43" s="15" t="n"/>
      <c r="I43" s="15" t="n"/>
      <c r="J43" s="32" t="n"/>
      <c r="K43" s="32" t="n"/>
      <c r="L43" s="29">
        <f>IF(A43="","",IF(I43&lt;&gt;"Received","",IF(K43="","",IFERROR(J43-K43,""))))</f>
        <v/>
      </c>
      <c r="M43" s="18">
        <f>IF(A43="","",IF(OR(B43="",C43="",D43="",E43="",G43="",I43="",J43=""),"Review",IF(COUNTIFS(Statements!$A$5:$A$104,C43,Statements!$B$5:$B$104,D43)=0,"Statement Missing",IF(I43="Missing","Missing Receipt",IF(I43="Pending","Pending Receipt",IF(I43="Not Required","Review",IF(K43="","Review",IF(IFERROR(ABS(L43)&lt;=Assumptions!$B$5,FALSE),"Matched","Amount Mismatch"))))))))</f>
        <v/>
      </c>
      <c r="N43" s="15" t="n"/>
    </row>
    <row r="44">
      <c r="A44" s="15" t="n"/>
      <c r="B44" s="31" t="n"/>
      <c r="C44" s="31" t="n"/>
      <c r="D44" s="15" t="n"/>
      <c r="E44" s="15" t="n"/>
      <c r="F44" s="15" t="n"/>
      <c r="G44" s="15" t="n"/>
      <c r="H44" s="15" t="n"/>
      <c r="I44" s="15" t="n"/>
      <c r="J44" s="32" t="n"/>
      <c r="K44" s="32" t="n"/>
      <c r="L44" s="30">
        <f>IF(A44="","",IF(I44&lt;&gt;"Received","",IF(K44="","",IFERROR(J44-K44,""))))</f>
        <v/>
      </c>
      <c r="M44" s="19">
        <f>IF(A44="","",IF(OR(B44="",C44="",D44="",E44="",G44="",I44="",J44=""),"Review",IF(COUNTIFS(Statements!$A$5:$A$104,C44,Statements!$B$5:$B$104,D44)=0,"Statement Missing",IF(I44="Missing","Missing Receipt",IF(I44="Pending","Pending Receipt",IF(I44="Not Required","Review",IF(K44="","Review",IF(IFERROR(ABS(L44)&lt;=Assumptions!$B$5,FALSE),"Matched","Amount Mismatch"))))))))</f>
        <v/>
      </c>
      <c r="N44" s="15" t="n"/>
    </row>
    <row r="45">
      <c r="A45" s="15" t="n"/>
      <c r="B45" s="31" t="n"/>
      <c r="C45" s="31" t="n"/>
      <c r="D45" s="15" t="n"/>
      <c r="E45" s="15" t="n"/>
      <c r="F45" s="15" t="n"/>
      <c r="G45" s="15" t="n"/>
      <c r="H45" s="15" t="n"/>
      <c r="I45" s="15" t="n"/>
      <c r="J45" s="32" t="n"/>
      <c r="K45" s="32" t="n"/>
      <c r="L45" s="29">
        <f>IF(A45="","",IF(I45&lt;&gt;"Received","",IF(K45="","",IFERROR(J45-K45,""))))</f>
        <v/>
      </c>
      <c r="M45" s="18">
        <f>IF(A45="","",IF(OR(B45="",C45="",D45="",E45="",G45="",I45="",J45=""),"Review",IF(COUNTIFS(Statements!$A$5:$A$104,C45,Statements!$B$5:$B$104,D45)=0,"Statement Missing",IF(I45="Missing","Missing Receipt",IF(I45="Pending","Pending Receipt",IF(I45="Not Required","Review",IF(K45="","Review",IF(IFERROR(ABS(L45)&lt;=Assumptions!$B$5,FALSE),"Matched","Amount Mismatch"))))))))</f>
        <v/>
      </c>
      <c r="N45" s="15" t="n"/>
    </row>
    <row r="46">
      <c r="A46" s="15" t="n"/>
      <c r="B46" s="31" t="n"/>
      <c r="C46" s="31" t="n"/>
      <c r="D46" s="15" t="n"/>
      <c r="E46" s="15" t="n"/>
      <c r="F46" s="15" t="n"/>
      <c r="G46" s="15" t="n"/>
      <c r="H46" s="15" t="n"/>
      <c r="I46" s="15" t="n"/>
      <c r="J46" s="32" t="n"/>
      <c r="K46" s="32" t="n"/>
      <c r="L46" s="30">
        <f>IF(A46="","",IF(I46&lt;&gt;"Received","",IF(K46="","",IFERROR(J46-K46,""))))</f>
        <v/>
      </c>
      <c r="M46" s="19">
        <f>IF(A46="","",IF(OR(B46="",C46="",D46="",E46="",G46="",I46="",J46=""),"Review",IF(COUNTIFS(Statements!$A$5:$A$104,C46,Statements!$B$5:$B$104,D46)=0,"Statement Missing",IF(I46="Missing","Missing Receipt",IF(I46="Pending","Pending Receipt",IF(I46="Not Required","Review",IF(K46="","Review",IF(IFERROR(ABS(L46)&lt;=Assumptions!$B$5,FALSE),"Matched","Amount Mismatch"))))))))</f>
        <v/>
      </c>
      <c r="N46" s="15" t="n"/>
    </row>
    <row r="47">
      <c r="A47" s="15" t="n"/>
      <c r="B47" s="31" t="n"/>
      <c r="C47" s="31" t="n"/>
      <c r="D47" s="15" t="n"/>
      <c r="E47" s="15" t="n"/>
      <c r="F47" s="15" t="n"/>
      <c r="G47" s="15" t="n"/>
      <c r="H47" s="15" t="n"/>
      <c r="I47" s="15" t="n"/>
      <c r="J47" s="32" t="n"/>
      <c r="K47" s="32" t="n"/>
      <c r="L47" s="29">
        <f>IF(A47="","",IF(I47&lt;&gt;"Received","",IF(K47="","",IFERROR(J47-K47,""))))</f>
        <v/>
      </c>
      <c r="M47" s="18">
        <f>IF(A47="","",IF(OR(B47="",C47="",D47="",E47="",G47="",I47="",J47=""),"Review",IF(COUNTIFS(Statements!$A$5:$A$104,C47,Statements!$B$5:$B$104,D47)=0,"Statement Missing",IF(I47="Missing","Missing Receipt",IF(I47="Pending","Pending Receipt",IF(I47="Not Required","Review",IF(K47="","Review",IF(IFERROR(ABS(L47)&lt;=Assumptions!$B$5,FALSE),"Matched","Amount Mismatch"))))))))</f>
        <v/>
      </c>
      <c r="N47" s="15" t="n"/>
    </row>
    <row r="48">
      <c r="A48" s="15" t="n"/>
      <c r="B48" s="31" t="n"/>
      <c r="C48" s="31" t="n"/>
      <c r="D48" s="15" t="n"/>
      <c r="E48" s="15" t="n"/>
      <c r="F48" s="15" t="n"/>
      <c r="G48" s="15" t="n"/>
      <c r="H48" s="15" t="n"/>
      <c r="I48" s="15" t="n"/>
      <c r="J48" s="32" t="n"/>
      <c r="K48" s="32" t="n"/>
      <c r="L48" s="30">
        <f>IF(A48="","",IF(I48&lt;&gt;"Received","",IF(K48="","",IFERROR(J48-K48,""))))</f>
        <v/>
      </c>
      <c r="M48" s="19">
        <f>IF(A48="","",IF(OR(B48="",C48="",D48="",E48="",G48="",I48="",J48=""),"Review",IF(COUNTIFS(Statements!$A$5:$A$104,C48,Statements!$B$5:$B$104,D48)=0,"Statement Missing",IF(I48="Missing","Missing Receipt",IF(I48="Pending","Pending Receipt",IF(I48="Not Required","Review",IF(K48="","Review",IF(IFERROR(ABS(L48)&lt;=Assumptions!$B$5,FALSE),"Matched","Amount Mismatch"))))))))</f>
        <v/>
      </c>
      <c r="N48" s="15" t="n"/>
    </row>
    <row r="49">
      <c r="A49" s="15" t="n"/>
      <c r="B49" s="31" t="n"/>
      <c r="C49" s="31" t="n"/>
      <c r="D49" s="15" t="n"/>
      <c r="E49" s="15" t="n"/>
      <c r="F49" s="15" t="n"/>
      <c r="G49" s="15" t="n"/>
      <c r="H49" s="15" t="n"/>
      <c r="I49" s="15" t="n"/>
      <c r="J49" s="32" t="n"/>
      <c r="K49" s="32" t="n"/>
      <c r="L49" s="29">
        <f>IF(A49="","",IF(I49&lt;&gt;"Received","",IF(K49="","",IFERROR(J49-K49,""))))</f>
        <v/>
      </c>
      <c r="M49" s="18">
        <f>IF(A49="","",IF(OR(B49="",C49="",D49="",E49="",G49="",I49="",J49=""),"Review",IF(COUNTIFS(Statements!$A$5:$A$104,C49,Statements!$B$5:$B$104,D49)=0,"Statement Missing",IF(I49="Missing","Missing Receipt",IF(I49="Pending","Pending Receipt",IF(I49="Not Required","Review",IF(K49="","Review",IF(IFERROR(ABS(L49)&lt;=Assumptions!$B$5,FALSE),"Matched","Amount Mismatch"))))))))</f>
        <v/>
      </c>
      <c r="N49" s="15" t="n"/>
    </row>
    <row r="50">
      <c r="A50" s="15" t="n"/>
      <c r="B50" s="31" t="n"/>
      <c r="C50" s="31" t="n"/>
      <c r="D50" s="15" t="n"/>
      <c r="E50" s="15" t="n"/>
      <c r="F50" s="15" t="n"/>
      <c r="G50" s="15" t="n"/>
      <c r="H50" s="15" t="n"/>
      <c r="I50" s="15" t="n"/>
      <c r="J50" s="32" t="n"/>
      <c r="K50" s="32" t="n"/>
      <c r="L50" s="30">
        <f>IF(A50="","",IF(I50&lt;&gt;"Received","",IF(K50="","",IFERROR(J50-K50,""))))</f>
        <v/>
      </c>
      <c r="M50" s="19">
        <f>IF(A50="","",IF(OR(B50="",C50="",D50="",E50="",G50="",I50="",J50=""),"Review",IF(COUNTIFS(Statements!$A$5:$A$104,C50,Statements!$B$5:$B$104,D50)=0,"Statement Missing",IF(I50="Missing","Missing Receipt",IF(I50="Pending","Pending Receipt",IF(I50="Not Required","Review",IF(K50="","Review",IF(IFERROR(ABS(L50)&lt;=Assumptions!$B$5,FALSE),"Matched","Amount Mismatch"))))))))</f>
        <v/>
      </c>
      <c r="N50" s="15" t="n"/>
    </row>
    <row r="51">
      <c r="A51" s="15" t="n"/>
      <c r="B51" s="31" t="n"/>
      <c r="C51" s="31" t="n"/>
      <c r="D51" s="15" t="n"/>
      <c r="E51" s="15" t="n"/>
      <c r="F51" s="15" t="n"/>
      <c r="G51" s="15" t="n"/>
      <c r="H51" s="15" t="n"/>
      <c r="I51" s="15" t="n"/>
      <c r="J51" s="32" t="n"/>
      <c r="K51" s="32" t="n"/>
      <c r="L51" s="29">
        <f>IF(A51="","",IF(I51&lt;&gt;"Received","",IF(K51="","",IFERROR(J51-K51,""))))</f>
        <v/>
      </c>
      <c r="M51" s="18">
        <f>IF(A51="","",IF(OR(B51="",C51="",D51="",E51="",G51="",I51="",J51=""),"Review",IF(COUNTIFS(Statements!$A$5:$A$104,C51,Statements!$B$5:$B$104,D51)=0,"Statement Missing",IF(I51="Missing","Missing Receipt",IF(I51="Pending","Pending Receipt",IF(I51="Not Required","Review",IF(K51="","Review",IF(IFERROR(ABS(L51)&lt;=Assumptions!$B$5,FALSE),"Matched","Amount Mismatch"))))))))</f>
        <v/>
      </c>
      <c r="N51" s="15" t="n"/>
    </row>
    <row r="52">
      <c r="A52" s="15" t="n"/>
      <c r="B52" s="31" t="n"/>
      <c r="C52" s="31" t="n"/>
      <c r="D52" s="15" t="n"/>
      <c r="E52" s="15" t="n"/>
      <c r="F52" s="15" t="n"/>
      <c r="G52" s="15" t="n"/>
      <c r="H52" s="15" t="n"/>
      <c r="I52" s="15" t="n"/>
      <c r="J52" s="32" t="n"/>
      <c r="K52" s="32" t="n"/>
      <c r="L52" s="30">
        <f>IF(A52="","",IF(I52&lt;&gt;"Received","",IF(K52="","",IFERROR(J52-K52,""))))</f>
        <v/>
      </c>
      <c r="M52" s="19">
        <f>IF(A52="","",IF(OR(B52="",C52="",D52="",E52="",G52="",I52="",J52=""),"Review",IF(COUNTIFS(Statements!$A$5:$A$104,C52,Statements!$B$5:$B$104,D52)=0,"Statement Missing",IF(I52="Missing","Missing Receipt",IF(I52="Pending","Pending Receipt",IF(I52="Not Required","Review",IF(K52="","Review",IF(IFERROR(ABS(L52)&lt;=Assumptions!$B$5,FALSE),"Matched","Amount Mismatch"))))))))</f>
        <v/>
      </c>
      <c r="N52" s="15" t="n"/>
    </row>
    <row r="53">
      <c r="A53" s="15" t="n"/>
      <c r="B53" s="31" t="n"/>
      <c r="C53" s="31" t="n"/>
      <c r="D53" s="15" t="n"/>
      <c r="E53" s="15" t="n"/>
      <c r="F53" s="15" t="n"/>
      <c r="G53" s="15" t="n"/>
      <c r="H53" s="15" t="n"/>
      <c r="I53" s="15" t="n"/>
      <c r="J53" s="32" t="n"/>
      <c r="K53" s="32" t="n"/>
      <c r="L53" s="29">
        <f>IF(A53="","",IF(I53&lt;&gt;"Received","",IF(K53="","",IFERROR(J53-K53,""))))</f>
        <v/>
      </c>
      <c r="M53" s="18">
        <f>IF(A53="","",IF(OR(B53="",C53="",D53="",E53="",G53="",I53="",J53=""),"Review",IF(COUNTIFS(Statements!$A$5:$A$104,C53,Statements!$B$5:$B$104,D53)=0,"Statement Missing",IF(I53="Missing","Missing Receipt",IF(I53="Pending","Pending Receipt",IF(I53="Not Required","Review",IF(K53="","Review",IF(IFERROR(ABS(L53)&lt;=Assumptions!$B$5,FALSE),"Matched","Amount Mismatch"))))))))</f>
        <v/>
      </c>
      <c r="N53" s="15" t="n"/>
    </row>
    <row r="54">
      <c r="A54" s="15" t="n"/>
      <c r="B54" s="31" t="n"/>
      <c r="C54" s="31" t="n"/>
      <c r="D54" s="15" t="n"/>
      <c r="E54" s="15" t="n"/>
      <c r="F54" s="15" t="n"/>
      <c r="G54" s="15" t="n"/>
      <c r="H54" s="15" t="n"/>
      <c r="I54" s="15" t="n"/>
      <c r="J54" s="32" t="n"/>
      <c r="K54" s="32" t="n"/>
      <c r="L54" s="30">
        <f>IF(A54="","",IF(I54&lt;&gt;"Received","",IF(K54="","",IFERROR(J54-K54,""))))</f>
        <v/>
      </c>
      <c r="M54" s="19">
        <f>IF(A54="","",IF(OR(B54="",C54="",D54="",E54="",G54="",I54="",J54=""),"Review",IF(COUNTIFS(Statements!$A$5:$A$104,C54,Statements!$B$5:$B$104,D54)=0,"Statement Missing",IF(I54="Missing","Missing Receipt",IF(I54="Pending","Pending Receipt",IF(I54="Not Required","Review",IF(K54="","Review",IF(IFERROR(ABS(L54)&lt;=Assumptions!$B$5,FALSE),"Matched","Amount Mismatch"))))))))</f>
        <v/>
      </c>
      <c r="N54" s="15" t="n"/>
    </row>
    <row r="55">
      <c r="A55" s="15" t="n"/>
      <c r="B55" s="31" t="n"/>
      <c r="C55" s="31" t="n"/>
      <c r="D55" s="15" t="n"/>
      <c r="E55" s="15" t="n"/>
      <c r="F55" s="15" t="n"/>
      <c r="G55" s="15" t="n"/>
      <c r="H55" s="15" t="n"/>
      <c r="I55" s="15" t="n"/>
      <c r="J55" s="32" t="n"/>
      <c r="K55" s="32" t="n"/>
      <c r="L55" s="29">
        <f>IF(A55="","",IF(I55&lt;&gt;"Received","",IF(K55="","",IFERROR(J55-K55,""))))</f>
        <v/>
      </c>
      <c r="M55" s="18">
        <f>IF(A55="","",IF(OR(B55="",C55="",D55="",E55="",G55="",I55="",J55=""),"Review",IF(COUNTIFS(Statements!$A$5:$A$104,C55,Statements!$B$5:$B$104,D55)=0,"Statement Missing",IF(I55="Missing","Missing Receipt",IF(I55="Pending","Pending Receipt",IF(I55="Not Required","Review",IF(K55="","Review",IF(IFERROR(ABS(L55)&lt;=Assumptions!$B$5,FALSE),"Matched","Amount Mismatch"))))))))</f>
        <v/>
      </c>
      <c r="N55" s="15" t="n"/>
    </row>
    <row r="56">
      <c r="A56" s="15" t="n"/>
      <c r="B56" s="31" t="n"/>
      <c r="C56" s="31" t="n"/>
      <c r="D56" s="15" t="n"/>
      <c r="E56" s="15" t="n"/>
      <c r="F56" s="15" t="n"/>
      <c r="G56" s="15" t="n"/>
      <c r="H56" s="15" t="n"/>
      <c r="I56" s="15" t="n"/>
      <c r="J56" s="32" t="n"/>
      <c r="K56" s="32" t="n"/>
      <c r="L56" s="30">
        <f>IF(A56="","",IF(I56&lt;&gt;"Received","",IF(K56="","",IFERROR(J56-K56,""))))</f>
        <v/>
      </c>
      <c r="M56" s="19">
        <f>IF(A56="","",IF(OR(B56="",C56="",D56="",E56="",G56="",I56="",J56=""),"Review",IF(COUNTIFS(Statements!$A$5:$A$104,C56,Statements!$B$5:$B$104,D56)=0,"Statement Missing",IF(I56="Missing","Missing Receipt",IF(I56="Pending","Pending Receipt",IF(I56="Not Required","Review",IF(K56="","Review",IF(IFERROR(ABS(L56)&lt;=Assumptions!$B$5,FALSE),"Matched","Amount Mismatch"))))))))</f>
        <v/>
      </c>
      <c r="N56" s="15" t="n"/>
    </row>
    <row r="57">
      <c r="A57" s="15" t="n"/>
      <c r="B57" s="31" t="n"/>
      <c r="C57" s="31" t="n"/>
      <c r="D57" s="15" t="n"/>
      <c r="E57" s="15" t="n"/>
      <c r="F57" s="15" t="n"/>
      <c r="G57" s="15" t="n"/>
      <c r="H57" s="15" t="n"/>
      <c r="I57" s="15" t="n"/>
      <c r="J57" s="32" t="n"/>
      <c r="K57" s="32" t="n"/>
      <c r="L57" s="29">
        <f>IF(A57="","",IF(I57&lt;&gt;"Received","",IF(K57="","",IFERROR(J57-K57,""))))</f>
        <v/>
      </c>
      <c r="M57" s="18">
        <f>IF(A57="","",IF(OR(B57="",C57="",D57="",E57="",G57="",I57="",J57=""),"Review",IF(COUNTIFS(Statements!$A$5:$A$104,C57,Statements!$B$5:$B$104,D57)=0,"Statement Missing",IF(I57="Missing","Missing Receipt",IF(I57="Pending","Pending Receipt",IF(I57="Not Required","Review",IF(K57="","Review",IF(IFERROR(ABS(L57)&lt;=Assumptions!$B$5,FALSE),"Matched","Amount Mismatch"))))))))</f>
        <v/>
      </c>
      <c r="N57" s="15" t="n"/>
    </row>
    <row r="58">
      <c r="A58" s="15" t="n"/>
      <c r="B58" s="31" t="n"/>
      <c r="C58" s="31" t="n"/>
      <c r="D58" s="15" t="n"/>
      <c r="E58" s="15" t="n"/>
      <c r="F58" s="15" t="n"/>
      <c r="G58" s="15" t="n"/>
      <c r="H58" s="15" t="n"/>
      <c r="I58" s="15" t="n"/>
      <c r="J58" s="32" t="n"/>
      <c r="K58" s="32" t="n"/>
      <c r="L58" s="30">
        <f>IF(A58="","",IF(I58&lt;&gt;"Received","",IF(K58="","",IFERROR(J58-K58,""))))</f>
        <v/>
      </c>
      <c r="M58" s="19">
        <f>IF(A58="","",IF(OR(B58="",C58="",D58="",E58="",G58="",I58="",J58=""),"Review",IF(COUNTIFS(Statements!$A$5:$A$104,C58,Statements!$B$5:$B$104,D58)=0,"Statement Missing",IF(I58="Missing","Missing Receipt",IF(I58="Pending","Pending Receipt",IF(I58="Not Required","Review",IF(K58="","Review",IF(IFERROR(ABS(L58)&lt;=Assumptions!$B$5,FALSE),"Matched","Amount Mismatch"))))))))</f>
        <v/>
      </c>
      <c r="N58" s="15" t="n"/>
    </row>
    <row r="59">
      <c r="A59" s="15" t="n"/>
      <c r="B59" s="31" t="n"/>
      <c r="C59" s="31" t="n"/>
      <c r="D59" s="15" t="n"/>
      <c r="E59" s="15" t="n"/>
      <c r="F59" s="15" t="n"/>
      <c r="G59" s="15" t="n"/>
      <c r="H59" s="15" t="n"/>
      <c r="I59" s="15" t="n"/>
      <c r="J59" s="32" t="n"/>
      <c r="K59" s="32" t="n"/>
      <c r="L59" s="29">
        <f>IF(A59="","",IF(I59&lt;&gt;"Received","",IF(K59="","",IFERROR(J59-K59,""))))</f>
        <v/>
      </c>
      <c r="M59" s="18">
        <f>IF(A59="","",IF(OR(B59="",C59="",D59="",E59="",G59="",I59="",J59=""),"Review",IF(COUNTIFS(Statements!$A$5:$A$104,C59,Statements!$B$5:$B$104,D59)=0,"Statement Missing",IF(I59="Missing","Missing Receipt",IF(I59="Pending","Pending Receipt",IF(I59="Not Required","Review",IF(K59="","Review",IF(IFERROR(ABS(L59)&lt;=Assumptions!$B$5,FALSE),"Matched","Amount Mismatch"))))))))</f>
        <v/>
      </c>
      <c r="N59" s="15" t="n"/>
    </row>
    <row r="60">
      <c r="A60" s="15" t="n"/>
      <c r="B60" s="31" t="n"/>
      <c r="C60" s="31" t="n"/>
      <c r="D60" s="15" t="n"/>
      <c r="E60" s="15" t="n"/>
      <c r="F60" s="15" t="n"/>
      <c r="G60" s="15" t="n"/>
      <c r="H60" s="15" t="n"/>
      <c r="I60" s="15" t="n"/>
      <c r="J60" s="32" t="n"/>
      <c r="K60" s="32" t="n"/>
      <c r="L60" s="30">
        <f>IF(A60="","",IF(I60&lt;&gt;"Received","",IF(K60="","",IFERROR(J60-K60,""))))</f>
        <v/>
      </c>
      <c r="M60" s="19">
        <f>IF(A60="","",IF(OR(B60="",C60="",D60="",E60="",G60="",I60="",J60=""),"Review",IF(COUNTIFS(Statements!$A$5:$A$104,C60,Statements!$B$5:$B$104,D60)=0,"Statement Missing",IF(I60="Missing","Missing Receipt",IF(I60="Pending","Pending Receipt",IF(I60="Not Required","Review",IF(K60="","Review",IF(IFERROR(ABS(L60)&lt;=Assumptions!$B$5,FALSE),"Matched","Amount Mismatch"))))))))</f>
        <v/>
      </c>
      <c r="N60" s="15" t="n"/>
    </row>
    <row r="61">
      <c r="A61" s="15" t="n"/>
      <c r="B61" s="31" t="n"/>
      <c r="C61" s="31" t="n"/>
      <c r="D61" s="15" t="n"/>
      <c r="E61" s="15" t="n"/>
      <c r="F61" s="15" t="n"/>
      <c r="G61" s="15" t="n"/>
      <c r="H61" s="15" t="n"/>
      <c r="I61" s="15" t="n"/>
      <c r="J61" s="32" t="n"/>
      <c r="K61" s="32" t="n"/>
      <c r="L61" s="29">
        <f>IF(A61="","",IF(I61&lt;&gt;"Received","",IF(K61="","",IFERROR(J61-K61,""))))</f>
        <v/>
      </c>
      <c r="M61" s="18">
        <f>IF(A61="","",IF(OR(B61="",C61="",D61="",E61="",G61="",I61="",J61=""),"Review",IF(COUNTIFS(Statements!$A$5:$A$104,C61,Statements!$B$5:$B$104,D61)=0,"Statement Missing",IF(I61="Missing","Missing Receipt",IF(I61="Pending","Pending Receipt",IF(I61="Not Required","Review",IF(K61="","Review",IF(IFERROR(ABS(L61)&lt;=Assumptions!$B$5,FALSE),"Matched","Amount Mismatch"))))))))</f>
        <v/>
      </c>
      <c r="N61" s="15" t="n"/>
    </row>
    <row r="62">
      <c r="A62" s="15" t="n"/>
      <c r="B62" s="31" t="n"/>
      <c r="C62" s="31" t="n"/>
      <c r="D62" s="15" t="n"/>
      <c r="E62" s="15" t="n"/>
      <c r="F62" s="15" t="n"/>
      <c r="G62" s="15" t="n"/>
      <c r="H62" s="15" t="n"/>
      <c r="I62" s="15" t="n"/>
      <c r="J62" s="32" t="n"/>
      <c r="K62" s="32" t="n"/>
      <c r="L62" s="30">
        <f>IF(A62="","",IF(I62&lt;&gt;"Received","",IF(K62="","",IFERROR(J62-K62,""))))</f>
        <v/>
      </c>
      <c r="M62" s="19">
        <f>IF(A62="","",IF(OR(B62="",C62="",D62="",E62="",G62="",I62="",J62=""),"Review",IF(COUNTIFS(Statements!$A$5:$A$104,C62,Statements!$B$5:$B$104,D62)=0,"Statement Missing",IF(I62="Missing","Missing Receipt",IF(I62="Pending","Pending Receipt",IF(I62="Not Required","Review",IF(K62="","Review",IF(IFERROR(ABS(L62)&lt;=Assumptions!$B$5,FALSE),"Matched","Amount Mismatch"))))))))</f>
        <v/>
      </c>
      <c r="N62" s="15" t="n"/>
    </row>
    <row r="63">
      <c r="A63" s="15" t="n"/>
      <c r="B63" s="31" t="n"/>
      <c r="C63" s="31" t="n"/>
      <c r="D63" s="15" t="n"/>
      <c r="E63" s="15" t="n"/>
      <c r="F63" s="15" t="n"/>
      <c r="G63" s="15" t="n"/>
      <c r="H63" s="15" t="n"/>
      <c r="I63" s="15" t="n"/>
      <c r="J63" s="32" t="n"/>
      <c r="K63" s="32" t="n"/>
      <c r="L63" s="29">
        <f>IF(A63="","",IF(I63&lt;&gt;"Received","",IF(K63="","",IFERROR(J63-K63,""))))</f>
        <v/>
      </c>
      <c r="M63" s="18">
        <f>IF(A63="","",IF(OR(B63="",C63="",D63="",E63="",G63="",I63="",J63=""),"Review",IF(COUNTIFS(Statements!$A$5:$A$104,C63,Statements!$B$5:$B$104,D63)=0,"Statement Missing",IF(I63="Missing","Missing Receipt",IF(I63="Pending","Pending Receipt",IF(I63="Not Required","Review",IF(K63="","Review",IF(IFERROR(ABS(L63)&lt;=Assumptions!$B$5,FALSE),"Matched","Amount Mismatch"))))))))</f>
        <v/>
      </c>
      <c r="N63" s="15" t="n"/>
    </row>
    <row r="64">
      <c r="A64" s="15" t="n"/>
      <c r="B64" s="31" t="n"/>
      <c r="C64" s="31" t="n"/>
      <c r="D64" s="15" t="n"/>
      <c r="E64" s="15" t="n"/>
      <c r="F64" s="15" t="n"/>
      <c r="G64" s="15" t="n"/>
      <c r="H64" s="15" t="n"/>
      <c r="I64" s="15" t="n"/>
      <c r="J64" s="32" t="n"/>
      <c r="K64" s="32" t="n"/>
      <c r="L64" s="30">
        <f>IF(A64="","",IF(I64&lt;&gt;"Received","",IF(K64="","",IFERROR(J64-K64,""))))</f>
        <v/>
      </c>
      <c r="M64" s="19">
        <f>IF(A64="","",IF(OR(B64="",C64="",D64="",E64="",G64="",I64="",J64=""),"Review",IF(COUNTIFS(Statements!$A$5:$A$104,C64,Statements!$B$5:$B$104,D64)=0,"Statement Missing",IF(I64="Missing","Missing Receipt",IF(I64="Pending","Pending Receipt",IF(I64="Not Required","Review",IF(K64="","Review",IF(IFERROR(ABS(L64)&lt;=Assumptions!$B$5,FALSE),"Matched","Amount Mismatch"))))))))</f>
        <v/>
      </c>
      <c r="N64" s="15" t="n"/>
    </row>
    <row r="65">
      <c r="A65" s="15" t="n"/>
      <c r="B65" s="31" t="n"/>
      <c r="C65" s="31" t="n"/>
      <c r="D65" s="15" t="n"/>
      <c r="E65" s="15" t="n"/>
      <c r="F65" s="15" t="n"/>
      <c r="G65" s="15" t="n"/>
      <c r="H65" s="15" t="n"/>
      <c r="I65" s="15" t="n"/>
      <c r="J65" s="32" t="n"/>
      <c r="K65" s="32" t="n"/>
      <c r="L65" s="29">
        <f>IF(A65="","",IF(I65&lt;&gt;"Received","",IF(K65="","",IFERROR(J65-K65,""))))</f>
        <v/>
      </c>
      <c r="M65" s="18">
        <f>IF(A65="","",IF(OR(B65="",C65="",D65="",E65="",G65="",I65="",J65=""),"Review",IF(COUNTIFS(Statements!$A$5:$A$104,C65,Statements!$B$5:$B$104,D65)=0,"Statement Missing",IF(I65="Missing","Missing Receipt",IF(I65="Pending","Pending Receipt",IF(I65="Not Required","Review",IF(K65="","Review",IF(IFERROR(ABS(L65)&lt;=Assumptions!$B$5,FALSE),"Matched","Amount Mismatch"))))))))</f>
        <v/>
      </c>
      <c r="N65" s="15" t="n"/>
    </row>
    <row r="66">
      <c r="A66" s="15" t="n"/>
      <c r="B66" s="31" t="n"/>
      <c r="C66" s="31" t="n"/>
      <c r="D66" s="15" t="n"/>
      <c r="E66" s="15" t="n"/>
      <c r="F66" s="15" t="n"/>
      <c r="G66" s="15" t="n"/>
      <c r="H66" s="15" t="n"/>
      <c r="I66" s="15" t="n"/>
      <c r="J66" s="32" t="n"/>
      <c r="K66" s="32" t="n"/>
      <c r="L66" s="30">
        <f>IF(A66="","",IF(I66&lt;&gt;"Received","",IF(K66="","",IFERROR(J66-K66,""))))</f>
        <v/>
      </c>
      <c r="M66" s="19">
        <f>IF(A66="","",IF(OR(B66="",C66="",D66="",E66="",G66="",I66="",J66=""),"Review",IF(COUNTIFS(Statements!$A$5:$A$104,C66,Statements!$B$5:$B$104,D66)=0,"Statement Missing",IF(I66="Missing","Missing Receipt",IF(I66="Pending","Pending Receipt",IF(I66="Not Required","Review",IF(K66="","Review",IF(IFERROR(ABS(L66)&lt;=Assumptions!$B$5,FALSE),"Matched","Amount Mismatch"))))))))</f>
        <v/>
      </c>
      <c r="N66" s="15" t="n"/>
    </row>
    <row r="67">
      <c r="A67" s="15" t="n"/>
      <c r="B67" s="31" t="n"/>
      <c r="C67" s="31" t="n"/>
      <c r="D67" s="15" t="n"/>
      <c r="E67" s="15" t="n"/>
      <c r="F67" s="15" t="n"/>
      <c r="G67" s="15" t="n"/>
      <c r="H67" s="15" t="n"/>
      <c r="I67" s="15" t="n"/>
      <c r="J67" s="32" t="n"/>
      <c r="K67" s="32" t="n"/>
      <c r="L67" s="29">
        <f>IF(A67="","",IF(I67&lt;&gt;"Received","",IF(K67="","",IFERROR(J67-K67,""))))</f>
        <v/>
      </c>
      <c r="M67" s="18">
        <f>IF(A67="","",IF(OR(B67="",C67="",D67="",E67="",G67="",I67="",J67=""),"Review",IF(COUNTIFS(Statements!$A$5:$A$104,C67,Statements!$B$5:$B$104,D67)=0,"Statement Missing",IF(I67="Missing","Missing Receipt",IF(I67="Pending","Pending Receipt",IF(I67="Not Required","Review",IF(K67="","Review",IF(IFERROR(ABS(L67)&lt;=Assumptions!$B$5,FALSE),"Matched","Amount Mismatch"))))))))</f>
        <v/>
      </c>
      <c r="N67" s="15" t="n"/>
    </row>
    <row r="68">
      <c r="A68" s="15" t="n"/>
      <c r="B68" s="31" t="n"/>
      <c r="C68" s="31" t="n"/>
      <c r="D68" s="15" t="n"/>
      <c r="E68" s="15" t="n"/>
      <c r="F68" s="15" t="n"/>
      <c r="G68" s="15" t="n"/>
      <c r="H68" s="15" t="n"/>
      <c r="I68" s="15" t="n"/>
      <c r="J68" s="32" t="n"/>
      <c r="K68" s="32" t="n"/>
      <c r="L68" s="30">
        <f>IF(A68="","",IF(I68&lt;&gt;"Received","",IF(K68="","",IFERROR(J68-K68,""))))</f>
        <v/>
      </c>
      <c r="M68" s="19">
        <f>IF(A68="","",IF(OR(B68="",C68="",D68="",E68="",G68="",I68="",J68=""),"Review",IF(COUNTIFS(Statements!$A$5:$A$104,C68,Statements!$B$5:$B$104,D68)=0,"Statement Missing",IF(I68="Missing","Missing Receipt",IF(I68="Pending","Pending Receipt",IF(I68="Not Required","Review",IF(K68="","Review",IF(IFERROR(ABS(L68)&lt;=Assumptions!$B$5,FALSE),"Matched","Amount Mismatch"))))))))</f>
        <v/>
      </c>
      <c r="N68" s="15" t="n"/>
    </row>
    <row r="69">
      <c r="A69" s="15" t="n"/>
      <c r="B69" s="31" t="n"/>
      <c r="C69" s="31" t="n"/>
      <c r="D69" s="15" t="n"/>
      <c r="E69" s="15" t="n"/>
      <c r="F69" s="15" t="n"/>
      <c r="G69" s="15" t="n"/>
      <c r="H69" s="15" t="n"/>
      <c r="I69" s="15" t="n"/>
      <c r="J69" s="32" t="n"/>
      <c r="K69" s="32" t="n"/>
      <c r="L69" s="29">
        <f>IF(A69="","",IF(I69&lt;&gt;"Received","",IF(K69="","",IFERROR(J69-K69,""))))</f>
        <v/>
      </c>
      <c r="M69" s="18">
        <f>IF(A69="","",IF(OR(B69="",C69="",D69="",E69="",G69="",I69="",J69=""),"Review",IF(COUNTIFS(Statements!$A$5:$A$104,C69,Statements!$B$5:$B$104,D69)=0,"Statement Missing",IF(I69="Missing","Missing Receipt",IF(I69="Pending","Pending Receipt",IF(I69="Not Required","Review",IF(K69="","Review",IF(IFERROR(ABS(L69)&lt;=Assumptions!$B$5,FALSE),"Matched","Amount Mismatch"))))))))</f>
        <v/>
      </c>
      <c r="N69" s="15" t="n"/>
    </row>
    <row r="70">
      <c r="A70" s="15" t="n"/>
      <c r="B70" s="31" t="n"/>
      <c r="C70" s="31" t="n"/>
      <c r="D70" s="15" t="n"/>
      <c r="E70" s="15" t="n"/>
      <c r="F70" s="15" t="n"/>
      <c r="G70" s="15" t="n"/>
      <c r="H70" s="15" t="n"/>
      <c r="I70" s="15" t="n"/>
      <c r="J70" s="32" t="n"/>
      <c r="K70" s="32" t="n"/>
      <c r="L70" s="30">
        <f>IF(A70="","",IF(I70&lt;&gt;"Received","",IF(K70="","",IFERROR(J70-K70,""))))</f>
        <v/>
      </c>
      <c r="M70" s="19">
        <f>IF(A70="","",IF(OR(B70="",C70="",D70="",E70="",G70="",I70="",J70=""),"Review",IF(COUNTIFS(Statements!$A$5:$A$104,C70,Statements!$B$5:$B$104,D70)=0,"Statement Missing",IF(I70="Missing","Missing Receipt",IF(I70="Pending","Pending Receipt",IF(I70="Not Required","Review",IF(K70="","Review",IF(IFERROR(ABS(L70)&lt;=Assumptions!$B$5,FALSE),"Matched","Amount Mismatch"))))))))</f>
        <v/>
      </c>
      <c r="N70" s="15" t="n"/>
    </row>
    <row r="71">
      <c r="A71" s="15" t="n"/>
      <c r="B71" s="31" t="n"/>
      <c r="C71" s="31" t="n"/>
      <c r="D71" s="15" t="n"/>
      <c r="E71" s="15" t="n"/>
      <c r="F71" s="15" t="n"/>
      <c r="G71" s="15" t="n"/>
      <c r="H71" s="15" t="n"/>
      <c r="I71" s="15" t="n"/>
      <c r="J71" s="32" t="n"/>
      <c r="K71" s="32" t="n"/>
      <c r="L71" s="29">
        <f>IF(A71="","",IF(I71&lt;&gt;"Received","",IF(K71="","",IFERROR(J71-K71,""))))</f>
        <v/>
      </c>
      <c r="M71" s="18">
        <f>IF(A71="","",IF(OR(B71="",C71="",D71="",E71="",G71="",I71="",J71=""),"Review",IF(COUNTIFS(Statements!$A$5:$A$104,C71,Statements!$B$5:$B$104,D71)=0,"Statement Missing",IF(I71="Missing","Missing Receipt",IF(I71="Pending","Pending Receipt",IF(I71="Not Required","Review",IF(K71="","Review",IF(IFERROR(ABS(L71)&lt;=Assumptions!$B$5,FALSE),"Matched","Amount Mismatch"))))))))</f>
        <v/>
      </c>
      <c r="N71" s="15" t="n"/>
    </row>
    <row r="72">
      <c r="A72" s="15" t="n"/>
      <c r="B72" s="31" t="n"/>
      <c r="C72" s="31" t="n"/>
      <c r="D72" s="15" t="n"/>
      <c r="E72" s="15" t="n"/>
      <c r="F72" s="15" t="n"/>
      <c r="G72" s="15" t="n"/>
      <c r="H72" s="15" t="n"/>
      <c r="I72" s="15" t="n"/>
      <c r="J72" s="32" t="n"/>
      <c r="K72" s="32" t="n"/>
      <c r="L72" s="30">
        <f>IF(A72="","",IF(I72&lt;&gt;"Received","",IF(K72="","",IFERROR(J72-K72,""))))</f>
        <v/>
      </c>
      <c r="M72" s="19">
        <f>IF(A72="","",IF(OR(B72="",C72="",D72="",E72="",G72="",I72="",J72=""),"Review",IF(COUNTIFS(Statements!$A$5:$A$104,C72,Statements!$B$5:$B$104,D72)=0,"Statement Missing",IF(I72="Missing","Missing Receipt",IF(I72="Pending","Pending Receipt",IF(I72="Not Required","Review",IF(K72="","Review",IF(IFERROR(ABS(L72)&lt;=Assumptions!$B$5,FALSE),"Matched","Amount Mismatch"))))))))</f>
        <v/>
      </c>
      <c r="N72" s="15" t="n"/>
    </row>
    <row r="73">
      <c r="A73" s="15" t="n"/>
      <c r="B73" s="31" t="n"/>
      <c r="C73" s="31" t="n"/>
      <c r="D73" s="15" t="n"/>
      <c r="E73" s="15" t="n"/>
      <c r="F73" s="15" t="n"/>
      <c r="G73" s="15" t="n"/>
      <c r="H73" s="15" t="n"/>
      <c r="I73" s="15" t="n"/>
      <c r="J73" s="32" t="n"/>
      <c r="K73" s="32" t="n"/>
      <c r="L73" s="29">
        <f>IF(A73="","",IF(I73&lt;&gt;"Received","",IF(K73="","",IFERROR(J73-K73,""))))</f>
        <v/>
      </c>
      <c r="M73" s="18">
        <f>IF(A73="","",IF(OR(B73="",C73="",D73="",E73="",G73="",I73="",J73=""),"Review",IF(COUNTIFS(Statements!$A$5:$A$104,C73,Statements!$B$5:$B$104,D73)=0,"Statement Missing",IF(I73="Missing","Missing Receipt",IF(I73="Pending","Pending Receipt",IF(I73="Not Required","Review",IF(K73="","Review",IF(IFERROR(ABS(L73)&lt;=Assumptions!$B$5,FALSE),"Matched","Amount Mismatch"))))))))</f>
        <v/>
      </c>
      <c r="N73" s="15" t="n"/>
    </row>
    <row r="74">
      <c r="A74" s="15" t="n"/>
      <c r="B74" s="31" t="n"/>
      <c r="C74" s="31" t="n"/>
      <c r="D74" s="15" t="n"/>
      <c r="E74" s="15" t="n"/>
      <c r="F74" s="15" t="n"/>
      <c r="G74" s="15" t="n"/>
      <c r="H74" s="15" t="n"/>
      <c r="I74" s="15" t="n"/>
      <c r="J74" s="32" t="n"/>
      <c r="K74" s="32" t="n"/>
      <c r="L74" s="30">
        <f>IF(A74="","",IF(I74&lt;&gt;"Received","",IF(K74="","",IFERROR(J74-K74,""))))</f>
        <v/>
      </c>
      <c r="M74" s="19">
        <f>IF(A74="","",IF(OR(B74="",C74="",D74="",E74="",G74="",I74="",J74=""),"Review",IF(COUNTIFS(Statements!$A$5:$A$104,C74,Statements!$B$5:$B$104,D74)=0,"Statement Missing",IF(I74="Missing","Missing Receipt",IF(I74="Pending","Pending Receipt",IF(I74="Not Required","Review",IF(K74="","Review",IF(IFERROR(ABS(L74)&lt;=Assumptions!$B$5,FALSE),"Matched","Amount Mismatch"))))))))</f>
        <v/>
      </c>
      <c r="N74" s="15" t="n"/>
    </row>
    <row r="75">
      <c r="A75" s="15" t="n"/>
      <c r="B75" s="31" t="n"/>
      <c r="C75" s="31" t="n"/>
      <c r="D75" s="15" t="n"/>
      <c r="E75" s="15" t="n"/>
      <c r="F75" s="15" t="n"/>
      <c r="G75" s="15" t="n"/>
      <c r="H75" s="15" t="n"/>
      <c r="I75" s="15" t="n"/>
      <c r="J75" s="32" t="n"/>
      <c r="K75" s="32" t="n"/>
      <c r="L75" s="29">
        <f>IF(A75="","",IF(I75&lt;&gt;"Received","",IF(K75="","",IFERROR(J75-K75,""))))</f>
        <v/>
      </c>
      <c r="M75" s="18">
        <f>IF(A75="","",IF(OR(B75="",C75="",D75="",E75="",G75="",I75="",J75=""),"Review",IF(COUNTIFS(Statements!$A$5:$A$104,C75,Statements!$B$5:$B$104,D75)=0,"Statement Missing",IF(I75="Missing","Missing Receipt",IF(I75="Pending","Pending Receipt",IF(I75="Not Required","Review",IF(K75="","Review",IF(IFERROR(ABS(L75)&lt;=Assumptions!$B$5,FALSE),"Matched","Amount Mismatch"))))))))</f>
        <v/>
      </c>
      <c r="N75" s="15" t="n"/>
    </row>
    <row r="76">
      <c r="A76" s="15" t="n"/>
      <c r="B76" s="31" t="n"/>
      <c r="C76" s="31" t="n"/>
      <c r="D76" s="15" t="n"/>
      <c r="E76" s="15" t="n"/>
      <c r="F76" s="15" t="n"/>
      <c r="G76" s="15" t="n"/>
      <c r="H76" s="15" t="n"/>
      <c r="I76" s="15" t="n"/>
      <c r="J76" s="32" t="n"/>
      <c r="K76" s="32" t="n"/>
      <c r="L76" s="30">
        <f>IF(A76="","",IF(I76&lt;&gt;"Received","",IF(K76="","",IFERROR(J76-K76,""))))</f>
        <v/>
      </c>
      <c r="M76" s="19">
        <f>IF(A76="","",IF(OR(B76="",C76="",D76="",E76="",G76="",I76="",J76=""),"Review",IF(COUNTIFS(Statements!$A$5:$A$104,C76,Statements!$B$5:$B$104,D76)=0,"Statement Missing",IF(I76="Missing","Missing Receipt",IF(I76="Pending","Pending Receipt",IF(I76="Not Required","Review",IF(K76="","Review",IF(IFERROR(ABS(L76)&lt;=Assumptions!$B$5,FALSE),"Matched","Amount Mismatch"))))))))</f>
        <v/>
      </c>
      <c r="N76" s="15" t="n"/>
    </row>
    <row r="77">
      <c r="A77" s="15" t="n"/>
      <c r="B77" s="31" t="n"/>
      <c r="C77" s="31" t="n"/>
      <c r="D77" s="15" t="n"/>
      <c r="E77" s="15" t="n"/>
      <c r="F77" s="15" t="n"/>
      <c r="G77" s="15" t="n"/>
      <c r="H77" s="15" t="n"/>
      <c r="I77" s="15" t="n"/>
      <c r="J77" s="32" t="n"/>
      <c r="K77" s="32" t="n"/>
      <c r="L77" s="29">
        <f>IF(A77="","",IF(I77&lt;&gt;"Received","",IF(K77="","",IFERROR(J77-K77,""))))</f>
        <v/>
      </c>
      <c r="M77" s="18">
        <f>IF(A77="","",IF(OR(B77="",C77="",D77="",E77="",G77="",I77="",J77=""),"Review",IF(COUNTIFS(Statements!$A$5:$A$104,C77,Statements!$B$5:$B$104,D77)=0,"Statement Missing",IF(I77="Missing","Missing Receipt",IF(I77="Pending","Pending Receipt",IF(I77="Not Required","Review",IF(K77="","Review",IF(IFERROR(ABS(L77)&lt;=Assumptions!$B$5,FALSE),"Matched","Amount Mismatch"))))))))</f>
        <v/>
      </c>
      <c r="N77" s="15" t="n"/>
    </row>
    <row r="78">
      <c r="A78" s="15" t="n"/>
      <c r="B78" s="31" t="n"/>
      <c r="C78" s="31" t="n"/>
      <c r="D78" s="15" t="n"/>
      <c r="E78" s="15" t="n"/>
      <c r="F78" s="15" t="n"/>
      <c r="G78" s="15" t="n"/>
      <c r="H78" s="15" t="n"/>
      <c r="I78" s="15" t="n"/>
      <c r="J78" s="32" t="n"/>
      <c r="K78" s="32" t="n"/>
      <c r="L78" s="30">
        <f>IF(A78="","",IF(I78&lt;&gt;"Received","",IF(K78="","",IFERROR(J78-K78,""))))</f>
        <v/>
      </c>
      <c r="M78" s="19">
        <f>IF(A78="","",IF(OR(B78="",C78="",D78="",E78="",G78="",I78="",J78=""),"Review",IF(COUNTIFS(Statements!$A$5:$A$104,C78,Statements!$B$5:$B$104,D78)=0,"Statement Missing",IF(I78="Missing","Missing Receipt",IF(I78="Pending","Pending Receipt",IF(I78="Not Required","Review",IF(K78="","Review",IF(IFERROR(ABS(L78)&lt;=Assumptions!$B$5,FALSE),"Matched","Amount Mismatch"))))))))</f>
        <v/>
      </c>
      <c r="N78" s="15" t="n"/>
    </row>
    <row r="79">
      <c r="A79" s="15" t="n"/>
      <c r="B79" s="31" t="n"/>
      <c r="C79" s="31" t="n"/>
      <c r="D79" s="15" t="n"/>
      <c r="E79" s="15" t="n"/>
      <c r="F79" s="15" t="n"/>
      <c r="G79" s="15" t="n"/>
      <c r="H79" s="15" t="n"/>
      <c r="I79" s="15" t="n"/>
      <c r="J79" s="32" t="n"/>
      <c r="K79" s="32" t="n"/>
      <c r="L79" s="29">
        <f>IF(A79="","",IF(I79&lt;&gt;"Received","",IF(K79="","",IFERROR(J79-K79,""))))</f>
        <v/>
      </c>
      <c r="M79" s="18">
        <f>IF(A79="","",IF(OR(B79="",C79="",D79="",E79="",G79="",I79="",J79=""),"Review",IF(COUNTIFS(Statements!$A$5:$A$104,C79,Statements!$B$5:$B$104,D79)=0,"Statement Missing",IF(I79="Missing","Missing Receipt",IF(I79="Pending","Pending Receipt",IF(I79="Not Required","Review",IF(K79="","Review",IF(IFERROR(ABS(L79)&lt;=Assumptions!$B$5,FALSE),"Matched","Amount Mismatch"))))))))</f>
        <v/>
      </c>
      <c r="N79" s="15" t="n"/>
    </row>
    <row r="80">
      <c r="A80" s="15" t="n"/>
      <c r="B80" s="31" t="n"/>
      <c r="C80" s="31" t="n"/>
      <c r="D80" s="15" t="n"/>
      <c r="E80" s="15" t="n"/>
      <c r="F80" s="15" t="n"/>
      <c r="G80" s="15" t="n"/>
      <c r="H80" s="15" t="n"/>
      <c r="I80" s="15" t="n"/>
      <c r="J80" s="32" t="n"/>
      <c r="K80" s="32" t="n"/>
      <c r="L80" s="30">
        <f>IF(A80="","",IF(I80&lt;&gt;"Received","",IF(K80="","",IFERROR(J80-K80,""))))</f>
        <v/>
      </c>
      <c r="M80" s="19">
        <f>IF(A80="","",IF(OR(B80="",C80="",D80="",E80="",G80="",I80="",J80=""),"Review",IF(COUNTIFS(Statements!$A$5:$A$104,C80,Statements!$B$5:$B$104,D80)=0,"Statement Missing",IF(I80="Missing","Missing Receipt",IF(I80="Pending","Pending Receipt",IF(I80="Not Required","Review",IF(K80="","Review",IF(IFERROR(ABS(L80)&lt;=Assumptions!$B$5,FALSE),"Matched","Amount Mismatch"))))))))</f>
        <v/>
      </c>
      <c r="N80" s="15" t="n"/>
    </row>
    <row r="81">
      <c r="A81" s="15" t="n"/>
      <c r="B81" s="31" t="n"/>
      <c r="C81" s="31" t="n"/>
      <c r="D81" s="15" t="n"/>
      <c r="E81" s="15" t="n"/>
      <c r="F81" s="15" t="n"/>
      <c r="G81" s="15" t="n"/>
      <c r="H81" s="15" t="n"/>
      <c r="I81" s="15" t="n"/>
      <c r="J81" s="32" t="n"/>
      <c r="K81" s="32" t="n"/>
      <c r="L81" s="29">
        <f>IF(A81="","",IF(I81&lt;&gt;"Received","",IF(K81="","",IFERROR(J81-K81,""))))</f>
        <v/>
      </c>
      <c r="M81" s="18">
        <f>IF(A81="","",IF(OR(B81="",C81="",D81="",E81="",G81="",I81="",J81=""),"Review",IF(COUNTIFS(Statements!$A$5:$A$104,C81,Statements!$B$5:$B$104,D81)=0,"Statement Missing",IF(I81="Missing","Missing Receipt",IF(I81="Pending","Pending Receipt",IF(I81="Not Required","Review",IF(K81="","Review",IF(IFERROR(ABS(L81)&lt;=Assumptions!$B$5,FALSE),"Matched","Amount Mismatch"))))))))</f>
        <v/>
      </c>
      <c r="N81" s="15" t="n"/>
    </row>
    <row r="82">
      <c r="A82" s="15" t="n"/>
      <c r="B82" s="31" t="n"/>
      <c r="C82" s="31" t="n"/>
      <c r="D82" s="15" t="n"/>
      <c r="E82" s="15" t="n"/>
      <c r="F82" s="15" t="n"/>
      <c r="G82" s="15" t="n"/>
      <c r="H82" s="15" t="n"/>
      <c r="I82" s="15" t="n"/>
      <c r="J82" s="32" t="n"/>
      <c r="K82" s="32" t="n"/>
      <c r="L82" s="30">
        <f>IF(A82="","",IF(I82&lt;&gt;"Received","",IF(K82="","",IFERROR(J82-K82,""))))</f>
        <v/>
      </c>
      <c r="M82" s="19">
        <f>IF(A82="","",IF(OR(B82="",C82="",D82="",E82="",G82="",I82="",J82=""),"Review",IF(COUNTIFS(Statements!$A$5:$A$104,C82,Statements!$B$5:$B$104,D82)=0,"Statement Missing",IF(I82="Missing","Missing Receipt",IF(I82="Pending","Pending Receipt",IF(I82="Not Required","Review",IF(K82="","Review",IF(IFERROR(ABS(L82)&lt;=Assumptions!$B$5,FALSE),"Matched","Amount Mismatch"))))))))</f>
        <v/>
      </c>
      <c r="N82" s="15" t="n"/>
    </row>
    <row r="83">
      <c r="A83" s="15" t="n"/>
      <c r="B83" s="31" t="n"/>
      <c r="C83" s="31" t="n"/>
      <c r="D83" s="15" t="n"/>
      <c r="E83" s="15" t="n"/>
      <c r="F83" s="15" t="n"/>
      <c r="G83" s="15" t="n"/>
      <c r="H83" s="15" t="n"/>
      <c r="I83" s="15" t="n"/>
      <c r="J83" s="32" t="n"/>
      <c r="K83" s="32" t="n"/>
      <c r="L83" s="29">
        <f>IF(A83="","",IF(I83&lt;&gt;"Received","",IF(K83="","",IFERROR(J83-K83,""))))</f>
        <v/>
      </c>
      <c r="M83" s="18">
        <f>IF(A83="","",IF(OR(B83="",C83="",D83="",E83="",G83="",I83="",J83=""),"Review",IF(COUNTIFS(Statements!$A$5:$A$104,C83,Statements!$B$5:$B$104,D83)=0,"Statement Missing",IF(I83="Missing","Missing Receipt",IF(I83="Pending","Pending Receipt",IF(I83="Not Required","Review",IF(K83="","Review",IF(IFERROR(ABS(L83)&lt;=Assumptions!$B$5,FALSE),"Matched","Amount Mismatch"))))))))</f>
        <v/>
      </c>
      <c r="N83" s="15" t="n"/>
    </row>
    <row r="84">
      <c r="A84" s="15" t="n"/>
      <c r="B84" s="31" t="n"/>
      <c r="C84" s="31" t="n"/>
      <c r="D84" s="15" t="n"/>
      <c r="E84" s="15" t="n"/>
      <c r="F84" s="15" t="n"/>
      <c r="G84" s="15" t="n"/>
      <c r="H84" s="15" t="n"/>
      <c r="I84" s="15" t="n"/>
      <c r="J84" s="32" t="n"/>
      <c r="K84" s="32" t="n"/>
      <c r="L84" s="30">
        <f>IF(A84="","",IF(I84&lt;&gt;"Received","",IF(K84="","",IFERROR(J84-K84,""))))</f>
        <v/>
      </c>
      <c r="M84" s="19">
        <f>IF(A84="","",IF(OR(B84="",C84="",D84="",E84="",G84="",I84="",J84=""),"Review",IF(COUNTIFS(Statements!$A$5:$A$104,C84,Statements!$B$5:$B$104,D84)=0,"Statement Missing",IF(I84="Missing","Missing Receipt",IF(I84="Pending","Pending Receipt",IF(I84="Not Required","Review",IF(K84="","Review",IF(IFERROR(ABS(L84)&lt;=Assumptions!$B$5,FALSE),"Matched","Amount Mismatch"))))))))</f>
        <v/>
      </c>
      <c r="N84" s="15" t="n"/>
    </row>
    <row r="85">
      <c r="A85" s="15" t="n"/>
      <c r="B85" s="31" t="n"/>
      <c r="C85" s="31" t="n"/>
      <c r="D85" s="15" t="n"/>
      <c r="E85" s="15" t="n"/>
      <c r="F85" s="15" t="n"/>
      <c r="G85" s="15" t="n"/>
      <c r="H85" s="15" t="n"/>
      <c r="I85" s="15" t="n"/>
      <c r="J85" s="32" t="n"/>
      <c r="K85" s="32" t="n"/>
      <c r="L85" s="29">
        <f>IF(A85="","",IF(I85&lt;&gt;"Received","",IF(K85="","",IFERROR(J85-K85,""))))</f>
        <v/>
      </c>
      <c r="M85" s="18">
        <f>IF(A85="","",IF(OR(B85="",C85="",D85="",E85="",G85="",I85="",J85=""),"Review",IF(COUNTIFS(Statements!$A$5:$A$104,C85,Statements!$B$5:$B$104,D85)=0,"Statement Missing",IF(I85="Missing","Missing Receipt",IF(I85="Pending","Pending Receipt",IF(I85="Not Required","Review",IF(K85="","Review",IF(IFERROR(ABS(L85)&lt;=Assumptions!$B$5,FALSE),"Matched","Amount Mismatch"))))))))</f>
        <v/>
      </c>
      <c r="N85" s="15" t="n"/>
    </row>
    <row r="86">
      <c r="A86" s="15" t="n"/>
      <c r="B86" s="31" t="n"/>
      <c r="C86" s="31" t="n"/>
      <c r="D86" s="15" t="n"/>
      <c r="E86" s="15" t="n"/>
      <c r="F86" s="15" t="n"/>
      <c r="G86" s="15" t="n"/>
      <c r="H86" s="15" t="n"/>
      <c r="I86" s="15" t="n"/>
      <c r="J86" s="32" t="n"/>
      <c r="K86" s="32" t="n"/>
      <c r="L86" s="30">
        <f>IF(A86="","",IF(I86&lt;&gt;"Received","",IF(K86="","",IFERROR(J86-K86,""))))</f>
        <v/>
      </c>
      <c r="M86" s="19">
        <f>IF(A86="","",IF(OR(B86="",C86="",D86="",E86="",G86="",I86="",J86=""),"Review",IF(COUNTIFS(Statements!$A$5:$A$104,C86,Statements!$B$5:$B$104,D86)=0,"Statement Missing",IF(I86="Missing","Missing Receipt",IF(I86="Pending","Pending Receipt",IF(I86="Not Required","Review",IF(K86="","Review",IF(IFERROR(ABS(L86)&lt;=Assumptions!$B$5,FALSE),"Matched","Amount Mismatch"))))))))</f>
        <v/>
      </c>
      <c r="N86" s="15" t="n"/>
    </row>
    <row r="87">
      <c r="A87" s="15" t="n"/>
      <c r="B87" s="31" t="n"/>
      <c r="C87" s="31" t="n"/>
      <c r="D87" s="15" t="n"/>
      <c r="E87" s="15" t="n"/>
      <c r="F87" s="15" t="n"/>
      <c r="G87" s="15" t="n"/>
      <c r="H87" s="15" t="n"/>
      <c r="I87" s="15" t="n"/>
      <c r="J87" s="32" t="n"/>
      <c r="K87" s="32" t="n"/>
      <c r="L87" s="29">
        <f>IF(A87="","",IF(I87&lt;&gt;"Received","",IF(K87="","",IFERROR(J87-K87,""))))</f>
        <v/>
      </c>
      <c r="M87" s="18">
        <f>IF(A87="","",IF(OR(B87="",C87="",D87="",E87="",G87="",I87="",J87=""),"Review",IF(COUNTIFS(Statements!$A$5:$A$104,C87,Statements!$B$5:$B$104,D87)=0,"Statement Missing",IF(I87="Missing","Missing Receipt",IF(I87="Pending","Pending Receipt",IF(I87="Not Required","Review",IF(K87="","Review",IF(IFERROR(ABS(L87)&lt;=Assumptions!$B$5,FALSE),"Matched","Amount Mismatch"))))))))</f>
        <v/>
      </c>
      <c r="N87" s="15" t="n"/>
    </row>
    <row r="88">
      <c r="A88" s="15" t="n"/>
      <c r="B88" s="31" t="n"/>
      <c r="C88" s="31" t="n"/>
      <c r="D88" s="15" t="n"/>
      <c r="E88" s="15" t="n"/>
      <c r="F88" s="15" t="n"/>
      <c r="G88" s="15" t="n"/>
      <c r="H88" s="15" t="n"/>
      <c r="I88" s="15" t="n"/>
      <c r="J88" s="32" t="n"/>
      <c r="K88" s="32" t="n"/>
      <c r="L88" s="30">
        <f>IF(A88="","",IF(I88&lt;&gt;"Received","",IF(K88="","",IFERROR(J88-K88,""))))</f>
        <v/>
      </c>
      <c r="M88" s="19">
        <f>IF(A88="","",IF(OR(B88="",C88="",D88="",E88="",G88="",I88="",J88=""),"Review",IF(COUNTIFS(Statements!$A$5:$A$104,C88,Statements!$B$5:$B$104,D88)=0,"Statement Missing",IF(I88="Missing","Missing Receipt",IF(I88="Pending","Pending Receipt",IF(I88="Not Required","Review",IF(K88="","Review",IF(IFERROR(ABS(L88)&lt;=Assumptions!$B$5,FALSE),"Matched","Amount Mismatch"))))))))</f>
        <v/>
      </c>
      <c r="N88" s="15" t="n"/>
    </row>
    <row r="89">
      <c r="A89" s="15" t="n"/>
      <c r="B89" s="31" t="n"/>
      <c r="C89" s="31" t="n"/>
      <c r="D89" s="15" t="n"/>
      <c r="E89" s="15" t="n"/>
      <c r="F89" s="15" t="n"/>
      <c r="G89" s="15" t="n"/>
      <c r="H89" s="15" t="n"/>
      <c r="I89" s="15" t="n"/>
      <c r="J89" s="32" t="n"/>
      <c r="K89" s="32" t="n"/>
      <c r="L89" s="29">
        <f>IF(A89="","",IF(I89&lt;&gt;"Received","",IF(K89="","",IFERROR(J89-K89,""))))</f>
        <v/>
      </c>
      <c r="M89" s="18">
        <f>IF(A89="","",IF(OR(B89="",C89="",D89="",E89="",G89="",I89="",J89=""),"Review",IF(COUNTIFS(Statements!$A$5:$A$104,C89,Statements!$B$5:$B$104,D89)=0,"Statement Missing",IF(I89="Missing","Missing Receipt",IF(I89="Pending","Pending Receipt",IF(I89="Not Required","Review",IF(K89="","Review",IF(IFERROR(ABS(L89)&lt;=Assumptions!$B$5,FALSE),"Matched","Amount Mismatch"))))))))</f>
        <v/>
      </c>
      <c r="N89" s="15" t="n"/>
    </row>
    <row r="90">
      <c r="A90" s="15" t="n"/>
      <c r="B90" s="31" t="n"/>
      <c r="C90" s="31" t="n"/>
      <c r="D90" s="15" t="n"/>
      <c r="E90" s="15" t="n"/>
      <c r="F90" s="15" t="n"/>
      <c r="G90" s="15" t="n"/>
      <c r="H90" s="15" t="n"/>
      <c r="I90" s="15" t="n"/>
      <c r="J90" s="32" t="n"/>
      <c r="K90" s="32" t="n"/>
      <c r="L90" s="30">
        <f>IF(A90="","",IF(I90&lt;&gt;"Received","",IF(K90="","",IFERROR(J90-K90,""))))</f>
        <v/>
      </c>
      <c r="M90" s="19">
        <f>IF(A90="","",IF(OR(B90="",C90="",D90="",E90="",G90="",I90="",J90=""),"Review",IF(COUNTIFS(Statements!$A$5:$A$104,C90,Statements!$B$5:$B$104,D90)=0,"Statement Missing",IF(I90="Missing","Missing Receipt",IF(I90="Pending","Pending Receipt",IF(I90="Not Required","Review",IF(K90="","Review",IF(IFERROR(ABS(L90)&lt;=Assumptions!$B$5,FALSE),"Matched","Amount Mismatch"))))))))</f>
        <v/>
      </c>
      <c r="N90" s="15" t="n"/>
    </row>
    <row r="91">
      <c r="A91" s="15" t="n"/>
      <c r="B91" s="31" t="n"/>
      <c r="C91" s="31" t="n"/>
      <c r="D91" s="15" t="n"/>
      <c r="E91" s="15" t="n"/>
      <c r="F91" s="15" t="n"/>
      <c r="G91" s="15" t="n"/>
      <c r="H91" s="15" t="n"/>
      <c r="I91" s="15" t="n"/>
      <c r="J91" s="32" t="n"/>
      <c r="K91" s="32" t="n"/>
      <c r="L91" s="29">
        <f>IF(A91="","",IF(I91&lt;&gt;"Received","",IF(K91="","",IFERROR(J91-K91,""))))</f>
        <v/>
      </c>
      <c r="M91" s="18">
        <f>IF(A91="","",IF(OR(B91="",C91="",D91="",E91="",G91="",I91="",J91=""),"Review",IF(COUNTIFS(Statements!$A$5:$A$104,C91,Statements!$B$5:$B$104,D91)=0,"Statement Missing",IF(I91="Missing","Missing Receipt",IF(I91="Pending","Pending Receipt",IF(I91="Not Required","Review",IF(K91="","Review",IF(IFERROR(ABS(L91)&lt;=Assumptions!$B$5,FALSE),"Matched","Amount Mismatch"))))))))</f>
        <v/>
      </c>
      <c r="N91" s="15" t="n"/>
    </row>
    <row r="92">
      <c r="A92" s="15" t="n"/>
      <c r="B92" s="31" t="n"/>
      <c r="C92" s="31" t="n"/>
      <c r="D92" s="15" t="n"/>
      <c r="E92" s="15" t="n"/>
      <c r="F92" s="15" t="n"/>
      <c r="G92" s="15" t="n"/>
      <c r="H92" s="15" t="n"/>
      <c r="I92" s="15" t="n"/>
      <c r="J92" s="32" t="n"/>
      <c r="K92" s="32" t="n"/>
      <c r="L92" s="30">
        <f>IF(A92="","",IF(I92&lt;&gt;"Received","",IF(K92="","",IFERROR(J92-K92,""))))</f>
        <v/>
      </c>
      <c r="M92" s="19">
        <f>IF(A92="","",IF(OR(B92="",C92="",D92="",E92="",G92="",I92="",J92=""),"Review",IF(COUNTIFS(Statements!$A$5:$A$104,C92,Statements!$B$5:$B$104,D92)=0,"Statement Missing",IF(I92="Missing","Missing Receipt",IF(I92="Pending","Pending Receipt",IF(I92="Not Required","Review",IF(K92="","Review",IF(IFERROR(ABS(L92)&lt;=Assumptions!$B$5,FALSE),"Matched","Amount Mismatch"))))))))</f>
        <v/>
      </c>
      <c r="N92" s="15" t="n"/>
    </row>
    <row r="93">
      <c r="A93" s="15" t="n"/>
      <c r="B93" s="31" t="n"/>
      <c r="C93" s="31" t="n"/>
      <c r="D93" s="15" t="n"/>
      <c r="E93" s="15" t="n"/>
      <c r="F93" s="15" t="n"/>
      <c r="G93" s="15" t="n"/>
      <c r="H93" s="15" t="n"/>
      <c r="I93" s="15" t="n"/>
      <c r="J93" s="32" t="n"/>
      <c r="K93" s="32" t="n"/>
      <c r="L93" s="29">
        <f>IF(A93="","",IF(I93&lt;&gt;"Received","",IF(K93="","",IFERROR(J93-K93,""))))</f>
        <v/>
      </c>
      <c r="M93" s="18">
        <f>IF(A93="","",IF(OR(B93="",C93="",D93="",E93="",G93="",I93="",J93=""),"Review",IF(COUNTIFS(Statements!$A$5:$A$104,C93,Statements!$B$5:$B$104,D93)=0,"Statement Missing",IF(I93="Missing","Missing Receipt",IF(I93="Pending","Pending Receipt",IF(I93="Not Required","Review",IF(K93="","Review",IF(IFERROR(ABS(L93)&lt;=Assumptions!$B$5,FALSE),"Matched","Amount Mismatch"))))))))</f>
        <v/>
      </c>
      <c r="N93" s="15" t="n"/>
    </row>
    <row r="94">
      <c r="A94" s="15" t="n"/>
      <c r="B94" s="31" t="n"/>
      <c r="C94" s="31" t="n"/>
      <c r="D94" s="15" t="n"/>
      <c r="E94" s="15" t="n"/>
      <c r="F94" s="15" t="n"/>
      <c r="G94" s="15" t="n"/>
      <c r="H94" s="15" t="n"/>
      <c r="I94" s="15" t="n"/>
      <c r="J94" s="32" t="n"/>
      <c r="K94" s="32" t="n"/>
      <c r="L94" s="30">
        <f>IF(A94="","",IF(I94&lt;&gt;"Received","",IF(K94="","",IFERROR(J94-K94,""))))</f>
        <v/>
      </c>
      <c r="M94" s="19">
        <f>IF(A94="","",IF(OR(B94="",C94="",D94="",E94="",G94="",I94="",J94=""),"Review",IF(COUNTIFS(Statements!$A$5:$A$104,C94,Statements!$B$5:$B$104,D94)=0,"Statement Missing",IF(I94="Missing","Missing Receipt",IF(I94="Pending","Pending Receipt",IF(I94="Not Required","Review",IF(K94="","Review",IF(IFERROR(ABS(L94)&lt;=Assumptions!$B$5,FALSE),"Matched","Amount Mismatch"))))))))</f>
        <v/>
      </c>
      <c r="N94" s="15" t="n"/>
    </row>
    <row r="95">
      <c r="A95" s="15" t="n"/>
      <c r="B95" s="31" t="n"/>
      <c r="C95" s="31" t="n"/>
      <c r="D95" s="15" t="n"/>
      <c r="E95" s="15" t="n"/>
      <c r="F95" s="15" t="n"/>
      <c r="G95" s="15" t="n"/>
      <c r="H95" s="15" t="n"/>
      <c r="I95" s="15" t="n"/>
      <c r="J95" s="32" t="n"/>
      <c r="K95" s="32" t="n"/>
      <c r="L95" s="29">
        <f>IF(A95="","",IF(I95&lt;&gt;"Received","",IF(K95="","",IFERROR(J95-K95,""))))</f>
        <v/>
      </c>
      <c r="M95" s="18">
        <f>IF(A95="","",IF(OR(B95="",C95="",D95="",E95="",G95="",I95="",J95=""),"Review",IF(COUNTIFS(Statements!$A$5:$A$104,C95,Statements!$B$5:$B$104,D95)=0,"Statement Missing",IF(I95="Missing","Missing Receipt",IF(I95="Pending","Pending Receipt",IF(I95="Not Required","Review",IF(K95="","Review",IF(IFERROR(ABS(L95)&lt;=Assumptions!$B$5,FALSE),"Matched","Amount Mismatch"))))))))</f>
        <v/>
      </c>
      <c r="N95" s="15" t="n"/>
    </row>
    <row r="96">
      <c r="A96" s="15" t="n"/>
      <c r="B96" s="31" t="n"/>
      <c r="C96" s="31" t="n"/>
      <c r="D96" s="15" t="n"/>
      <c r="E96" s="15" t="n"/>
      <c r="F96" s="15" t="n"/>
      <c r="G96" s="15" t="n"/>
      <c r="H96" s="15" t="n"/>
      <c r="I96" s="15" t="n"/>
      <c r="J96" s="32" t="n"/>
      <c r="K96" s="32" t="n"/>
      <c r="L96" s="30">
        <f>IF(A96="","",IF(I96&lt;&gt;"Received","",IF(K96="","",IFERROR(J96-K96,""))))</f>
        <v/>
      </c>
      <c r="M96" s="19">
        <f>IF(A96="","",IF(OR(B96="",C96="",D96="",E96="",G96="",I96="",J96=""),"Review",IF(COUNTIFS(Statements!$A$5:$A$104,C96,Statements!$B$5:$B$104,D96)=0,"Statement Missing",IF(I96="Missing","Missing Receipt",IF(I96="Pending","Pending Receipt",IF(I96="Not Required","Review",IF(K96="","Review",IF(IFERROR(ABS(L96)&lt;=Assumptions!$B$5,FALSE),"Matched","Amount Mismatch"))))))))</f>
        <v/>
      </c>
      <c r="N96" s="15" t="n"/>
    </row>
    <row r="97">
      <c r="A97" s="15" t="n"/>
      <c r="B97" s="31" t="n"/>
      <c r="C97" s="31" t="n"/>
      <c r="D97" s="15" t="n"/>
      <c r="E97" s="15" t="n"/>
      <c r="F97" s="15" t="n"/>
      <c r="G97" s="15" t="n"/>
      <c r="H97" s="15" t="n"/>
      <c r="I97" s="15" t="n"/>
      <c r="J97" s="32" t="n"/>
      <c r="K97" s="32" t="n"/>
      <c r="L97" s="29">
        <f>IF(A97="","",IF(I97&lt;&gt;"Received","",IF(K97="","",IFERROR(J97-K97,""))))</f>
        <v/>
      </c>
      <c r="M97" s="18">
        <f>IF(A97="","",IF(OR(B97="",C97="",D97="",E97="",G97="",I97="",J97=""),"Review",IF(COUNTIFS(Statements!$A$5:$A$104,C97,Statements!$B$5:$B$104,D97)=0,"Statement Missing",IF(I97="Missing","Missing Receipt",IF(I97="Pending","Pending Receipt",IF(I97="Not Required","Review",IF(K97="","Review",IF(IFERROR(ABS(L97)&lt;=Assumptions!$B$5,FALSE),"Matched","Amount Mismatch"))))))))</f>
        <v/>
      </c>
      <c r="N97" s="15" t="n"/>
    </row>
    <row r="98">
      <c r="A98" s="15" t="n"/>
      <c r="B98" s="31" t="n"/>
      <c r="C98" s="31" t="n"/>
      <c r="D98" s="15" t="n"/>
      <c r="E98" s="15" t="n"/>
      <c r="F98" s="15" t="n"/>
      <c r="G98" s="15" t="n"/>
      <c r="H98" s="15" t="n"/>
      <c r="I98" s="15" t="n"/>
      <c r="J98" s="32" t="n"/>
      <c r="K98" s="32" t="n"/>
      <c r="L98" s="30">
        <f>IF(A98="","",IF(I98&lt;&gt;"Received","",IF(K98="","",IFERROR(J98-K98,""))))</f>
        <v/>
      </c>
      <c r="M98" s="19">
        <f>IF(A98="","",IF(OR(B98="",C98="",D98="",E98="",G98="",I98="",J98=""),"Review",IF(COUNTIFS(Statements!$A$5:$A$104,C98,Statements!$B$5:$B$104,D98)=0,"Statement Missing",IF(I98="Missing","Missing Receipt",IF(I98="Pending","Pending Receipt",IF(I98="Not Required","Review",IF(K98="","Review",IF(IFERROR(ABS(L98)&lt;=Assumptions!$B$5,FALSE),"Matched","Amount Mismatch"))))))))</f>
        <v/>
      </c>
      <c r="N98" s="15" t="n"/>
    </row>
    <row r="99">
      <c r="A99" s="15" t="n"/>
      <c r="B99" s="31" t="n"/>
      <c r="C99" s="31" t="n"/>
      <c r="D99" s="15" t="n"/>
      <c r="E99" s="15" t="n"/>
      <c r="F99" s="15" t="n"/>
      <c r="G99" s="15" t="n"/>
      <c r="H99" s="15" t="n"/>
      <c r="I99" s="15" t="n"/>
      <c r="J99" s="32" t="n"/>
      <c r="K99" s="32" t="n"/>
      <c r="L99" s="29">
        <f>IF(A99="","",IF(I99&lt;&gt;"Received","",IF(K99="","",IFERROR(J99-K99,""))))</f>
        <v/>
      </c>
      <c r="M99" s="18">
        <f>IF(A99="","",IF(OR(B99="",C99="",D99="",E99="",G99="",I99="",J99=""),"Review",IF(COUNTIFS(Statements!$A$5:$A$104,C99,Statements!$B$5:$B$104,D99)=0,"Statement Missing",IF(I99="Missing","Missing Receipt",IF(I99="Pending","Pending Receipt",IF(I99="Not Required","Review",IF(K99="","Review",IF(IFERROR(ABS(L99)&lt;=Assumptions!$B$5,FALSE),"Matched","Amount Mismatch"))))))))</f>
        <v/>
      </c>
      <c r="N99" s="15" t="n"/>
    </row>
    <row r="100">
      <c r="A100" s="15" t="n"/>
      <c r="B100" s="31" t="n"/>
      <c r="C100" s="31" t="n"/>
      <c r="D100" s="15" t="n"/>
      <c r="E100" s="15" t="n"/>
      <c r="F100" s="15" t="n"/>
      <c r="G100" s="15" t="n"/>
      <c r="H100" s="15" t="n"/>
      <c r="I100" s="15" t="n"/>
      <c r="J100" s="32" t="n"/>
      <c r="K100" s="32" t="n"/>
      <c r="L100" s="30">
        <f>IF(A100="","",IF(I100&lt;&gt;"Received","",IF(K100="","",IFERROR(J100-K100,""))))</f>
        <v/>
      </c>
      <c r="M100" s="19">
        <f>IF(A100="","",IF(OR(B100="",C100="",D100="",E100="",G100="",I100="",J100=""),"Review",IF(COUNTIFS(Statements!$A$5:$A$104,C100,Statements!$B$5:$B$104,D100)=0,"Statement Missing",IF(I100="Missing","Missing Receipt",IF(I100="Pending","Pending Receipt",IF(I100="Not Required","Review",IF(K100="","Review",IF(IFERROR(ABS(L100)&lt;=Assumptions!$B$5,FALSE),"Matched","Amount Mismatch"))))))))</f>
        <v/>
      </c>
      <c r="N100" s="15" t="n"/>
    </row>
    <row r="101">
      <c r="A101" s="15" t="n"/>
      <c r="B101" s="31" t="n"/>
      <c r="C101" s="31" t="n"/>
      <c r="D101" s="15" t="n"/>
      <c r="E101" s="15" t="n"/>
      <c r="F101" s="15" t="n"/>
      <c r="G101" s="15" t="n"/>
      <c r="H101" s="15" t="n"/>
      <c r="I101" s="15" t="n"/>
      <c r="J101" s="32" t="n"/>
      <c r="K101" s="32" t="n"/>
      <c r="L101" s="29">
        <f>IF(A101="","",IF(I101&lt;&gt;"Received","",IF(K101="","",IFERROR(J101-K101,""))))</f>
        <v/>
      </c>
      <c r="M101" s="18">
        <f>IF(A101="","",IF(OR(B101="",C101="",D101="",E101="",G101="",I101="",J101=""),"Review",IF(COUNTIFS(Statements!$A$5:$A$104,C101,Statements!$B$5:$B$104,D101)=0,"Statement Missing",IF(I101="Missing","Missing Receipt",IF(I101="Pending","Pending Receipt",IF(I101="Not Required","Review",IF(K101="","Review",IF(IFERROR(ABS(L101)&lt;=Assumptions!$B$5,FALSE),"Matched","Amount Mismatch"))))))))</f>
        <v/>
      </c>
      <c r="N101" s="15" t="n"/>
    </row>
    <row r="102">
      <c r="A102" s="15" t="n"/>
      <c r="B102" s="31" t="n"/>
      <c r="C102" s="31" t="n"/>
      <c r="D102" s="15" t="n"/>
      <c r="E102" s="15" t="n"/>
      <c r="F102" s="15" t="n"/>
      <c r="G102" s="15" t="n"/>
      <c r="H102" s="15" t="n"/>
      <c r="I102" s="15" t="n"/>
      <c r="J102" s="32" t="n"/>
      <c r="K102" s="32" t="n"/>
      <c r="L102" s="30">
        <f>IF(A102="","",IF(I102&lt;&gt;"Received","",IF(K102="","",IFERROR(J102-K102,""))))</f>
        <v/>
      </c>
      <c r="M102" s="19">
        <f>IF(A102="","",IF(OR(B102="",C102="",D102="",E102="",G102="",I102="",J102=""),"Review",IF(COUNTIFS(Statements!$A$5:$A$104,C102,Statements!$B$5:$B$104,D102)=0,"Statement Missing",IF(I102="Missing","Missing Receipt",IF(I102="Pending","Pending Receipt",IF(I102="Not Required","Review",IF(K102="","Review",IF(IFERROR(ABS(L102)&lt;=Assumptions!$B$5,FALSE),"Matched","Amount Mismatch"))))))))</f>
        <v/>
      </c>
      <c r="N102" s="15" t="n"/>
    </row>
    <row r="103">
      <c r="A103" s="15" t="n"/>
      <c r="B103" s="31" t="n"/>
      <c r="C103" s="31" t="n"/>
      <c r="D103" s="15" t="n"/>
      <c r="E103" s="15" t="n"/>
      <c r="F103" s="15" t="n"/>
      <c r="G103" s="15" t="n"/>
      <c r="H103" s="15" t="n"/>
      <c r="I103" s="15" t="n"/>
      <c r="J103" s="32" t="n"/>
      <c r="K103" s="32" t="n"/>
      <c r="L103" s="29">
        <f>IF(A103="","",IF(I103&lt;&gt;"Received","",IF(K103="","",IFERROR(J103-K103,""))))</f>
        <v/>
      </c>
      <c r="M103" s="18">
        <f>IF(A103="","",IF(OR(B103="",C103="",D103="",E103="",G103="",I103="",J103=""),"Review",IF(COUNTIFS(Statements!$A$5:$A$104,C103,Statements!$B$5:$B$104,D103)=0,"Statement Missing",IF(I103="Missing","Missing Receipt",IF(I103="Pending","Pending Receipt",IF(I103="Not Required","Review",IF(K103="","Review",IF(IFERROR(ABS(L103)&lt;=Assumptions!$B$5,FALSE),"Matched","Amount Mismatch"))))))))</f>
        <v/>
      </c>
      <c r="N103" s="15" t="n"/>
    </row>
    <row r="104">
      <c r="A104" s="15" t="n"/>
      <c r="B104" s="31" t="n"/>
      <c r="C104" s="31" t="n"/>
      <c r="D104" s="15" t="n"/>
      <c r="E104" s="15" t="n"/>
      <c r="F104" s="15" t="n"/>
      <c r="G104" s="15" t="n"/>
      <c r="H104" s="15" t="n"/>
      <c r="I104" s="15" t="n"/>
      <c r="J104" s="32" t="n"/>
      <c r="K104" s="32" t="n"/>
      <c r="L104" s="30">
        <f>IF(A104="","",IF(I104&lt;&gt;"Received","",IF(K104="","",IFERROR(J104-K104,""))))</f>
        <v/>
      </c>
      <c r="M104" s="19">
        <f>IF(A104="","",IF(OR(B104="",C104="",D104="",E104="",G104="",I104="",J104=""),"Review",IF(COUNTIFS(Statements!$A$5:$A$104,C104,Statements!$B$5:$B$104,D104)=0,"Statement Missing",IF(I104="Missing","Missing Receipt",IF(I104="Pending","Pending Receipt",IF(I104="Not Required","Review",IF(K104="","Review",IF(IFERROR(ABS(L104)&lt;=Assumptions!$B$5,FALSE),"Matched","Amount Mismatch"))))))))</f>
        <v/>
      </c>
      <c r="N104" s="15" t="n"/>
    </row>
  </sheetData>
  <autoFilter ref="A4:N104"/>
  <mergeCells count="1">
    <mergeCell ref="A1:N1"/>
  </mergeCells>
  <conditionalFormatting sqref="M5:M104">
    <cfRule type="expression" priority="1" dxfId="0">
      <formula>$M5="Matched"</formula>
    </cfRule>
    <cfRule type="expression" priority="2" dxfId="1">
      <formula>AND($M5&lt;&gt;"",$M5&lt;&gt;"Matched")</formula>
    </cfRule>
  </conditionalFormatting>
  <conditionalFormatting sqref="A5:A104">
    <cfRule type="expression" priority="3" dxfId="1">
      <formula>AND($A5&lt;&gt;"",COUNTIF($A$5:$A$104,$A5)&gt;1)</formula>
    </cfRule>
  </conditionalFormatting>
  <conditionalFormatting sqref="B5:C104">
    <cfRule type="expression" priority="4" dxfId="1">
      <formula>AND(ISNUMBER($B5),ISNUMBER($C5),$B5&gt;$C5)</formula>
    </cfRule>
  </conditionalFormatting>
  <dataValidations count="5">
    <dataValidation sqref="B5:C104" showDropDown="0" showInputMessage="1" showErrorMessage="1" allowBlank="0" errorTitle="Date outside the allowed range" error="Enter a date within the editable limits on the Assumptions sheet." promptTitle="Enter a date" prompt="Use an MM/DD/YYYY date within the Assumptions limits." type="date" operator="between">
      <formula1>INDIRECT("Assumptions!$B$6")</formula1>
      <formula2>INDIRECT("Assumptions!$B$7")</formula2>
    </dataValidation>
    <dataValidation sqref="D5:D104" showDropDown="0" showInputMessage="0" showErrorMessage="1" allowBlank="0" errorTitle="Choose a listed cardholder" error="Select a cardholder from the editable Assumptions list." type="list">
      <formula1>INDIRECT("Assumptions!$E$5:$E$7")</formula1>
    </dataValidation>
    <dataValidation sqref="G5:G104" showDropDown="0" showInputMessage="0" showErrorMessage="1" allowBlank="0" errorTitle="Choose an expense category" error="Select a category from the editable Assumptions list." type="list">
      <formula1>INDIRECT("Assumptions!$G$5:$G$11")</formula1>
    </dataValidation>
    <dataValidation sqref="I5:I104" showDropDown="0" showInputMessage="0" showErrorMessage="1" allowBlank="0" errorTitle="Choose a receipt status" error="Select a receipt status from the editable Assumptions list." type="list">
      <formula1>INDIRECT("Assumptions!$I$5:$I$8")</formula1>
    </dataValidation>
    <dataValidation sqref="J5:K104" showDropDown="0" showInputMessage="0" showErrorMessage="1" allowBlank="0" errorTitle="Amount outside the allowed range" error="Enter an amount within the editable limits on the Assumptions sheet." type="decimal" operator="between">
      <formula1>INDIRECT("Assumptions!$B$8")</formula1>
      <formula2>INDIRECT("Assumptions!$B$9")</formula2>
    </dataValidation>
  </dataValidations>
  <pageMargins left="0.25" right="0.25" top="0.5" bottom="0.5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5" customWidth="1" min="1" max="1"/>
    <col width="28" customWidth="1" min="2" max="2"/>
    <col width="18" customWidth="1" min="3" max="3"/>
    <col width="18" customWidth="1" min="4" max="4"/>
    <col width="16" customWidth="1" min="5" max="5"/>
    <col width="22" customWidth="1" min="6" max="6"/>
    <col width="23" customWidth="1" min="7" max="7"/>
    <col width="42" customWidth="1" min="8" max="8"/>
  </cols>
  <sheetData>
    <row r="1" ht="26" customHeight="1">
      <c r="A1" s="1" t="inlineStr">
        <is>
          <t>Fictional Greenway Grounds LLC — Card Statements</t>
        </is>
      </c>
      <c r="B1" s="27" t="n"/>
      <c r="C1" s="27" t="n"/>
      <c r="D1" s="27" t="n"/>
      <c r="E1" s="27" t="n"/>
      <c r="F1" s="27" t="n"/>
      <c r="G1" s="27" t="n"/>
      <c r="H1" s="28" t="n"/>
    </row>
    <row r="2">
      <c r="A2" s="2" t="inlineStr">
        <is>
          <t>Enter one statement total for each statement end date and cardholder. Calculated totals use the Transactions sheet.</t>
        </is>
      </c>
    </row>
    <row r="3"/>
    <row r="4" ht="34" customHeight="1">
      <c r="A4" s="14" t="inlineStr">
        <is>
          <t>Statement End</t>
        </is>
      </c>
      <c r="B4" s="14" t="inlineStr">
        <is>
          <t>Cardholder</t>
        </is>
      </c>
      <c r="C4" s="14" t="inlineStr">
        <is>
          <t>Statement Total</t>
        </is>
      </c>
      <c r="D4" s="14" t="inlineStr">
        <is>
          <t>Recorded Charges</t>
        </is>
      </c>
      <c r="E4" s="14" t="inlineStr">
        <is>
          <t>Difference</t>
        </is>
      </c>
      <c r="F4" s="14" t="inlineStr">
        <is>
          <t>Transaction Exceptions</t>
        </is>
      </c>
      <c r="G4" s="14" t="inlineStr">
        <is>
          <t>Reconciliation Status</t>
        </is>
      </c>
      <c r="H4" s="14" t="inlineStr">
        <is>
          <t>Review Notes</t>
        </is>
      </c>
    </row>
    <row r="5">
      <c r="A5" s="31" t="n">
        <v>46265</v>
      </c>
      <c r="B5" s="15" t="inlineStr">
        <is>
          <t>Avery Pine (Fictional)</t>
        </is>
      </c>
      <c r="C5" s="32" t="n">
        <v>952.36</v>
      </c>
      <c r="D5" s="29">
        <f>IF(OR(A5="",B5=""),"",IFERROR(SUMIFS(Transactions!$J$5:$J$104,Transactions!$C$5:$C$104,A5,Transactions!$D$5:$D$104,B5),""))</f>
        <v/>
      </c>
      <c r="E5" s="29">
        <f>IF(OR(A5="",B5="",C5=""),"",IFERROR(D5-C5,""))</f>
        <v/>
      </c>
      <c r="F5" s="20">
        <f>IF(OR(A5="",B5=""),"",IFERROR(COUNTIFS(Transactions!$C$5:$C$104,A5,Transactions!$D$5:$D$104,B5,Transactions!$M$5:$M$104,"Review")+COUNTIFS(Transactions!$C$5:$C$104,A5,Transactions!$D$5:$D$104,B5,Transactions!$M$5:$M$104,"Statement Missing")+COUNTIFS(Transactions!$C$5:$C$104,A5,Transactions!$D$5:$D$104,B5,Transactions!$M$5:$M$104,"Missing Receipt")+COUNTIFS(Transactions!$C$5:$C$104,A5,Transactions!$D$5:$D$104,B5,Transactions!$M$5:$M$104,"Pending Receipt")+COUNTIFS(Transactions!$C$5:$C$104,A5,Transactions!$D$5:$D$104,B5,Transactions!$M$5:$M$104,"Amount Mismatch"),0))</f>
        <v/>
      </c>
      <c r="G5" s="18">
        <f>IF(OR(A5="",B5="",C5=""),"Review",IF(COUNTIFS($A$5:$A$104,A5,$B$5:$B$104,B5)&gt;1,"Duplicate Entry",IF(IFERROR(ABS(E5)&gt;Assumptions!$B$5,TRUE),"Total Mismatch",IF(F5&gt;0,"Transaction Review","Reconciled"))))</f>
        <v/>
      </c>
      <c r="H5" s="15" t="inlineStr">
        <is>
          <t>Fictional statement entered for reconciliation.</t>
        </is>
      </c>
    </row>
    <row r="6">
      <c r="A6" s="31" t="n">
        <v>46265</v>
      </c>
      <c r="B6" s="15" t="inlineStr">
        <is>
          <t>Jordan Moss (Fictional)</t>
        </is>
      </c>
      <c r="C6" s="32" t="n">
        <v>609.6</v>
      </c>
      <c r="D6" s="30">
        <f>IF(OR(A6="",B6=""),"",IFERROR(SUMIFS(Transactions!$J$5:$J$104,Transactions!$C$5:$C$104,A6,Transactions!$D$5:$D$104,B6),""))</f>
        <v/>
      </c>
      <c r="E6" s="30">
        <f>IF(OR(A6="",B6="",C6=""),"",IFERROR(D6-C6,""))</f>
        <v/>
      </c>
      <c r="F6" s="21">
        <f>IF(OR(A6="",B6=""),"",IFERROR(COUNTIFS(Transactions!$C$5:$C$104,A6,Transactions!$D$5:$D$104,B6,Transactions!$M$5:$M$104,"Review")+COUNTIFS(Transactions!$C$5:$C$104,A6,Transactions!$D$5:$D$104,B6,Transactions!$M$5:$M$104,"Statement Missing")+COUNTIFS(Transactions!$C$5:$C$104,A6,Transactions!$D$5:$D$104,B6,Transactions!$M$5:$M$104,"Missing Receipt")+COUNTIFS(Transactions!$C$5:$C$104,A6,Transactions!$D$5:$D$104,B6,Transactions!$M$5:$M$104,"Pending Receipt")+COUNTIFS(Transactions!$C$5:$C$104,A6,Transactions!$D$5:$D$104,B6,Transactions!$M$5:$M$104,"Amount Mismatch"),0))</f>
        <v/>
      </c>
      <c r="G6" s="19">
        <f>IF(OR(A6="",B6="",C6=""),"Review",IF(COUNTIFS($A$5:$A$104,A6,$B$5:$B$104,B6)&gt;1,"Duplicate Entry",IF(IFERROR(ABS(E6)&gt;Assumptions!$B$5,TRUE),"Total Mismatch",IF(F6&gt;0,"Transaction Review","Reconciled"))))</f>
        <v/>
      </c>
      <c r="H6" s="15" t="inlineStr">
        <is>
          <t>Compare the fictional statement total with entered transactions.</t>
        </is>
      </c>
    </row>
    <row r="7">
      <c r="A7" s="31" t="n"/>
      <c r="B7" s="15" t="n"/>
      <c r="C7" s="32" t="n"/>
      <c r="D7" s="29">
        <f>IF(OR(A7="",B7=""),"",IFERROR(SUMIFS(Transactions!$J$5:$J$104,Transactions!$C$5:$C$104,A7,Transactions!$D$5:$D$104,B7),""))</f>
        <v/>
      </c>
      <c r="E7" s="29">
        <f>IF(OR(A7="",B7="",C7=""),"",IFERROR(D7-C7,""))</f>
        <v/>
      </c>
      <c r="F7" s="20">
        <f>IF(OR(A7="",B7=""),"",IFERROR(COUNTIFS(Transactions!$C$5:$C$104,A7,Transactions!$D$5:$D$104,B7,Transactions!$M$5:$M$104,"Review")+COUNTIFS(Transactions!$C$5:$C$104,A7,Transactions!$D$5:$D$104,B7,Transactions!$M$5:$M$104,"Statement Missing")+COUNTIFS(Transactions!$C$5:$C$104,A7,Transactions!$D$5:$D$104,B7,Transactions!$M$5:$M$104,"Missing Receipt")+COUNTIFS(Transactions!$C$5:$C$104,A7,Transactions!$D$5:$D$104,B7,Transactions!$M$5:$M$104,"Pending Receipt")+COUNTIFS(Transactions!$C$5:$C$104,A7,Transactions!$D$5:$D$104,B7,Transactions!$M$5:$M$104,"Amount Mismatch"),0))</f>
        <v/>
      </c>
      <c r="G7" s="18">
        <f>IF(OR(A7="",B7="",C7=""),"Review",IF(COUNTIFS($A$5:$A$104,A7,$B$5:$B$104,B7)&gt;1,"Duplicate Entry",IF(IFERROR(ABS(E7)&gt;Assumptions!$B$5,TRUE),"Total Mismatch",IF(F7&gt;0,"Transaction Review","Reconciled"))))</f>
        <v/>
      </c>
      <c r="H7" s="15" t="n"/>
    </row>
    <row r="8">
      <c r="A8" s="31" t="n"/>
      <c r="B8" s="15" t="n"/>
      <c r="C8" s="32" t="n"/>
      <c r="D8" s="30">
        <f>IF(OR(A8="",B8=""),"",IFERROR(SUMIFS(Transactions!$J$5:$J$104,Transactions!$C$5:$C$104,A8,Transactions!$D$5:$D$104,B8),""))</f>
        <v/>
      </c>
      <c r="E8" s="30">
        <f>IF(OR(A8="",B8="",C8=""),"",IFERROR(D8-C8,""))</f>
        <v/>
      </c>
      <c r="F8" s="21">
        <f>IF(OR(A8="",B8=""),"",IFERROR(COUNTIFS(Transactions!$C$5:$C$104,A8,Transactions!$D$5:$D$104,B8,Transactions!$M$5:$M$104,"Review")+COUNTIFS(Transactions!$C$5:$C$104,A8,Transactions!$D$5:$D$104,B8,Transactions!$M$5:$M$104,"Statement Missing")+COUNTIFS(Transactions!$C$5:$C$104,A8,Transactions!$D$5:$D$104,B8,Transactions!$M$5:$M$104,"Missing Receipt")+COUNTIFS(Transactions!$C$5:$C$104,A8,Transactions!$D$5:$D$104,B8,Transactions!$M$5:$M$104,"Pending Receipt")+COUNTIFS(Transactions!$C$5:$C$104,A8,Transactions!$D$5:$D$104,B8,Transactions!$M$5:$M$104,"Amount Mismatch"),0))</f>
        <v/>
      </c>
      <c r="G8" s="19">
        <f>IF(OR(A8="",B8="",C8=""),"Review",IF(COUNTIFS($A$5:$A$104,A8,$B$5:$B$104,B8)&gt;1,"Duplicate Entry",IF(IFERROR(ABS(E8)&gt;Assumptions!$B$5,TRUE),"Total Mismatch",IF(F8&gt;0,"Transaction Review","Reconciled"))))</f>
        <v/>
      </c>
      <c r="H8" s="15" t="n"/>
    </row>
    <row r="9">
      <c r="A9" s="31" t="n"/>
      <c r="B9" s="15" t="n"/>
      <c r="C9" s="32" t="n"/>
      <c r="D9" s="29">
        <f>IF(OR(A9="",B9=""),"",IFERROR(SUMIFS(Transactions!$J$5:$J$104,Transactions!$C$5:$C$104,A9,Transactions!$D$5:$D$104,B9),""))</f>
        <v/>
      </c>
      <c r="E9" s="29">
        <f>IF(OR(A9="",B9="",C9=""),"",IFERROR(D9-C9,""))</f>
        <v/>
      </c>
      <c r="F9" s="20">
        <f>IF(OR(A9="",B9=""),"",IFERROR(COUNTIFS(Transactions!$C$5:$C$104,A9,Transactions!$D$5:$D$104,B9,Transactions!$M$5:$M$104,"Review")+COUNTIFS(Transactions!$C$5:$C$104,A9,Transactions!$D$5:$D$104,B9,Transactions!$M$5:$M$104,"Statement Missing")+COUNTIFS(Transactions!$C$5:$C$104,A9,Transactions!$D$5:$D$104,B9,Transactions!$M$5:$M$104,"Missing Receipt")+COUNTIFS(Transactions!$C$5:$C$104,A9,Transactions!$D$5:$D$104,B9,Transactions!$M$5:$M$104,"Pending Receipt")+COUNTIFS(Transactions!$C$5:$C$104,A9,Transactions!$D$5:$D$104,B9,Transactions!$M$5:$M$104,"Amount Mismatch"),0))</f>
        <v/>
      </c>
      <c r="G9" s="18">
        <f>IF(OR(A9="",B9="",C9=""),"Review",IF(COUNTIFS($A$5:$A$104,A9,$B$5:$B$104,B9)&gt;1,"Duplicate Entry",IF(IFERROR(ABS(E9)&gt;Assumptions!$B$5,TRUE),"Total Mismatch",IF(F9&gt;0,"Transaction Review","Reconciled"))))</f>
        <v/>
      </c>
      <c r="H9" s="15" t="n"/>
    </row>
    <row r="10">
      <c r="A10" s="31" t="n"/>
      <c r="B10" s="15" t="n"/>
      <c r="C10" s="32" t="n"/>
      <c r="D10" s="30">
        <f>IF(OR(A10="",B10=""),"",IFERROR(SUMIFS(Transactions!$J$5:$J$104,Transactions!$C$5:$C$104,A10,Transactions!$D$5:$D$104,B10),""))</f>
        <v/>
      </c>
      <c r="E10" s="30">
        <f>IF(OR(A10="",B10="",C10=""),"",IFERROR(D10-C10,""))</f>
        <v/>
      </c>
      <c r="F10" s="21">
        <f>IF(OR(A10="",B10=""),"",IFERROR(COUNTIFS(Transactions!$C$5:$C$104,A10,Transactions!$D$5:$D$104,B10,Transactions!$M$5:$M$104,"Review")+COUNTIFS(Transactions!$C$5:$C$104,A10,Transactions!$D$5:$D$104,B10,Transactions!$M$5:$M$104,"Statement Missing")+COUNTIFS(Transactions!$C$5:$C$104,A10,Transactions!$D$5:$D$104,B10,Transactions!$M$5:$M$104,"Missing Receipt")+COUNTIFS(Transactions!$C$5:$C$104,A10,Transactions!$D$5:$D$104,B10,Transactions!$M$5:$M$104,"Pending Receipt")+COUNTIFS(Transactions!$C$5:$C$104,A10,Transactions!$D$5:$D$104,B10,Transactions!$M$5:$M$104,"Amount Mismatch"),0))</f>
        <v/>
      </c>
      <c r="G10" s="19">
        <f>IF(OR(A10="",B10="",C10=""),"Review",IF(COUNTIFS($A$5:$A$104,A10,$B$5:$B$104,B10)&gt;1,"Duplicate Entry",IF(IFERROR(ABS(E10)&gt;Assumptions!$B$5,TRUE),"Total Mismatch",IF(F10&gt;0,"Transaction Review","Reconciled"))))</f>
        <v/>
      </c>
      <c r="H10" s="15" t="n"/>
    </row>
    <row r="11">
      <c r="A11" s="31" t="n"/>
      <c r="B11" s="15" t="n"/>
      <c r="C11" s="32" t="n"/>
      <c r="D11" s="29">
        <f>IF(OR(A11="",B11=""),"",IFERROR(SUMIFS(Transactions!$J$5:$J$104,Transactions!$C$5:$C$104,A11,Transactions!$D$5:$D$104,B11),""))</f>
        <v/>
      </c>
      <c r="E11" s="29">
        <f>IF(OR(A11="",B11="",C11=""),"",IFERROR(D11-C11,""))</f>
        <v/>
      </c>
      <c r="F11" s="20">
        <f>IF(OR(A11="",B11=""),"",IFERROR(COUNTIFS(Transactions!$C$5:$C$104,A11,Transactions!$D$5:$D$104,B11,Transactions!$M$5:$M$104,"Review")+COUNTIFS(Transactions!$C$5:$C$104,A11,Transactions!$D$5:$D$104,B11,Transactions!$M$5:$M$104,"Statement Missing")+COUNTIFS(Transactions!$C$5:$C$104,A11,Transactions!$D$5:$D$104,B11,Transactions!$M$5:$M$104,"Missing Receipt")+COUNTIFS(Transactions!$C$5:$C$104,A11,Transactions!$D$5:$D$104,B11,Transactions!$M$5:$M$104,"Pending Receipt")+COUNTIFS(Transactions!$C$5:$C$104,A11,Transactions!$D$5:$D$104,B11,Transactions!$M$5:$M$104,"Amount Mismatch"),0))</f>
        <v/>
      </c>
      <c r="G11" s="18">
        <f>IF(OR(A11="",B11="",C11=""),"Review",IF(COUNTIFS($A$5:$A$104,A11,$B$5:$B$104,B11)&gt;1,"Duplicate Entry",IF(IFERROR(ABS(E11)&gt;Assumptions!$B$5,TRUE),"Total Mismatch",IF(F11&gt;0,"Transaction Review","Reconciled"))))</f>
        <v/>
      </c>
      <c r="H11" s="15" t="n"/>
    </row>
    <row r="12">
      <c r="A12" s="31" t="n"/>
      <c r="B12" s="15" t="n"/>
      <c r="C12" s="32" t="n"/>
      <c r="D12" s="30">
        <f>IF(OR(A12="",B12=""),"",IFERROR(SUMIFS(Transactions!$J$5:$J$104,Transactions!$C$5:$C$104,A12,Transactions!$D$5:$D$104,B12),""))</f>
        <v/>
      </c>
      <c r="E12" s="30">
        <f>IF(OR(A12="",B12="",C12=""),"",IFERROR(D12-C12,""))</f>
        <v/>
      </c>
      <c r="F12" s="21">
        <f>IF(OR(A12="",B12=""),"",IFERROR(COUNTIFS(Transactions!$C$5:$C$104,A12,Transactions!$D$5:$D$104,B12,Transactions!$M$5:$M$104,"Review")+COUNTIFS(Transactions!$C$5:$C$104,A12,Transactions!$D$5:$D$104,B12,Transactions!$M$5:$M$104,"Statement Missing")+COUNTIFS(Transactions!$C$5:$C$104,A12,Transactions!$D$5:$D$104,B12,Transactions!$M$5:$M$104,"Missing Receipt")+COUNTIFS(Transactions!$C$5:$C$104,A12,Transactions!$D$5:$D$104,B12,Transactions!$M$5:$M$104,"Pending Receipt")+COUNTIFS(Transactions!$C$5:$C$104,A12,Transactions!$D$5:$D$104,B12,Transactions!$M$5:$M$104,"Amount Mismatch"),0))</f>
        <v/>
      </c>
      <c r="G12" s="19">
        <f>IF(OR(A12="",B12="",C12=""),"Review",IF(COUNTIFS($A$5:$A$104,A12,$B$5:$B$104,B12)&gt;1,"Duplicate Entry",IF(IFERROR(ABS(E12)&gt;Assumptions!$B$5,TRUE),"Total Mismatch",IF(F12&gt;0,"Transaction Review","Reconciled"))))</f>
        <v/>
      </c>
      <c r="H12" s="15" t="n"/>
    </row>
    <row r="13">
      <c r="A13" s="31" t="n"/>
      <c r="B13" s="15" t="n"/>
      <c r="C13" s="32" t="n"/>
      <c r="D13" s="29">
        <f>IF(OR(A13="",B13=""),"",IFERROR(SUMIFS(Transactions!$J$5:$J$104,Transactions!$C$5:$C$104,A13,Transactions!$D$5:$D$104,B13),""))</f>
        <v/>
      </c>
      <c r="E13" s="29">
        <f>IF(OR(A13="",B13="",C13=""),"",IFERROR(D13-C13,""))</f>
        <v/>
      </c>
      <c r="F13" s="20">
        <f>IF(OR(A13="",B13=""),"",IFERROR(COUNTIFS(Transactions!$C$5:$C$104,A13,Transactions!$D$5:$D$104,B13,Transactions!$M$5:$M$104,"Review")+COUNTIFS(Transactions!$C$5:$C$104,A13,Transactions!$D$5:$D$104,B13,Transactions!$M$5:$M$104,"Statement Missing")+COUNTIFS(Transactions!$C$5:$C$104,A13,Transactions!$D$5:$D$104,B13,Transactions!$M$5:$M$104,"Missing Receipt")+COUNTIFS(Transactions!$C$5:$C$104,A13,Transactions!$D$5:$D$104,B13,Transactions!$M$5:$M$104,"Pending Receipt")+COUNTIFS(Transactions!$C$5:$C$104,A13,Transactions!$D$5:$D$104,B13,Transactions!$M$5:$M$104,"Amount Mismatch"),0))</f>
        <v/>
      </c>
      <c r="G13" s="18">
        <f>IF(OR(A13="",B13="",C13=""),"Review",IF(COUNTIFS($A$5:$A$104,A13,$B$5:$B$104,B13)&gt;1,"Duplicate Entry",IF(IFERROR(ABS(E13)&gt;Assumptions!$B$5,TRUE),"Total Mismatch",IF(F13&gt;0,"Transaction Review","Reconciled"))))</f>
        <v/>
      </c>
      <c r="H13" s="15" t="n"/>
    </row>
    <row r="14">
      <c r="A14" s="31" t="n"/>
      <c r="B14" s="15" t="n"/>
      <c r="C14" s="32" t="n"/>
      <c r="D14" s="30">
        <f>IF(OR(A14="",B14=""),"",IFERROR(SUMIFS(Transactions!$J$5:$J$104,Transactions!$C$5:$C$104,A14,Transactions!$D$5:$D$104,B14),""))</f>
        <v/>
      </c>
      <c r="E14" s="30">
        <f>IF(OR(A14="",B14="",C14=""),"",IFERROR(D14-C14,""))</f>
        <v/>
      </c>
      <c r="F14" s="21">
        <f>IF(OR(A14="",B14=""),"",IFERROR(COUNTIFS(Transactions!$C$5:$C$104,A14,Transactions!$D$5:$D$104,B14,Transactions!$M$5:$M$104,"Review")+COUNTIFS(Transactions!$C$5:$C$104,A14,Transactions!$D$5:$D$104,B14,Transactions!$M$5:$M$104,"Statement Missing")+COUNTIFS(Transactions!$C$5:$C$104,A14,Transactions!$D$5:$D$104,B14,Transactions!$M$5:$M$104,"Missing Receipt")+COUNTIFS(Transactions!$C$5:$C$104,A14,Transactions!$D$5:$D$104,B14,Transactions!$M$5:$M$104,"Pending Receipt")+COUNTIFS(Transactions!$C$5:$C$104,A14,Transactions!$D$5:$D$104,B14,Transactions!$M$5:$M$104,"Amount Mismatch"),0))</f>
        <v/>
      </c>
      <c r="G14" s="19">
        <f>IF(OR(A14="",B14="",C14=""),"Review",IF(COUNTIFS($A$5:$A$104,A14,$B$5:$B$104,B14)&gt;1,"Duplicate Entry",IF(IFERROR(ABS(E14)&gt;Assumptions!$B$5,TRUE),"Total Mismatch",IF(F14&gt;0,"Transaction Review","Reconciled"))))</f>
        <v/>
      </c>
      <c r="H14" s="15" t="n"/>
    </row>
    <row r="15">
      <c r="A15" s="31" t="n"/>
      <c r="B15" s="15" t="n"/>
      <c r="C15" s="32" t="n"/>
      <c r="D15" s="29">
        <f>IF(OR(A15="",B15=""),"",IFERROR(SUMIFS(Transactions!$J$5:$J$104,Transactions!$C$5:$C$104,A15,Transactions!$D$5:$D$104,B15),""))</f>
        <v/>
      </c>
      <c r="E15" s="29">
        <f>IF(OR(A15="",B15="",C15=""),"",IFERROR(D15-C15,""))</f>
        <v/>
      </c>
      <c r="F15" s="20">
        <f>IF(OR(A15="",B15=""),"",IFERROR(COUNTIFS(Transactions!$C$5:$C$104,A15,Transactions!$D$5:$D$104,B15,Transactions!$M$5:$M$104,"Review")+COUNTIFS(Transactions!$C$5:$C$104,A15,Transactions!$D$5:$D$104,B15,Transactions!$M$5:$M$104,"Statement Missing")+COUNTIFS(Transactions!$C$5:$C$104,A15,Transactions!$D$5:$D$104,B15,Transactions!$M$5:$M$104,"Missing Receipt")+COUNTIFS(Transactions!$C$5:$C$104,A15,Transactions!$D$5:$D$104,B15,Transactions!$M$5:$M$104,"Pending Receipt")+COUNTIFS(Transactions!$C$5:$C$104,A15,Transactions!$D$5:$D$104,B15,Transactions!$M$5:$M$104,"Amount Mismatch"),0))</f>
        <v/>
      </c>
      <c r="G15" s="18">
        <f>IF(OR(A15="",B15="",C15=""),"Review",IF(COUNTIFS($A$5:$A$104,A15,$B$5:$B$104,B15)&gt;1,"Duplicate Entry",IF(IFERROR(ABS(E15)&gt;Assumptions!$B$5,TRUE),"Total Mismatch",IF(F15&gt;0,"Transaction Review","Reconciled"))))</f>
        <v/>
      </c>
      <c r="H15" s="15" t="n"/>
    </row>
    <row r="16">
      <c r="A16" s="31" t="n"/>
      <c r="B16" s="15" t="n"/>
      <c r="C16" s="32" t="n"/>
      <c r="D16" s="30">
        <f>IF(OR(A16="",B16=""),"",IFERROR(SUMIFS(Transactions!$J$5:$J$104,Transactions!$C$5:$C$104,A16,Transactions!$D$5:$D$104,B16),""))</f>
        <v/>
      </c>
      <c r="E16" s="30">
        <f>IF(OR(A16="",B16="",C16=""),"",IFERROR(D16-C16,""))</f>
        <v/>
      </c>
      <c r="F16" s="21">
        <f>IF(OR(A16="",B16=""),"",IFERROR(COUNTIFS(Transactions!$C$5:$C$104,A16,Transactions!$D$5:$D$104,B16,Transactions!$M$5:$M$104,"Review")+COUNTIFS(Transactions!$C$5:$C$104,A16,Transactions!$D$5:$D$104,B16,Transactions!$M$5:$M$104,"Statement Missing")+COUNTIFS(Transactions!$C$5:$C$104,A16,Transactions!$D$5:$D$104,B16,Transactions!$M$5:$M$104,"Missing Receipt")+COUNTIFS(Transactions!$C$5:$C$104,A16,Transactions!$D$5:$D$104,B16,Transactions!$M$5:$M$104,"Pending Receipt")+COUNTIFS(Transactions!$C$5:$C$104,A16,Transactions!$D$5:$D$104,B16,Transactions!$M$5:$M$104,"Amount Mismatch"),0))</f>
        <v/>
      </c>
      <c r="G16" s="19">
        <f>IF(OR(A16="",B16="",C16=""),"Review",IF(COUNTIFS($A$5:$A$104,A16,$B$5:$B$104,B16)&gt;1,"Duplicate Entry",IF(IFERROR(ABS(E16)&gt;Assumptions!$B$5,TRUE),"Total Mismatch",IF(F16&gt;0,"Transaction Review","Reconciled"))))</f>
        <v/>
      </c>
      <c r="H16" s="15" t="n"/>
    </row>
    <row r="17">
      <c r="A17" s="31" t="n"/>
      <c r="B17" s="15" t="n"/>
      <c r="C17" s="32" t="n"/>
      <c r="D17" s="29">
        <f>IF(OR(A17="",B17=""),"",IFERROR(SUMIFS(Transactions!$J$5:$J$104,Transactions!$C$5:$C$104,A17,Transactions!$D$5:$D$104,B17),""))</f>
        <v/>
      </c>
      <c r="E17" s="29">
        <f>IF(OR(A17="",B17="",C17=""),"",IFERROR(D17-C17,""))</f>
        <v/>
      </c>
      <c r="F17" s="20">
        <f>IF(OR(A17="",B17=""),"",IFERROR(COUNTIFS(Transactions!$C$5:$C$104,A17,Transactions!$D$5:$D$104,B17,Transactions!$M$5:$M$104,"Review")+COUNTIFS(Transactions!$C$5:$C$104,A17,Transactions!$D$5:$D$104,B17,Transactions!$M$5:$M$104,"Statement Missing")+COUNTIFS(Transactions!$C$5:$C$104,A17,Transactions!$D$5:$D$104,B17,Transactions!$M$5:$M$104,"Missing Receipt")+COUNTIFS(Transactions!$C$5:$C$104,A17,Transactions!$D$5:$D$104,B17,Transactions!$M$5:$M$104,"Pending Receipt")+COUNTIFS(Transactions!$C$5:$C$104,A17,Transactions!$D$5:$D$104,B17,Transactions!$M$5:$M$104,"Amount Mismatch"),0))</f>
        <v/>
      </c>
      <c r="G17" s="18">
        <f>IF(OR(A17="",B17="",C17=""),"Review",IF(COUNTIFS($A$5:$A$104,A17,$B$5:$B$104,B17)&gt;1,"Duplicate Entry",IF(IFERROR(ABS(E17)&gt;Assumptions!$B$5,TRUE),"Total Mismatch",IF(F17&gt;0,"Transaction Review","Reconciled"))))</f>
        <v/>
      </c>
      <c r="H17" s="15" t="n"/>
    </row>
    <row r="18">
      <c r="A18" s="31" t="n"/>
      <c r="B18" s="15" t="n"/>
      <c r="C18" s="32" t="n"/>
      <c r="D18" s="30">
        <f>IF(OR(A18="",B18=""),"",IFERROR(SUMIFS(Transactions!$J$5:$J$104,Transactions!$C$5:$C$104,A18,Transactions!$D$5:$D$104,B18),""))</f>
        <v/>
      </c>
      <c r="E18" s="30">
        <f>IF(OR(A18="",B18="",C18=""),"",IFERROR(D18-C18,""))</f>
        <v/>
      </c>
      <c r="F18" s="21">
        <f>IF(OR(A18="",B18=""),"",IFERROR(COUNTIFS(Transactions!$C$5:$C$104,A18,Transactions!$D$5:$D$104,B18,Transactions!$M$5:$M$104,"Review")+COUNTIFS(Transactions!$C$5:$C$104,A18,Transactions!$D$5:$D$104,B18,Transactions!$M$5:$M$104,"Statement Missing")+COUNTIFS(Transactions!$C$5:$C$104,A18,Transactions!$D$5:$D$104,B18,Transactions!$M$5:$M$104,"Missing Receipt")+COUNTIFS(Transactions!$C$5:$C$104,A18,Transactions!$D$5:$D$104,B18,Transactions!$M$5:$M$104,"Pending Receipt")+COUNTIFS(Transactions!$C$5:$C$104,A18,Transactions!$D$5:$D$104,B18,Transactions!$M$5:$M$104,"Amount Mismatch"),0))</f>
        <v/>
      </c>
      <c r="G18" s="19">
        <f>IF(OR(A18="",B18="",C18=""),"Review",IF(COUNTIFS($A$5:$A$104,A18,$B$5:$B$104,B18)&gt;1,"Duplicate Entry",IF(IFERROR(ABS(E18)&gt;Assumptions!$B$5,TRUE),"Total Mismatch",IF(F18&gt;0,"Transaction Review","Reconciled"))))</f>
        <v/>
      </c>
      <c r="H18" s="15" t="n"/>
    </row>
    <row r="19">
      <c r="A19" s="31" t="n"/>
      <c r="B19" s="15" t="n"/>
      <c r="C19" s="32" t="n"/>
      <c r="D19" s="29">
        <f>IF(OR(A19="",B19=""),"",IFERROR(SUMIFS(Transactions!$J$5:$J$104,Transactions!$C$5:$C$104,A19,Transactions!$D$5:$D$104,B19),""))</f>
        <v/>
      </c>
      <c r="E19" s="29">
        <f>IF(OR(A19="",B19="",C19=""),"",IFERROR(D19-C19,""))</f>
        <v/>
      </c>
      <c r="F19" s="20">
        <f>IF(OR(A19="",B19=""),"",IFERROR(COUNTIFS(Transactions!$C$5:$C$104,A19,Transactions!$D$5:$D$104,B19,Transactions!$M$5:$M$104,"Review")+COUNTIFS(Transactions!$C$5:$C$104,A19,Transactions!$D$5:$D$104,B19,Transactions!$M$5:$M$104,"Statement Missing")+COUNTIFS(Transactions!$C$5:$C$104,A19,Transactions!$D$5:$D$104,B19,Transactions!$M$5:$M$104,"Missing Receipt")+COUNTIFS(Transactions!$C$5:$C$104,A19,Transactions!$D$5:$D$104,B19,Transactions!$M$5:$M$104,"Pending Receipt")+COUNTIFS(Transactions!$C$5:$C$104,A19,Transactions!$D$5:$D$104,B19,Transactions!$M$5:$M$104,"Amount Mismatch"),0))</f>
        <v/>
      </c>
      <c r="G19" s="18">
        <f>IF(OR(A19="",B19="",C19=""),"Review",IF(COUNTIFS($A$5:$A$104,A19,$B$5:$B$104,B19)&gt;1,"Duplicate Entry",IF(IFERROR(ABS(E19)&gt;Assumptions!$B$5,TRUE),"Total Mismatch",IF(F19&gt;0,"Transaction Review","Reconciled"))))</f>
        <v/>
      </c>
      <c r="H19" s="15" t="n"/>
    </row>
    <row r="20">
      <c r="A20" s="31" t="n"/>
      <c r="B20" s="15" t="n"/>
      <c r="C20" s="32" t="n"/>
      <c r="D20" s="30">
        <f>IF(OR(A20="",B20=""),"",IFERROR(SUMIFS(Transactions!$J$5:$J$104,Transactions!$C$5:$C$104,A20,Transactions!$D$5:$D$104,B20),""))</f>
        <v/>
      </c>
      <c r="E20" s="30">
        <f>IF(OR(A20="",B20="",C20=""),"",IFERROR(D20-C20,""))</f>
        <v/>
      </c>
      <c r="F20" s="21">
        <f>IF(OR(A20="",B20=""),"",IFERROR(COUNTIFS(Transactions!$C$5:$C$104,A20,Transactions!$D$5:$D$104,B20,Transactions!$M$5:$M$104,"Review")+COUNTIFS(Transactions!$C$5:$C$104,A20,Transactions!$D$5:$D$104,B20,Transactions!$M$5:$M$104,"Statement Missing")+COUNTIFS(Transactions!$C$5:$C$104,A20,Transactions!$D$5:$D$104,B20,Transactions!$M$5:$M$104,"Missing Receipt")+COUNTIFS(Transactions!$C$5:$C$104,A20,Transactions!$D$5:$D$104,B20,Transactions!$M$5:$M$104,"Pending Receipt")+COUNTIFS(Transactions!$C$5:$C$104,A20,Transactions!$D$5:$D$104,B20,Transactions!$M$5:$M$104,"Amount Mismatch"),0))</f>
        <v/>
      </c>
      <c r="G20" s="19">
        <f>IF(OR(A20="",B20="",C20=""),"Review",IF(COUNTIFS($A$5:$A$104,A20,$B$5:$B$104,B20)&gt;1,"Duplicate Entry",IF(IFERROR(ABS(E20)&gt;Assumptions!$B$5,TRUE),"Total Mismatch",IF(F20&gt;0,"Transaction Review","Reconciled"))))</f>
        <v/>
      </c>
      <c r="H20" s="15" t="n"/>
    </row>
    <row r="21">
      <c r="A21" s="31" t="n"/>
      <c r="B21" s="15" t="n"/>
      <c r="C21" s="32" t="n"/>
      <c r="D21" s="29">
        <f>IF(OR(A21="",B21=""),"",IFERROR(SUMIFS(Transactions!$J$5:$J$104,Transactions!$C$5:$C$104,A21,Transactions!$D$5:$D$104,B21),""))</f>
        <v/>
      </c>
      <c r="E21" s="29">
        <f>IF(OR(A21="",B21="",C21=""),"",IFERROR(D21-C21,""))</f>
        <v/>
      </c>
      <c r="F21" s="20">
        <f>IF(OR(A21="",B21=""),"",IFERROR(COUNTIFS(Transactions!$C$5:$C$104,A21,Transactions!$D$5:$D$104,B21,Transactions!$M$5:$M$104,"Review")+COUNTIFS(Transactions!$C$5:$C$104,A21,Transactions!$D$5:$D$104,B21,Transactions!$M$5:$M$104,"Statement Missing")+COUNTIFS(Transactions!$C$5:$C$104,A21,Transactions!$D$5:$D$104,B21,Transactions!$M$5:$M$104,"Missing Receipt")+COUNTIFS(Transactions!$C$5:$C$104,A21,Transactions!$D$5:$D$104,B21,Transactions!$M$5:$M$104,"Pending Receipt")+COUNTIFS(Transactions!$C$5:$C$104,A21,Transactions!$D$5:$D$104,B21,Transactions!$M$5:$M$104,"Amount Mismatch"),0))</f>
        <v/>
      </c>
      <c r="G21" s="18">
        <f>IF(OR(A21="",B21="",C21=""),"Review",IF(COUNTIFS($A$5:$A$104,A21,$B$5:$B$104,B21)&gt;1,"Duplicate Entry",IF(IFERROR(ABS(E21)&gt;Assumptions!$B$5,TRUE),"Total Mismatch",IF(F21&gt;0,"Transaction Review","Reconciled"))))</f>
        <v/>
      </c>
      <c r="H21" s="15" t="n"/>
    </row>
    <row r="22">
      <c r="A22" s="31" t="n"/>
      <c r="B22" s="15" t="n"/>
      <c r="C22" s="32" t="n"/>
      <c r="D22" s="30">
        <f>IF(OR(A22="",B22=""),"",IFERROR(SUMIFS(Transactions!$J$5:$J$104,Transactions!$C$5:$C$104,A22,Transactions!$D$5:$D$104,B22),""))</f>
        <v/>
      </c>
      <c r="E22" s="30">
        <f>IF(OR(A22="",B22="",C22=""),"",IFERROR(D22-C22,""))</f>
        <v/>
      </c>
      <c r="F22" s="21">
        <f>IF(OR(A22="",B22=""),"",IFERROR(COUNTIFS(Transactions!$C$5:$C$104,A22,Transactions!$D$5:$D$104,B22,Transactions!$M$5:$M$104,"Review")+COUNTIFS(Transactions!$C$5:$C$104,A22,Transactions!$D$5:$D$104,B22,Transactions!$M$5:$M$104,"Statement Missing")+COUNTIFS(Transactions!$C$5:$C$104,A22,Transactions!$D$5:$D$104,B22,Transactions!$M$5:$M$104,"Missing Receipt")+COUNTIFS(Transactions!$C$5:$C$104,A22,Transactions!$D$5:$D$104,B22,Transactions!$M$5:$M$104,"Pending Receipt")+COUNTIFS(Transactions!$C$5:$C$104,A22,Transactions!$D$5:$D$104,B22,Transactions!$M$5:$M$104,"Amount Mismatch"),0))</f>
        <v/>
      </c>
      <c r="G22" s="19">
        <f>IF(OR(A22="",B22="",C22=""),"Review",IF(COUNTIFS($A$5:$A$104,A22,$B$5:$B$104,B22)&gt;1,"Duplicate Entry",IF(IFERROR(ABS(E22)&gt;Assumptions!$B$5,TRUE),"Total Mismatch",IF(F22&gt;0,"Transaction Review","Reconciled"))))</f>
        <v/>
      </c>
      <c r="H22" s="15" t="n"/>
    </row>
    <row r="23">
      <c r="A23" s="31" t="n"/>
      <c r="B23" s="15" t="n"/>
      <c r="C23" s="32" t="n"/>
      <c r="D23" s="29">
        <f>IF(OR(A23="",B23=""),"",IFERROR(SUMIFS(Transactions!$J$5:$J$104,Transactions!$C$5:$C$104,A23,Transactions!$D$5:$D$104,B23),""))</f>
        <v/>
      </c>
      <c r="E23" s="29">
        <f>IF(OR(A23="",B23="",C23=""),"",IFERROR(D23-C23,""))</f>
        <v/>
      </c>
      <c r="F23" s="20">
        <f>IF(OR(A23="",B23=""),"",IFERROR(COUNTIFS(Transactions!$C$5:$C$104,A23,Transactions!$D$5:$D$104,B23,Transactions!$M$5:$M$104,"Review")+COUNTIFS(Transactions!$C$5:$C$104,A23,Transactions!$D$5:$D$104,B23,Transactions!$M$5:$M$104,"Statement Missing")+COUNTIFS(Transactions!$C$5:$C$104,A23,Transactions!$D$5:$D$104,B23,Transactions!$M$5:$M$104,"Missing Receipt")+COUNTIFS(Transactions!$C$5:$C$104,A23,Transactions!$D$5:$D$104,B23,Transactions!$M$5:$M$104,"Pending Receipt")+COUNTIFS(Transactions!$C$5:$C$104,A23,Transactions!$D$5:$D$104,B23,Transactions!$M$5:$M$104,"Amount Mismatch"),0))</f>
        <v/>
      </c>
      <c r="G23" s="18">
        <f>IF(OR(A23="",B23="",C23=""),"Review",IF(COUNTIFS($A$5:$A$104,A23,$B$5:$B$104,B23)&gt;1,"Duplicate Entry",IF(IFERROR(ABS(E23)&gt;Assumptions!$B$5,TRUE),"Total Mismatch",IF(F23&gt;0,"Transaction Review","Reconciled"))))</f>
        <v/>
      </c>
      <c r="H23" s="15" t="n"/>
    </row>
    <row r="24">
      <c r="A24" s="31" t="n"/>
      <c r="B24" s="15" t="n"/>
      <c r="C24" s="32" t="n"/>
      <c r="D24" s="30">
        <f>IF(OR(A24="",B24=""),"",IFERROR(SUMIFS(Transactions!$J$5:$J$104,Transactions!$C$5:$C$104,A24,Transactions!$D$5:$D$104,B24),""))</f>
        <v/>
      </c>
      <c r="E24" s="30">
        <f>IF(OR(A24="",B24="",C24=""),"",IFERROR(D24-C24,""))</f>
        <v/>
      </c>
      <c r="F24" s="21">
        <f>IF(OR(A24="",B24=""),"",IFERROR(COUNTIFS(Transactions!$C$5:$C$104,A24,Transactions!$D$5:$D$104,B24,Transactions!$M$5:$M$104,"Review")+COUNTIFS(Transactions!$C$5:$C$104,A24,Transactions!$D$5:$D$104,B24,Transactions!$M$5:$M$104,"Statement Missing")+COUNTIFS(Transactions!$C$5:$C$104,A24,Transactions!$D$5:$D$104,B24,Transactions!$M$5:$M$104,"Missing Receipt")+COUNTIFS(Transactions!$C$5:$C$104,A24,Transactions!$D$5:$D$104,B24,Transactions!$M$5:$M$104,"Pending Receipt")+COUNTIFS(Transactions!$C$5:$C$104,A24,Transactions!$D$5:$D$104,B24,Transactions!$M$5:$M$104,"Amount Mismatch"),0))</f>
        <v/>
      </c>
      <c r="G24" s="19">
        <f>IF(OR(A24="",B24="",C24=""),"Review",IF(COUNTIFS($A$5:$A$104,A24,$B$5:$B$104,B24)&gt;1,"Duplicate Entry",IF(IFERROR(ABS(E24)&gt;Assumptions!$B$5,TRUE),"Total Mismatch",IF(F24&gt;0,"Transaction Review","Reconciled"))))</f>
        <v/>
      </c>
      <c r="H24" s="15" t="n"/>
    </row>
    <row r="25">
      <c r="A25" s="31" t="n"/>
      <c r="B25" s="15" t="n"/>
      <c r="C25" s="32" t="n"/>
      <c r="D25" s="29">
        <f>IF(OR(A25="",B25=""),"",IFERROR(SUMIFS(Transactions!$J$5:$J$104,Transactions!$C$5:$C$104,A25,Transactions!$D$5:$D$104,B25),""))</f>
        <v/>
      </c>
      <c r="E25" s="29">
        <f>IF(OR(A25="",B25="",C25=""),"",IFERROR(D25-C25,""))</f>
        <v/>
      </c>
      <c r="F25" s="20">
        <f>IF(OR(A25="",B25=""),"",IFERROR(COUNTIFS(Transactions!$C$5:$C$104,A25,Transactions!$D$5:$D$104,B25,Transactions!$M$5:$M$104,"Review")+COUNTIFS(Transactions!$C$5:$C$104,A25,Transactions!$D$5:$D$104,B25,Transactions!$M$5:$M$104,"Statement Missing")+COUNTIFS(Transactions!$C$5:$C$104,A25,Transactions!$D$5:$D$104,B25,Transactions!$M$5:$M$104,"Missing Receipt")+COUNTIFS(Transactions!$C$5:$C$104,A25,Transactions!$D$5:$D$104,B25,Transactions!$M$5:$M$104,"Pending Receipt")+COUNTIFS(Transactions!$C$5:$C$104,A25,Transactions!$D$5:$D$104,B25,Transactions!$M$5:$M$104,"Amount Mismatch"),0))</f>
        <v/>
      </c>
      <c r="G25" s="18">
        <f>IF(OR(A25="",B25="",C25=""),"Review",IF(COUNTIFS($A$5:$A$104,A25,$B$5:$B$104,B25)&gt;1,"Duplicate Entry",IF(IFERROR(ABS(E25)&gt;Assumptions!$B$5,TRUE),"Total Mismatch",IF(F25&gt;0,"Transaction Review","Reconciled"))))</f>
        <v/>
      </c>
      <c r="H25" s="15" t="n"/>
    </row>
    <row r="26">
      <c r="A26" s="31" t="n"/>
      <c r="B26" s="15" t="n"/>
      <c r="C26" s="32" t="n"/>
      <c r="D26" s="30">
        <f>IF(OR(A26="",B26=""),"",IFERROR(SUMIFS(Transactions!$J$5:$J$104,Transactions!$C$5:$C$104,A26,Transactions!$D$5:$D$104,B26),""))</f>
        <v/>
      </c>
      <c r="E26" s="30">
        <f>IF(OR(A26="",B26="",C26=""),"",IFERROR(D26-C26,""))</f>
        <v/>
      </c>
      <c r="F26" s="21">
        <f>IF(OR(A26="",B26=""),"",IFERROR(COUNTIFS(Transactions!$C$5:$C$104,A26,Transactions!$D$5:$D$104,B26,Transactions!$M$5:$M$104,"Review")+COUNTIFS(Transactions!$C$5:$C$104,A26,Transactions!$D$5:$D$104,B26,Transactions!$M$5:$M$104,"Statement Missing")+COUNTIFS(Transactions!$C$5:$C$104,A26,Transactions!$D$5:$D$104,B26,Transactions!$M$5:$M$104,"Missing Receipt")+COUNTIFS(Transactions!$C$5:$C$104,A26,Transactions!$D$5:$D$104,B26,Transactions!$M$5:$M$104,"Pending Receipt")+COUNTIFS(Transactions!$C$5:$C$104,A26,Transactions!$D$5:$D$104,B26,Transactions!$M$5:$M$104,"Amount Mismatch"),0))</f>
        <v/>
      </c>
      <c r="G26" s="19">
        <f>IF(OR(A26="",B26="",C26=""),"Review",IF(COUNTIFS($A$5:$A$104,A26,$B$5:$B$104,B26)&gt;1,"Duplicate Entry",IF(IFERROR(ABS(E26)&gt;Assumptions!$B$5,TRUE),"Total Mismatch",IF(F26&gt;0,"Transaction Review","Reconciled"))))</f>
        <v/>
      </c>
      <c r="H26" s="15" t="n"/>
    </row>
    <row r="27">
      <c r="A27" s="31" t="n"/>
      <c r="B27" s="15" t="n"/>
      <c r="C27" s="32" t="n"/>
      <c r="D27" s="29">
        <f>IF(OR(A27="",B27=""),"",IFERROR(SUMIFS(Transactions!$J$5:$J$104,Transactions!$C$5:$C$104,A27,Transactions!$D$5:$D$104,B27),""))</f>
        <v/>
      </c>
      <c r="E27" s="29">
        <f>IF(OR(A27="",B27="",C27=""),"",IFERROR(D27-C27,""))</f>
        <v/>
      </c>
      <c r="F27" s="20">
        <f>IF(OR(A27="",B27=""),"",IFERROR(COUNTIFS(Transactions!$C$5:$C$104,A27,Transactions!$D$5:$D$104,B27,Transactions!$M$5:$M$104,"Review")+COUNTIFS(Transactions!$C$5:$C$104,A27,Transactions!$D$5:$D$104,B27,Transactions!$M$5:$M$104,"Statement Missing")+COUNTIFS(Transactions!$C$5:$C$104,A27,Transactions!$D$5:$D$104,B27,Transactions!$M$5:$M$104,"Missing Receipt")+COUNTIFS(Transactions!$C$5:$C$104,A27,Transactions!$D$5:$D$104,B27,Transactions!$M$5:$M$104,"Pending Receipt")+COUNTIFS(Transactions!$C$5:$C$104,A27,Transactions!$D$5:$D$104,B27,Transactions!$M$5:$M$104,"Amount Mismatch"),0))</f>
        <v/>
      </c>
      <c r="G27" s="18">
        <f>IF(OR(A27="",B27="",C27=""),"Review",IF(COUNTIFS($A$5:$A$104,A27,$B$5:$B$104,B27)&gt;1,"Duplicate Entry",IF(IFERROR(ABS(E27)&gt;Assumptions!$B$5,TRUE),"Total Mismatch",IF(F27&gt;0,"Transaction Review","Reconciled"))))</f>
        <v/>
      </c>
      <c r="H27" s="15" t="n"/>
    </row>
    <row r="28">
      <c r="A28" s="31" t="n"/>
      <c r="B28" s="15" t="n"/>
      <c r="C28" s="32" t="n"/>
      <c r="D28" s="30">
        <f>IF(OR(A28="",B28=""),"",IFERROR(SUMIFS(Transactions!$J$5:$J$104,Transactions!$C$5:$C$104,A28,Transactions!$D$5:$D$104,B28),""))</f>
        <v/>
      </c>
      <c r="E28" s="30">
        <f>IF(OR(A28="",B28="",C28=""),"",IFERROR(D28-C28,""))</f>
        <v/>
      </c>
      <c r="F28" s="21">
        <f>IF(OR(A28="",B28=""),"",IFERROR(COUNTIFS(Transactions!$C$5:$C$104,A28,Transactions!$D$5:$D$104,B28,Transactions!$M$5:$M$104,"Review")+COUNTIFS(Transactions!$C$5:$C$104,A28,Transactions!$D$5:$D$104,B28,Transactions!$M$5:$M$104,"Statement Missing")+COUNTIFS(Transactions!$C$5:$C$104,A28,Transactions!$D$5:$D$104,B28,Transactions!$M$5:$M$104,"Missing Receipt")+COUNTIFS(Transactions!$C$5:$C$104,A28,Transactions!$D$5:$D$104,B28,Transactions!$M$5:$M$104,"Pending Receipt")+COUNTIFS(Transactions!$C$5:$C$104,A28,Transactions!$D$5:$D$104,B28,Transactions!$M$5:$M$104,"Amount Mismatch"),0))</f>
        <v/>
      </c>
      <c r="G28" s="19">
        <f>IF(OR(A28="",B28="",C28=""),"Review",IF(COUNTIFS($A$5:$A$104,A28,$B$5:$B$104,B28)&gt;1,"Duplicate Entry",IF(IFERROR(ABS(E28)&gt;Assumptions!$B$5,TRUE),"Total Mismatch",IF(F28&gt;0,"Transaction Review","Reconciled"))))</f>
        <v/>
      </c>
      <c r="H28" s="15" t="n"/>
    </row>
    <row r="29">
      <c r="A29" s="31" t="n"/>
      <c r="B29" s="15" t="n"/>
      <c r="C29" s="32" t="n"/>
      <c r="D29" s="29">
        <f>IF(OR(A29="",B29=""),"",IFERROR(SUMIFS(Transactions!$J$5:$J$104,Transactions!$C$5:$C$104,A29,Transactions!$D$5:$D$104,B29),""))</f>
        <v/>
      </c>
      <c r="E29" s="29">
        <f>IF(OR(A29="",B29="",C29=""),"",IFERROR(D29-C29,""))</f>
        <v/>
      </c>
      <c r="F29" s="20">
        <f>IF(OR(A29="",B29=""),"",IFERROR(COUNTIFS(Transactions!$C$5:$C$104,A29,Transactions!$D$5:$D$104,B29,Transactions!$M$5:$M$104,"Review")+COUNTIFS(Transactions!$C$5:$C$104,A29,Transactions!$D$5:$D$104,B29,Transactions!$M$5:$M$104,"Statement Missing")+COUNTIFS(Transactions!$C$5:$C$104,A29,Transactions!$D$5:$D$104,B29,Transactions!$M$5:$M$104,"Missing Receipt")+COUNTIFS(Transactions!$C$5:$C$104,A29,Transactions!$D$5:$D$104,B29,Transactions!$M$5:$M$104,"Pending Receipt")+COUNTIFS(Transactions!$C$5:$C$104,A29,Transactions!$D$5:$D$104,B29,Transactions!$M$5:$M$104,"Amount Mismatch"),0))</f>
        <v/>
      </c>
      <c r="G29" s="18">
        <f>IF(OR(A29="",B29="",C29=""),"Review",IF(COUNTIFS($A$5:$A$104,A29,$B$5:$B$104,B29)&gt;1,"Duplicate Entry",IF(IFERROR(ABS(E29)&gt;Assumptions!$B$5,TRUE),"Total Mismatch",IF(F29&gt;0,"Transaction Review","Reconciled"))))</f>
        <v/>
      </c>
      <c r="H29" s="15" t="n"/>
    </row>
    <row r="30">
      <c r="A30" s="31" t="n"/>
      <c r="B30" s="15" t="n"/>
      <c r="C30" s="32" t="n"/>
      <c r="D30" s="30">
        <f>IF(OR(A30="",B30=""),"",IFERROR(SUMIFS(Transactions!$J$5:$J$104,Transactions!$C$5:$C$104,A30,Transactions!$D$5:$D$104,B30),""))</f>
        <v/>
      </c>
      <c r="E30" s="30">
        <f>IF(OR(A30="",B30="",C30=""),"",IFERROR(D30-C30,""))</f>
        <v/>
      </c>
      <c r="F30" s="21">
        <f>IF(OR(A30="",B30=""),"",IFERROR(COUNTIFS(Transactions!$C$5:$C$104,A30,Transactions!$D$5:$D$104,B30,Transactions!$M$5:$M$104,"Review")+COUNTIFS(Transactions!$C$5:$C$104,A30,Transactions!$D$5:$D$104,B30,Transactions!$M$5:$M$104,"Statement Missing")+COUNTIFS(Transactions!$C$5:$C$104,A30,Transactions!$D$5:$D$104,B30,Transactions!$M$5:$M$104,"Missing Receipt")+COUNTIFS(Transactions!$C$5:$C$104,A30,Transactions!$D$5:$D$104,B30,Transactions!$M$5:$M$104,"Pending Receipt")+COUNTIFS(Transactions!$C$5:$C$104,A30,Transactions!$D$5:$D$104,B30,Transactions!$M$5:$M$104,"Amount Mismatch"),0))</f>
        <v/>
      </c>
      <c r="G30" s="19">
        <f>IF(OR(A30="",B30="",C30=""),"Review",IF(COUNTIFS($A$5:$A$104,A30,$B$5:$B$104,B30)&gt;1,"Duplicate Entry",IF(IFERROR(ABS(E30)&gt;Assumptions!$B$5,TRUE),"Total Mismatch",IF(F30&gt;0,"Transaction Review","Reconciled"))))</f>
        <v/>
      </c>
      <c r="H30" s="15" t="n"/>
    </row>
    <row r="31">
      <c r="A31" s="31" t="n"/>
      <c r="B31" s="15" t="n"/>
      <c r="C31" s="32" t="n"/>
      <c r="D31" s="29">
        <f>IF(OR(A31="",B31=""),"",IFERROR(SUMIFS(Transactions!$J$5:$J$104,Transactions!$C$5:$C$104,A31,Transactions!$D$5:$D$104,B31),""))</f>
        <v/>
      </c>
      <c r="E31" s="29">
        <f>IF(OR(A31="",B31="",C31=""),"",IFERROR(D31-C31,""))</f>
        <v/>
      </c>
      <c r="F31" s="20">
        <f>IF(OR(A31="",B31=""),"",IFERROR(COUNTIFS(Transactions!$C$5:$C$104,A31,Transactions!$D$5:$D$104,B31,Transactions!$M$5:$M$104,"Review")+COUNTIFS(Transactions!$C$5:$C$104,A31,Transactions!$D$5:$D$104,B31,Transactions!$M$5:$M$104,"Statement Missing")+COUNTIFS(Transactions!$C$5:$C$104,A31,Transactions!$D$5:$D$104,B31,Transactions!$M$5:$M$104,"Missing Receipt")+COUNTIFS(Transactions!$C$5:$C$104,A31,Transactions!$D$5:$D$104,B31,Transactions!$M$5:$M$104,"Pending Receipt")+COUNTIFS(Transactions!$C$5:$C$104,A31,Transactions!$D$5:$D$104,B31,Transactions!$M$5:$M$104,"Amount Mismatch"),0))</f>
        <v/>
      </c>
      <c r="G31" s="18">
        <f>IF(OR(A31="",B31="",C31=""),"Review",IF(COUNTIFS($A$5:$A$104,A31,$B$5:$B$104,B31)&gt;1,"Duplicate Entry",IF(IFERROR(ABS(E31)&gt;Assumptions!$B$5,TRUE),"Total Mismatch",IF(F31&gt;0,"Transaction Review","Reconciled"))))</f>
        <v/>
      </c>
      <c r="H31" s="15" t="n"/>
    </row>
    <row r="32">
      <c r="A32" s="31" t="n"/>
      <c r="B32" s="15" t="n"/>
      <c r="C32" s="32" t="n"/>
      <c r="D32" s="30">
        <f>IF(OR(A32="",B32=""),"",IFERROR(SUMIFS(Transactions!$J$5:$J$104,Transactions!$C$5:$C$104,A32,Transactions!$D$5:$D$104,B32),""))</f>
        <v/>
      </c>
      <c r="E32" s="30">
        <f>IF(OR(A32="",B32="",C32=""),"",IFERROR(D32-C32,""))</f>
        <v/>
      </c>
      <c r="F32" s="21">
        <f>IF(OR(A32="",B32=""),"",IFERROR(COUNTIFS(Transactions!$C$5:$C$104,A32,Transactions!$D$5:$D$104,B32,Transactions!$M$5:$M$104,"Review")+COUNTIFS(Transactions!$C$5:$C$104,A32,Transactions!$D$5:$D$104,B32,Transactions!$M$5:$M$104,"Statement Missing")+COUNTIFS(Transactions!$C$5:$C$104,A32,Transactions!$D$5:$D$104,B32,Transactions!$M$5:$M$104,"Missing Receipt")+COUNTIFS(Transactions!$C$5:$C$104,A32,Transactions!$D$5:$D$104,B32,Transactions!$M$5:$M$104,"Pending Receipt")+COUNTIFS(Transactions!$C$5:$C$104,A32,Transactions!$D$5:$D$104,B32,Transactions!$M$5:$M$104,"Amount Mismatch"),0))</f>
        <v/>
      </c>
      <c r="G32" s="19">
        <f>IF(OR(A32="",B32="",C32=""),"Review",IF(COUNTIFS($A$5:$A$104,A32,$B$5:$B$104,B32)&gt;1,"Duplicate Entry",IF(IFERROR(ABS(E32)&gt;Assumptions!$B$5,TRUE),"Total Mismatch",IF(F32&gt;0,"Transaction Review","Reconciled"))))</f>
        <v/>
      </c>
      <c r="H32" s="15" t="n"/>
    </row>
    <row r="33">
      <c r="A33" s="31" t="n"/>
      <c r="B33" s="15" t="n"/>
      <c r="C33" s="32" t="n"/>
      <c r="D33" s="29">
        <f>IF(OR(A33="",B33=""),"",IFERROR(SUMIFS(Transactions!$J$5:$J$104,Transactions!$C$5:$C$104,A33,Transactions!$D$5:$D$104,B33),""))</f>
        <v/>
      </c>
      <c r="E33" s="29">
        <f>IF(OR(A33="",B33="",C33=""),"",IFERROR(D33-C33,""))</f>
        <v/>
      </c>
      <c r="F33" s="20">
        <f>IF(OR(A33="",B33=""),"",IFERROR(COUNTIFS(Transactions!$C$5:$C$104,A33,Transactions!$D$5:$D$104,B33,Transactions!$M$5:$M$104,"Review")+COUNTIFS(Transactions!$C$5:$C$104,A33,Transactions!$D$5:$D$104,B33,Transactions!$M$5:$M$104,"Statement Missing")+COUNTIFS(Transactions!$C$5:$C$104,A33,Transactions!$D$5:$D$104,B33,Transactions!$M$5:$M$104,"Missing Receipt")+COUNTIFS(Transactions!$C$5:$C$104,A33,Transactions!$D$5:$D$104,B33,Transactions!$M$5:$M$104,"Pending Receipt")+COUNTIFS(Transactions!$C$5:$C$104,A33,Transactions!$D$5:$D$104,B33,Transactions!$M$5:$M$104,"Amount Mismatch"),0))</f>
        <v/>
      </c>
      <c r="G33" s="18">
        <f>IF(OR(A33="",B33="",C33=""),"Review",IF(COUNTIFS($A$5:$A$104,A33,$B$5:$B$104,B33)&gt;1,"Duplicate Entry",IF(IFERROR(ABS(E33)&gt;Assumptions!$B$5,TRUE),"Total Mismatch",IF(F33&gt;0,"Transaction Review","Reconciled"))))</f>
        <v/>
      </c>
      <c r="H33" s="15" t="n"/>
    </row>
    <row r="34">
      <c r="A34" s="31" t="n"/>
      <c r="B34" s="15" t="n"/>
      <c r="C34" s="32" t="n"/>
      <c r="D34" s="30">
        <f>IF(OR(A34="",B34=""),"",IFERROR(SUMIFS(Transactions!$J$5:$J$104,Transactions!$C$5:$C$104,A34,Transactions!$D$5:$D$104,B34),""))</f>
        <v/>
      </c>
      <c r="E34" s="30">
        <f>IF(OR(A34="",B34="",C34=""),"",IFERROR(D34-C34,""))</f>
        <v/>
      </c>
      <c r="F34" s="21">
        <f>IF(OR(A34="",B34=""),"",IFERROR(COUNTIFS(Transactions!$C$5:$C$104,A34,Transactions!$D$5:$D$104,B34,Transactions!$M$5:$M$104,"Review")+COUNTIFS(Transactions!$C$5:$C$104,A34,Transactions!$D$5:$D$104,B34,Transactions!$M$5:$M$104,"Statement Missing")+COUNTIFS(Transactions!$C$5:$C$104,A34,Transactions!$D$5:$D$104,B34,Transactions!$M$5:$M$104,"Missing Receipt")+COUNTIFS(Transactions!$C$5:$C$104,A34,Transactions!$D$5:$D$104,B34,Transactions!$M$5:$M$104,"Pending Receipt")+COUNTIFS(Transactions!$C$5:$C$104,A34,Transactions!$D$5:$D$104,B34,Transactions!$M$5:$M$104,"Amount Mismatch"),0))</f>
        <v/>
      </c>
      <c r="G34" s="19">
        <f>IF(OR(A34="",B34="",C34=""),"Review",IF(COUNTIFS($A$5:$A$104,A34,$B$5:$B$104,B34)&gt;1,"Duplicate Entry",IF(IFERROR(ABS(E34)&gt;Assumptions!$B$5,TRUE),"Total Mismatch",IF(F34&gt;0,"Transaction Review","Reconciled"))))</f>
        <v/>
      </c>
      <c r="H34" s="15" t="n"/>
    </row>
    <row r="35">
      <c r="A35" s="31" t="n"/>
      <c r="B35" s="15" t="n"/>
      <c r="C35" s="32" t="n"/>
      <c r="D35" s="29">
        <f>IF(OR(A35="",B35=""),"",IFERROR(SUMIFS(Transactions!$J$5:$J$104,Transactions!$C$5:$C$104,A35,Transactions!$D$5:$D$104,B35),""))</f>
        <v/>
      </c>
      <c r="E35" s="29">
        <f>IF(OR(A35="",B35="",C35=""),"",IFERROR(D35-C35,""))</f>
        <v/>
      </c>
      <c r="F35" s="20">
        <f>IF(OR(A35="",B35=""),"",IFERROR(COUNTIFS(Transactions!$C$5:$C$104,A35,Transactions!$D$5:$D$104,B35,Transactions!$M$5:$M$104,"Review")+COUNTIFS(Transactions!$C$5:$C$104,A35,Transactions!$D$5:$D$104,B35,Transactions!$M$5:$M$104,"Statement Missing")+COUNTIFS(Transactions!$C$5:$C$104,A35,Transactions!$D$5:$D$104,B35,Transactions!$M$5:$M$104,"Missing Receipt")+COUNTIFS(Transactions!$C$5:$C$104,A35,Transactions!$D$5:$D$104,B35,Transactions!$M$5:$M$104,"Pending Receipt")+COUNTIFS(Transactions!$C$5:$C$104,A35,Transactions!$D$5:$D$104,B35,Transactions!$M$5:$M$104,"Amount Mismatch"),0))</f>
        <v/>
      </c>
      <c r="G35" s="18">
        <f>IF(OR(A35="",B35="",C35=""),"Review",IF(COUNTIFS($A$5:$A$104,A35,$B$5:$B$104,B35)&gt;1,"Duplicate Entry",IF(IFERROR(ABS(E35)&gt;Assumptions!$B$5,TRUE),"Total Mismatch",IF(F35&gt;0,"Transaction Review","Reconciled"))))</f>
        <v/>
      </c>
      <c r="H35" s="15" t="n"/>
    </row>
    <row r="36">
      <c r="A36" s="31" t="n"/>
      <c r="B36" s="15" t="n"/>
      <c r="C36" s="32" t="n"/>
      <c r="D36" s="30">
        <f>IF(OR(A36="",B36=""),"",IFERROR(SUMIFS(Transactions!$J$5:$J$104,Transactions!$C$5:$C$104,A36,Transactions!$D$5:$D$104,B36),""))</f>
        <v/>
      </c>
      <c r="E36" s="30">
        <f>IF(OR(A36="",B36="",C36=""),"",IFERROR(D36-C36,""))</f>
        <v/>
      </c>
      <c r="F36" s="21">
        <f>IF(OR(A36="",B36=""),"",IFERROR(COUNTIFS(Transactions!$C$5:$C$104,A36,Transactions!$D$5:$D$104,B36,Transactions!$M$5:$M$104,"Review")+COUNTIFS(Transactions!$C$5:$C$104,A36,Transactions!$D$5:$D$104,B36,Transactions!$M$5:$M$104,"Statement Missing")+COUNTIFS(Transactions!$C$5:$C$104,A36,Transactions!$D$5:$D$104,B36,Transactions!$M$5:$M$104,"Missing Receipt")+COUNTIFS(Transactions!$C$5:$C$104,A36,Transactions!$D$5:$D$104,B36,Transactions!$M$5:$M$104,"Pending Receipt")+COUNTIFS(Transactions!$C$5:$C$104,A36,Transactions!$D$5:$D$104,B36,Transactions!$M$5:$M$104,"Amount Mismatch"),0))</f>
        <v/>
      </c>
      <c r="G36" s="19">
        <f>IF(OR(A36="",B36="",C36=""),"Review",IF(COUNTIFS($A$5:$A$104,A36,$B$5:$B$104,B36)&gt;1,"Duplicate Entry",IF(IFERROR(ABS(E36)&gt;Assumptions!$B$5,TRUE),"Total Mismatch",IF(F36&gt;0,"Transaction Review","Reconciled"))))</f>
        <v/>
      </c>
      <c r="H36" s="15" t="n"/>
    </row>
    <row r="37">
      <c r="A37" s="31" t="n"/>
      <c r="B37" s="15" t="n"/>
      <c r="C37" s="32" t="n"/>
      <c r="D37" s="29">
        <f>IF(OR(A37="",B37=""),"",IFERROR(SUMIFS(Transactions!$J$5:$J$104,Transactions!$C$5:$C$104,A37,Transactions!$D$5:$D$104,B37),""))</f>
        <v/>
      </c>
      <c r="E37" s="29">
        <f>IF(OR(A37="",B37="",C37=""),"",IFERROR(D37-C37,""))</f>
        <v/>
      </c>
      <c r="F37" s="20">
        <f>IF(OR(A37="",B37=""),"",IFERROR(COUNTIFS(Transactions!$C$5:$C$104,A37,Transactions!$D$5:$D$104,B37,Transactions!$M$5:$M$104,"Review")+COUNTIFS(Transactions!$C$5:$C$104,A37,Transactions!$D$5:$D$104,B37,Transactions!$M$5:$M$104,"Statement Missing")+COUNTIFS(Transactions!$C$5:$C$104,A37,Transactions!$D$5:$D$104,B37,Transactions!$M$5:$M$104,"Missing Receipt")+COUNTIFS(Transactions!$C$5:$C$104,A37,Transactions!$D$5:$D$104,B37,Transactions!$M$5:$M$104,"Pending Receipt")+COUNTIFS(Transactions!$C$5:$C$104,A37,Transactions!$D$5:$D$104,B37,Transactions!$M$5:$M$104,"Amount Mismatch"),0))</f>
        <v/>
      </c>
      <c r="G37" s="18">
        <f>IF(OR(A37="",B37="",C37=""),"Review",IF(COUNTIFS($A$5:$A$104,A37,$B$5:$B$104,B37)&gt;1,"Duplicate Entry",IF(IFERROR(ABS(E37)&gt;Assumptions!$B$5,TRUE),"Total Mismatch",IF(F37&gt;0,"Transaction Review","Reconciled"))))</f>
        <v/>
      </c>
      <c r="H37" s="15" t="n"/>
    </row>
    <row r="38">
      <c r="A38" s="31" t="n"/>
      <c r="B38" s="15" t="n"/>
      <c r="C38" s="32" t="n"/>
      <c r="D38" s="30">
        <f>IF(OR(A38="",B38=""),"",IFERROR(SUMIFS(Transactions!$J$5:$J$104,Transactions!$C$5:$C$104,A38,Transactions!$D$5:$D$104,B38),""))</f>
        <v/>
      </c>
      <c r="E38" s="30">
        <f>IF(OR(A38="",B38="",C38=""),"",IFERROR(D38-C38,""))</f>
        <v/>
      </c>
      <c r="F38" s="21">
        <f>IF(OR(A38="",B38=""),"",IFERROR(COUNTIFS(Transactions!$C$5:$C$104,A38,Transactions!$D$5:$D$104,B38,Transactions!$M$5:$M$104,"Review")+COUNTIFS(Transactions!$C$5:$C$104,A38,Transactions!$D$5:$D$104,B38,Transactions!$M$5:$M$104,"Statement Missing")+COUNTIFS(Transactions!$C$5:$C$104,A38,Transactions!$D$5:$D$104,B38,Transactions!$M$5:$M$104,"Missing Receipt")+COUNTIFS(Transactions!$C$5:$C$104,A38,Transactions!$D$5:$D$104,B38,Transactions!$M$5:$M$104,"Pending Receipt")+COUNTIFS(Transactions!$C$5:$C$104,A38,Transactions!$D$5:$D$104,B38,Transactions!$M$5:$M$104,"Amount Mismatch"),0))</f>
        <v/>
      </c>
      <c r="G38" s="19">
        <f>IF(OR(A38="",B38="",C38=""),"Review",IF(COUNTIFS($A$5:$A$104,A38,$B$5:$B$104,B38)&gt;1,"Duplicate Entry",IF(IFERROR(ABS(E38)&gt;Assumptions!$B$5,TRUE),"Total Mismatch",IF(F38&gt;0,"Transaction Review","Reconciled"))))</f>
        <v/>
      </c>
      <c r="H38" s="15" t="n"/>
    </row>
    <row r="39">
      <c r="A39" s="31" t="n"/>
      <c r="B39" s="15" t="n"/>
      <c r="C39" s="32" t="n"/>
      <c r="D39" s="29">
        <f>IF(OR(A39="",B39=""),"",IFERROR(SUMIFS(Transactions!$J$5:$J$104,Transactions!$C$5:$C$104,A39,Transactions!$D$5:$D$104,B39),""))</f>
        <v/>
      </c>
      <c r="E39" s="29">
        <f>IF(OR(A39="",B39="",C39=""),"",IFERROR(D39-C39,""))</f>
        <v/>
      </c>
      <c r="F39" s="20">
        <f>IF(OR(A39="",B39=""),"",IFERROR(COUNTIFS(Transactions!$C$5:$C$104,A39,Transactions!$D$5:$D$104,B39,Transactions!$M$5:$M$104,"Review")+COUNTIFS(Transactions!$C$5:$C$104,A39,Transactions!$D$5:$D$104,B39,Transactions!$M$5:$M$104,"Statement Missing")+COUNTIFS(Transactions!$C$5:$C$104,A39,Transactions!$D$5:$D$104,B39,Transactions!$M$5:$M$104,"Missing Receipt")+COUNTIFS(Transactions!$C$5:$C$104,A39,Transactions!$D$5:$D$104,B39,Transactions!$M$5:$M$104,"Pending Receipt")+COUNTIFS(Transactions!$C$5:$C$104,A39,Transactions!$D$5:$D$104,B39,Transactions!$M$5:$M$104,"Amount Mismatch"),0))</f>
        <v/>
      </c>
      <c r="G39" s="18">
        <f>IF(OR(A39="",B39="",C39=""),"Review",IF(COUNTIFS($A$5:$A$104,A39,$B$5:$B$104,B39)&gt;1,"Duplicate Entry",IF(IFERROR(ABS(E39)&gt;Assumptions!$B$5,TRUE),"Total Mismatch",IF(F39&gt;0,"Transaction Review","Reconciled"))))</f>
        <v/>
      </c>
      <c r="H39" s="15" t="n"/>
    </row>
    <row r="40">
      <c r="A40" s="31" t="n"/>
      <c r="B40" s="15" t="n"/>
      <c r="C40" s="32" t="n"/>
      <c r="D40" s="30">
        <f>IF(OR(A40="",B40=""),"",IFERROR(SUMIFS(Transactions!$J$5:$J$104,Transactions!$C$5:$C$104,A40,Transactions!$D$5:$D$104,B40),""))</f>
        <v/>
      </c>
      <c r="E40" s="30">
        <f>IF(OR(A40="",B40="",C40=""),"",IFERROR(D40-C40,""))</f>
        <v/>
      </c>
      <c r="F40" s="21">
        <f>IF(OR(A40="",B40=""),"",IFERROR(COUNTIFS(Transactions!$C$5:$C$104,A40,Transactions!$D$5:$D$104,B40,Transactions!$M$5:$M$104,"Review")+COUNTIFS(Transactions!$C$5:$C$104,A40,Transactions!$D$5:$D$104,B40,Transactions!$M$5:$M$104,"Statement Missing")+COUNTIFS(Transactions!$C$5:$C$104,A40,Transactions!$D$5:$D$104,B40,Transactions!$M$5:$M$104,"Missing Receipt")+COUNTIFS(Transactions!$C$5:$C$104,A40,Transactions!$D$5:$D$104,B40,Transactions!$M$5:$M$104,"Pending Receipt")+COUNTIFS(Transactions!$C$5:$C$104,A40,Transactions!$D$5:$D$104,B40,Transactions!$M$5:$M$104,"Amount Mismatch"),0))</f>
        <v/>
      </c>
      <c r="G40" s="19">
        <f>IF(OR(A40="",B40="",C40=""),"Review",IF(COUNTIFS($A$5:$A$104,A40,$B$5:$B$104,B40)&gt;1,"Duplicate Entry",IF(IFERROR(ABS(E40)&gt;Assumptions!$B$5,TRUE),"Total Mismatch",IF(F40&gt;0,"Transaction Review","Reconciled"))))</f>
        <v/>
      </c>
      <c r="H40" s="15" t="n"/>
    </row>
    <row r="41">
      <c r="A41" s="31" t="n"/>
      <c r="B41" s="15" t="n"/>
      <c r="C41" s="32" t="n"/>
      <c r="D41" s="29">
        <f>IF(OR(A41="",B41=""),"",IFERROR(SUMIFS(Transactions!$J$5:$J$104,Transactions!$C$5:$C$104,A41,Transactions!$D$5:$D$104,B41),""))</f>
        <v/>
      </c>
      <c r="E41" s="29">
        <f>IF(OR(A41="",B41="",C41=""),"",IFERROR(D41-C41,""))</f>
        <v/>
      </c>
      <c r="F41" s="20">
        <f>IF(OR(A41="",B41=""),"",IFERROR(COUNTIFS(Transactions!$C$5:$C$104,A41,Transactions!$D$5:$D$104,B41,Transactions!$M$5:$M$104,"Review")+COUNTIFS(Transactions!$C$5:$C$104,A41,Transactions!$D$5:$D$104,B41,Transactions!$M$5:$M$104,"Statement Missing")+COUNTIFS(Transactions!$C$5:$C$104,A41,Transactions!$D$5:$D$104,B41,Transactions!$M$5:$M$104,"Missing Receipt")+COUNTIFS(Transactions!$C$5:$C$104,A41,Transactions!$D$5:$D$104,B41,Transactions!$M$5:$M$104,"Pending Receipt")+COUNTIFS(Transactions!$C$5:$C$104,A41,Transactions!$D$5:$D$104,B41,Transactions!$M$5:$M$104,"Amount Mismatch"),0))</f>
        <v/>
      </c>
      <c r="G41" s="18">
        <f>IF(OR(A41="",B41="",C41=""),"Review",IF(COUNTIFS($A$5:$A$104,A41,$B$5:$B$104,B41)&gt;1,"Duplicate Entry",IF(IFERROR(ABS(E41)&gt;Assumptions!$B$5,TRUE),"Total Mismatch",IF(F41&gt;0,"Transaction Review","Reconciled"))))</f>
        <v/>
      </c>
      <c r="H41" s="15" t="n"/>
    </row>
    <row r="42">
      <c r="A42" s="31" t="n"/>
      <c r="B42" s="15" t="n"/>
      <c r="C42" s="32" t="n"/>
      <c r="D42" s="30">
        <f>IF(OR(A42="",B42=""),"",IFERROR(SUMIFS(Transactions!$J$5:$J$104,Transactions!$C$5:$C$104,A42,Transactions!$D$5:$D$104,B42),""))</f>
        <v/>
      </c>
      <c r="E42" s="30">
        <f>IF(OR(A42="",B42="",C42=""),"",IFERROR(D42-C42,""))</f>
        <v/>
      </c>
      <c r="F42" s="21">
        <f>IF(OR(A42="",B42=""),"",IFERROR(COUNTIFS(Transactions!$C$5:$C$104,A42,Transactions!$D$5:$D$104,B42,Transactions!$M$5:$M$104,"Review")+COUNTIFS(Transactions!$C$5:$C$104,A42,Transactions!$D$5:$D$104,B42,Transactions!$M$5:$M$104,"Statement Missing")+COUNTIFS(Transactions!$C$5:$C$104,A42,Transactions!$D$5:$D$104,B42,Transactions!$M$5:$M$104,"Missing Receipt")+COUNTIFS(Transactions!$C$5:$C$104,A42,Transactions!$D$5:$D$104,B42,Transactions!$M$5:$M$104,"Pending Receipt")+COUNTIFS(Transactions!$C$5:$C$104,A42,Transactions!$D$5:$D$104,B42,Transactions!$M$5:$M$104,"Amount Mismatch"),0))</f>
        <v/>
      </c>
      <c r="G42" s="19">
        <f>IF(OR(A42="",B42="",C42=""),"Review",IF(COUNTIFS($A$5:$A$104,A42,$B$5:$B$104,B42)&gt;1,"Duplicate Entry",IF(IFERROR(ABS(E42)&gt;Assumptions!$B$5,TRUE),"Total Mismatch",IF(F42&gt;0,"Transaction Review","Reconciled"))))</f>
        <v/>
      </c>
      <c r="H42" s="15" t="n"/>
    </row>
    <row r="43">
      <c r="A43" s="31" t="n"/>
      <c r="B43" s="15" t="n"/>
      <c r="C43" s="32" t="n"/>
      <c r="D43" s="29">
        <f>IF(OR(A43="",B43=""),"",IFERROR(SUMIFS(Transactions!$J$5:$J$104,Transactions!$C$5:$C$104,A43,Transactions!$D$5:$D$104,B43),""))</f>
        <v/>
      </c>
      <c r="E43" s="29">
        <f>IF(OR(A43="",B43="",C43=""),"",IFERROR(D43-C43,""))</f>
        <v/>
      </c>
      <c r="F43" s="20">
        <f>IF(OR(A43="",B43=""),"",IFERROR(COUNTIFS(Transactions!$C$5:$C$104,A43,Transactions!$D$5:$D$104,B43,Transactions!$M$5:$M$104,"Review")+COUNTIFS(Transactions!$C$5:$C$104,A43,Transactions!$D$5:$D$104,B43,Transactions!$M$5:$M$104,"Statement Missing")+COUNTIFS(Transactions!$C$5:$C$104,A43,Transactions!$D$5:$D$104,B43,Transactions!$M$5:$M$104,"Missing Receipt")+COUNTIFS(Transactions!$C$5:$C$104,A43,Transactions!$D$5:$D$104,B43,Transactions!$M$5:$M$104,"Pending Receipt")+COUNTIFS(Transactions!$C$5:$C$104,A43,Transactions!$D$5:$D$104,B43,Transactions!$M$5:$M$104,"Amount Mismatch"),0))</f>
        <v/>
      </c>
      <c r="G43" s="18">
        <f>IF(OR(A43="",B43="",C43=""),"Review",IF(COUNTIFS($A$5:$A$104,A43,$B$5:$B$104,B43)&gt;1,"Duplicate Entry",IF(IFERROR(ABS(E43)&gt;Assumptions!$B$5,TRUE),"Total Mismatch",IF(F43&gt;0,"Transaction Review","Reconciled"))))</f>
        <v/>
      </c>
      <c r="H43" s="15" t="n"/>
    </row>
    <row r="44">
      <c r="A44" s="31" t="n"/>
      <c r="B44" s="15" t="n"/>
      <c r="C44" s="32" t="n"/>
      <c r="D44" s="30">
        <f>IF(OR(A44="",B44=""),"",IFERROR(SUMIFS(Transactions!$J$5:$J$104,Transactions!$C$5:$C$104,A44,Transactions!$D$5:$D$104,B44),""))</f>
        <v/>
      </c>
      <c r="E44" s="30">
        <f>IF(OR(A44="",B44="",C44=""),"",IFERROR(D44-C44,""))</f>
        <v/>
      </c>
      <c r="F44" s="21">
        <f>IF(OR(A44="",B44=""),"",IFERROR(COUNTIFS(Transactions!$C$5:$C$104,A44,Transactions!$D$5:$D$104,B44,Transactions!$M$5:$M$104,"Review")+COUNTIFS(Transactions!$C$5:$C$104,A44,Transactions!$D$5:$D$104,B44,Transactions!$M$5:$M$104,"Statement Missing")+COUNTIFS(Transactions!$C$5:$C$104,A44,Transactions!$D$5:$D$104,B44,Transactions!$M$5:$M$104,"Missing Receipt")+COUNTIFS(Transactions!$C$5:$C$104,A44,Transactions!$D$5:$D$104,B44,Transactions!$M$5:$M$104,"Pending Receipt")+COUNTIFS(Transactions!$C$5:$C$104,A44,Transactions!$D$5:$D$104,B44,Transactions!$M$5:$M$104,"Amount Mismatch"),0))</f>
        <v/>
      </c>
      <c r="G44" s="19">
        <f>IF(OR(A44="",B44="",C44=""),"Review",IF(COUNTIFS($A$5:$A$104,A44,$B$5:$B$104,B44)&gt;1,"Duplicate Entry",IF(IFERROR(ABS(E44)&gt;Assumptions!$B$5,TRUE),"Total Mismatch",IF(F44&gt;0,"Transaction Review","Reconciled"))))</f>
        <v/>
      </c>
      <c r="H44" s="15" t="n"/>
    </row>
    <row r="45">
      <c r="A45" s="31" t="n"/>
      <c r="B45" s="15" t="n"/>
      <c r="C45" s="32" t="n"/>
      <c r="D45" s="29">
        <f>IF(OR(A45="",B45=""),"",IFERROR(SUMIFS(Transactions!$J$5:$J$104,Transactions!$C$5:$C$104,A45,Transactions!$D$5:$D$104,B45),""))</f>
        <v/>
      </c>
      <c r="E45" s="29">
        <f>IF(OR(A45="",B45="",C45=""),"",IFERROR(D45-C45,""))</f>
        <v/>
      </c>
      <c r="F45" s="20">
        <f>IF(OR(A45="",B45=""),"",IFERROR(COUNTIFS(Transactions!$C$5:$C$104,A45,Transactions!$D$5:$D$104,B45,Transactions!$M$5:$M$104,"Review")+COUNTIFS(Transactions!$C$5:$C$104,A45,Transactions!$D$5:$D$104,B45,Transactions!$M$5:$M$104,"Statement Missing")+COUNTIFS(Transactions!$C$5:$C$104,A45,Transactions!$D$5:$D$104,B45,Transactions!$M$5:$M$104,"Missing Receipt")+COUNTIFS(Transactions!$C$5:$C$104,A45,Transactions!$D$5:$D$104,B45,Transactions!$M$5:$M$104,"Pending Receipt")+COUNTIFS(Transactions!$C$5:$C$104,A45,Transactions!$D$5:$D$104,B45,Transactions!$M$5:$M$104,"Amount Mismatch"),0))</f>
        <v/>
      </c>
      <c r="G45" s="18">
        <f>IF(OR(A45="",B45="",C45=""),"Review",IF(COUNTIFS($A$5:$A$104,A45,$B$5:$B$104,B45)&gt;1,"Duplicate Entry",IF(IFERROR(ABS(E45)&gt;Assumptions!$B$5,TRUE),"Total Mismatch",IF(F45&gt;0,"Transaction Review","Reconciled"))))</f>
        <v/>
      </c>
      <c r="H45" s="15" t="n"/>
    </row>
    <row r="46">
      <c r="A46" s="31" t="n"/>
      <c r="B46" s="15" t="n"/>
      <c r="C46" s="32" t="n"/>
      <c r="D46" s="30">
        <f>IF(OR(A46="",B46=""),"",IFERROR(SUMIFS(Transactions!$J$5:$J$104,Transactions!$C$5:$C$104,A46,Transactions!$D$5:$D$104,B46),""))</f>
        <v/>
      </c>
      <c r="E46" s="30">
        <f>IF(OR(A46="",B46="",C46=""),"",IFERROR(D46-C46,""))</f>
        <v/>
      </c>
      <c r="F46" s="21">
        <f>IF(OR(A46="",B46=""),"",IFERROR(COUNTIFS(Transactions!$C$5:$C$104,A46,Transactions!$D$5:$D$104,B46,Transactions!$M$5:$M$104,"Review")+COUNTIFS(Transactions!$C$5:$C$104,A46,Transactions!$D$5:$D$104,B46,Transactions!$M$5:$M$104,"Statement Missing")+COUNTIFS(Transactions!$C$5:$C$104,A46,Transactions!$D$5:$D$104,B46,Transactions!$M$5:$M$104,"Missing Receipt")+COUNTIFS(Transactions!$C$5:$C$104,A46,Transactions!$D$5:$D$104,B46,Transactions!$M$5:$M$104,"Pending Receipt")+COUNTIFS(Transactions!$C$5:$C$104,A46,Transactions!$D$5:$D$104,B46,Transactions!$M$5:$M$104,"Amount Mismatch"),0))</f>
        <v/>
      </c>
      <c r="G46" s="19">
        <f>IF(OR(A46="",B46="",C46=""),"Review",IF(COUNTIFS($A$5:$A$104,A46,$B$5:$B$104,B46)&gt;1,"Duplicate Entry",IF(IFERROR(ABS(E46)&gt;Assumptions!$B$5,TRUE),"Total Mismatch",IF(F46&gt;0,"Transaction Review","Reconciled"))))</f>
        <v/>
      </c>
      <c r="H46" s="15" t="n"/>
    </row>
    <row r="47">
      <c r="A47" s="31" t="n"/>
      <c r="B47" s="15" t="n"/>
      <c r="C47" s="32" t="n"/>
      <c r="D47" s="29">
        <f>IF(OR(A47="",B47=""),"",IFERROR(SUMIFS(Transactions!$J$5:$J$104,Transactions!$C$5:$C$104,A47,Transactions!$D$5:$D$104,B47),""))</f>
        <v/>
      </c>
      <c r="E47" s="29">
        <f>IF(OR(A47="",B47="",C47=""),"",IFERROR(D47-C47,""))</f>
        <v/>
      </c>
      <c r="F47" s="20">
        <f>IF(OR(A47="",B47=""),"",IFERROR(COUNTIFS(Transactions!$C$5:$C$104,A47,Transactions!$D$5:$D$104,B47,Transactions!$M$5:$M$104,"Review")+COUNTIFS(Transactions!$C$5:$C$104,A47,Transactions!$D$5:$D$104,B47,Transactions!$M$5:$M$104,"Statement Missing")+COUNTIFS(Transactions!$C$5:$C$104,A47,Transactions!$D$5:$D$104,B47,Transactions!$M$5:$M$104,"Missing Receipt")+COUNTIFS(Transactions!$C$5:$C$104,A47,Transactions!$D$5:$D$104,B47,Transactions!$M$5:$M$104,"Pending Receipt")+COUNTIFS(Transactions!$C$5:$C$104,A47,Transactions!$D$5:$D$104,B47,Transactions!$M$5:$M$104,"Amount Mismatch"),0))</f>
        <v/>
      </c>
      <c r="G47" s="18">
        <f>IF(OR(A47="",B47="",C47=""),"Review",IF(COUNTIFS($A$5:$A$104,A47,$B$5:$B$104,B47)&gt;1,"Duplicate Entry",IF(IFERROR(ABS(E47)&gt;Assumptions!$B$5,TRUE),"Total Mismatch",IF(F47&gt;0,"Transaction Review","Reconciled"))))</f>
        <v/>
      </c>
      <c r="H47" s="15" t="n"/>
    </row>
    <row r="48">
      <c r="A48" s="31" t="n"/>
      <c r="B48" s="15" t="n"/>
      <c r="C48" s="32" t="n"/>
      <c r="D48" s="30">
        <f>IF(OR(A48="",B48=""),"",IFERROR(SUMIFS(Transactions!$J$5:$J$104,Transactions!$C$5:$C$104,A48,Transactions!$D$5:$D$104,B48),""))</f>
        <v/>
      </c>
      <c r="E48" s="30">
        <f>IF(OR(A48="",B48="",C48=""),"",IFERROR(D48-C48,""))</f>
        <v/>
      </c>
      <c r="F48" s="21">
        <f>IF(OR(A48="",B48=""),"",IFERROR(COUNTIFS(Transactions!$C$5:$C$104,A48,Transactions!$D$5:$D$104,B48,Transactions!$M$5:$M$104,"Review")+COUNTIFS(Transactions!$C$5:$C$104,A48,Transactions!$D$5:$D$104,B48,Transactions!$M$5:$M$104,"Statement Missing")+COUNTIFS(Transactions!$C$5:$C$104,A48,Transactions!$D$5:$D$104,B48,Transactions!$M$5:$M$104,"Missing Receipt")+COUNTIFS(Transactions!$C$5:$C$104,A48,Transactions!$D$5:$D$104,B48,Transactions!$M$5:$M$104,"Pending Receipt")+COUNTIFS(Transactions!$C$5:$C$104,A48,Transactions!$D$5:$D$104,B48,Transactions!$M$5:$M$104,"Amount Mismatch"),0))</f>
        <v/>
      </c>
      <c r="G48" s="19">
        <f>IF(OR(A48="",B48="",C48=""),"Review",IF(COUNTIFS($A$5:$A$104,A48,$B$5:$B$104,B48)&gt;1,"Duplicate Entry",IF(IFERROR(ABS(E48)&gt;Assumptions!$B$5,TRUE),"Total Mismatch",IF(F48&gt;0,"Transaction Review","Reconciled"))))</f>
        <v/>
      </c>
      <c r="H48" s="15" t="n"/>
    </row>
    <row r="49">
      <c r="A49" s="31" t="n"/>
      <c r="B49" s="15" t="n"/>
      <c r="C49" s="32" t="n"/>
      <c r="D49" s="29">
        <f>IF(OR(A49="",B49=""),"",IFERROR(SUMIFS(Transactions!$J$5:$J$104,Transactions!$C$5:$C$104,A49,Transactions!$D$5:$D$104,B49),""))</f>
        <v/>
      </c>
      <c r="E49" s="29">
        <f>IF(OR(A49="",B49="",C49=""),"",IFERROR(D49-C49,""))</f>
        <v/>
      </c>
      <c r="F49" s="20">
        <f>IF(OR(A49="",B49=""),"",IFERROR(COUNTIFS(Transactions!$C$5:$C$104,A49,Transactions!$D$5:$D$104,B49,Transactions!$M$5:$M$104,"Review")+COUNTIFS(Transactions!$C$5:$C$104,A49,Transactions!$D$5:$D$104,B49,Transactions!$M$5:$M$104,"Statement Missing")+COUNTIFS(Transactions!$C$5:$C$104,A49,Transactions!$D$5:$D$104,B49,Transactions!$M$5:$M$104,"Missing Receipt")+COUNTIFS(Transactions!$C$5:$C$104,A49,Transactions!$D$5:$D$104,B49,Transactions!$M$5:$M$104,"Pending Receipt")+COUNTIFS(Transactions!$C$5:$C$104,A49,Transactions!$D$5:$D$104,B49,Transactions!$M$5:$M$104,"Amount Mismatch"),0))</f>
        <v/>
      </c>
      <c r="G49" s="18">
        <f>IF(OR(A49="",B49="",C49=""),"Review",IF(COUNTIFS($A$5:$A$104,A49,$B$5:$B$104,B49)&gt;1,"Duplicate Entry",IF(IFERROR(ABS(E49)&gt;Assumptions!$B$5,TRUE),"Total Mismatch",IF(F49&gt;0,"Transaction Review","Reconciled"))))</f>
        <v/>
      </c>
      <c r="H49" s="15" t="n"/>
    </row>
    <row r="50">
      <c r="A50" s="31" t="n"/>
      <c r="B50" s="15" t="n"/>
      <c r="C50" s="32" t="n"/>
      <c r="D50" s="30">
        <f>IF(OR(A50="",B50=""),"",IFERROR(SUMIFS(Transactions!$J$5:$J$104,Transactions!$C$5:$C$104,A50,Transactions!$D$5:$D$104,B50),""))</f>
        <v/>
      </c>
      <c r="E50" s="30">
        <f>IF(OR(A50="",B50="",C50=""),"",IFERROR(D50-C50,""))</f>
        <v/>
      </c>
      <c r="F50" s="21">
        <f>IF(OR(A50="",B50=""),"",IFERROR(COUNTIFS(Transactions!$C$5:$C$104,A50,Transactions!$D$5:$D$104,B50,Transactions!$M$5:$M$104,"Review")+COUNTIFS(Transactions!$C$5:$C$104,A50,Transactions!$D$5:$D$104,B50,Transactions!$M$5:$M$104,"Statement Missing")+COUNTIFS(Transactions!$C$5:$C$104,A50,Transactions!$D$5:$D$104,B50,Transactions!$M$5:$M$104,"Missing Receipt")+COUNTIFS(Transactions!$C$5:$C$104,A50,Transactions!$D$5:$D$104,B50,Transactions!$M$5:$M$104,"Pending Receipt")+COUNTIFS(Transactions!$C$5:$C$104,A50,Transactions!$D$5:$D$104,B50,Transactions!$M$5:$M$104,"Amount Mismatch"),0))</f>
        <v/>
      </c>
      <c r="G50" s="19">
        <f>IF(OR(A50="",B50="",C50=""),"Review",IF(COUNTIFS($A$5:$A$104,A50,$B$5:$B$104,B50)&gt;1,"Duplicate Entry",IF(IFERROR(ABS(E50)&gt;Assumptions!$B$5,TRUE),"Total Mismatch",IF(F50&gt;0,"Transaction Review","Reconciled"))))</f>
        <v/>
      </c>
      <c r="H50" s="15" t="n"/>
    </row>
    <row r="51">
      <c r="A51" s="31" t="n"/>
      <c r="B51" s="15" t="n"/>
      <c r="C51" s="32" t="n"/>
      <c r="D51" s="29">
        <f>IF(OR(A51="",B51=""),"",IFERROR(SUMIFS(Transactions!$J$5:$J$104,Transactions!$C$5:$C$104,A51,Transactions!$D$5:$D$104,B51),""))</f>
        <v/>
      </c>
      <c r="E51" s="29">
        <f>IF(OR(A51="",B51="",C51=""),"",IFERROR(D51-C51,""))</f>
        <v/>
      </c>
      <c r="F51" s="20">
        <f>IF(OR(A51="",B51=""),"",IFERROR(COUNTIFS(Transactions!$C$5:$C$104,A51,Transactions!$D$5:$D$104,B51,Transactions!$M$5:$M$104,"Review")+COUNTIFS(Transactions!$C$5:$C$104,A51,Transactions!$D$5:$D$104,B51,Transactions!$M$5:$M$104,"Statement Missing")+COUNTIFS(Transactions!$C$5:$C$104,A51,Transactions!$D$5:$D$104,B51,Transactions!$M$5:$M$104,"Missing Receipt")+COUNTIFS(Transactions!$C$5:$C$104,A51,Transactions!$D$5:$D$104,B51,Transactions!$M$5:$M$104,"Pending Receipt")+COUNTIFS(Transactions!$C$5:$C$104,A51,Transactions!$D$5:$D$104,B51,Transactions!$M$5:$M$104,"Amount Mismatch"),0))</f>
        <v/>
      </c>
      <c r="G51" s="18">
        <f>IF(OR(A51="",B51="",C51=""),"Review",IF(COUNTIFS($A$5:$A$104,A51,$B$5:$B$104,B51)&gt;1,"Duplicate Entry",IF(IFERROR(ABS(E51)&gt;Assumptions!$B$5,TRUE),"Total Mismatch",IF(F51&gt;0,"Transaction Review","Reconciled"))))</f>
        <v/>
      </c>
      <c r="H51" s="15" t="n"/>
    </row>
    <row r="52">
      <c r="A52" s="31" t="n"/>
      <c r="B52" s="15" t="n"/>
      <c r="C52" s="32" t="n"/>
      <c r="D52" s="30">
        <f>IF(OR(A52="",B52=""),"",IFERROR(SUMIFS(Transactions!$J$5:$J$104,Transactions!$C$5:$C$104,A52,Transactions!$D$5:$D$104,B52),""))</f>
        <v/>
      </c>
      <c r="E52" s="30">
        <f>IF(OR(A52="",B52="",C52=""),"",IFERROR(D52-C52,""))</f>
        <v/>
      </c>
      <c r="F52" s="21">
        <f>IF(OR(A52="",B52=""),"",IFERROR(COUNTIFS(Transactions!$C$5:$C$104,A52,Transactions!$D$5:$D$104,B52,Transactions!$M$5:$M$104,"Review")+COUNTIFS(Transactions!$C$5:$C$104,A52,Transactions!$D$5:$D$104,B52,Transactions!$M$5:$M$104,"Statement Missing")+COUNTIFS(Transactions!$C$5:$C$104,A52,Transactions!$D$5:$D$104,B52,Transactions!$M$5:$M$104,"Missing Receipt")+COUNTIFS(Transactions!$C$5:$C$104,A52,Transactions!$D$5:$D$104,B52,Transactions!$M$5:$M$104,"Pending Receipt")+COUNTIFS(Transactions!$C$5:$C$104,A52,Transactions!$D$5:$D$104,B52,Transactions!$M$5:$M$104,"Amount Mismatch"),0))</f>
        <v/>
      </c>
      <c r="G52" s="19">
        <f>IF(OR(A52="",B52="",C52=""),"Review",IF(COUNTIFS($A$5:$A$104,A52,$B$5:$B$104,B52)&gt;1,"Duplicate Entry",IF(IFERROR(ABS(E52)&gt;Assumptions!$B$5,TRUE),"Total Mismatch",IF(F52&gt;0,"Transaction Review","Reconciled"))))</f>
        <v/>
      </c>
      <c r="H52" s="15" t="n"/>
    </row>
    <row r="53">
      <c r="A53" s="31" t="n"/>
      <c r="B53" s="15" t="n"/>
      <c r="C53" s="32" t="n"/>
      <c r="D53" s="29">
        <f>IF(OR(A53="",B53=""),"",IFERROR(SUMIFS(Transactions!$J$5:$J$104,Transactions!$C$5:$C$104,A53,Transactions!$D$5:$D$104,B53),""))</f>
        <v/>
      </c>
      <c r="E53" s="29">
        <f>IF(OR(A53="",B53="",C53=""),"",IFERROR(D53-C53,""))</f>
        <v/>
      </c>
      <c r="F53" s="20">
        <f>IF(OR(A53="",B53=""),"",IFERROR(COUNTIFS(Transactions!$C$5:$C$104,A53,Transactions!$D$5:$D$104,B53,Transactions!$M$5:$M$104,"Review")+COUNTIFS(Transactions!$C$5:$C$104,A53,Transactions!$D$5:$D$104,B53,Transactions!$M$5:$M$104,"Statement Missing")+COUNTIFS(Transactions!$C$5:$C$104,A53,Transactions!$D$5:$D$104,B53,Transactions!$M$5:$M$104,"Missing Receipt")+COUNTIFS(Transactions!$C$5:$C$104,A53,Transactions!$D$5:$D$104,B53,Transactions!$M$5:$M$104,"Pending Receipt")+COUNTIFS(Transactions!$C$5:$C$104,A53,Transactions!$D$5:$D$104,B53,Transactions!$M$5:$M$104,"Amount Mismatch"),0))</f>
        <v/>
      </c>
      <c r="G53" s="18">
        <f>IF(OR(A53="",B53="",C53=""),"Review",IF(COUNTIFS($A$5:$A$104,A53,$B$5:$B$104,B53)&gt;1,"Duplicate Entry",IF(IFERROR(ABS(E53)&gt;Assumptions!$B$5,TRUE),"Total Mismatch",IF(F53&gt;0,"Transaction Review","Reconciled"))))</f>
        <v/>
      </c>
      <c r="H53" s="15" t="n"/>
    </row>
    <row r="54">
      <c r="A54" s="31" t="n"/>
      <c r="B54" s="15" t="n"/>
      <c r="C54" s="32" t="n"/>
      <c r="D54" s="30">
        <f>IF(OR(A54="",B54=""),"",IFERROR(SUMIFS(Transactions!$J$5:$J$104,Transactions!$C$5:$C$104,A54,Transactions!$D$5:$D$104,B54),""))</f>
        <v/>
      </c>
      <c r="E54" s="30">
        <f>IF(OR(A54="",B54="",C54=""),"",IFERROR(D54-C54,""))</f>
        <v/>
      </c>
      <c r="F54" s="21">
        <f>IF(OR(A54="",B54=""),"",IFERROR(COUNTIFS(Transactions!$C$5:$C$104,A54,Transactions!$D$5:$D$104,B54,Transactions!$M$5:$M$104,"Review")+COUNTIFS(Transactions!$C$5:$C$104,A54,Transactions!$D$5:$D$104,B54,Transactions!$M$5:$M$104,"Statement Missing")+COUNTIFS(Transactions!$C$5:$C$104,A54,Transactions!$D$5:$D$104,B54,Transactions!$M$5:$M$104,"Missing Receipt")+COUNTIFS(Transactions!$C$5:$C$104,A54,Transactions!$D$5:$D$104,B54,Transactions!$M$5:$M$104,"Pending Receipt")+COUNTIFS(Transactions!$C$5:$C$104,A54,Transactions!$D$5:$D$104,B54,Transactions!$M$5:$M$104,"Amount Mismatch"),0))</f>
        <v/>
      </c>
      <c r="G54" s="19">
        <f>IF(OR(A54="",B54="",C54=""),"Review",IF(COUNTIFS($A$5:$A$104,A54,$B$5:$B$104,B54)&gt;1,"Duplicate Entry",IF(IFERROR(ABS(E54)&gt;Assumptions!$B$5,TRUE),"Total Mismatch",IF(F54&gt;0,"Transaction Review","Reconciled"))))</f>
        <v/>
      </c>
      <c r="H54" s="15" t="n"/>
    </row>
    <row r="55">
      <c r="A55" s="31" t="n"/>
      <c r="B55" s="15" t="n"/>
      <c r="C55" s="32" t="n"/>
      <c r="D55" s="29">
        <f>IF(OR(A55="",B55=""),"",IFERROR(SUMIFS(Transactions!$J$5:$J$104,Transactions!$C$5:$C$104,A55,Transactions!$D$5:$D$104,B55),""))</f>
        <v/>
      </c>
      <c r="E55" s="29">
        <f>IF(OR(A55="",B55="",C55=""),"",IFERROR(D55-C55,""))</f>
        <v/>
      </c>
      <c r="F55" s="20">
        <f>IF(OR(A55="",B55=""),"",IFERROR(COUNTIFS(Transactions!$C$5:$C$104,A55,Transactions!$D$5:$D$104,B55,Transactions!$M$5:$M$104,"Review")+COUNTIFS(Transactions!$C$5:$C$104,A55,Transactions!$D$5:$D$104,B55,Transactions!$M$5:$M$104,"Statement Missing")+COUNTIFS(Transactions!$C$5:$C$104,A55,Transactions!$D$5:$D$104,B55,Transactions!$M$5:$M$104,"Missing Receipt")+COUNTIFS(Transactions!$C$5:$C$104,A55,Transactions!$D$5:$D$104,B55,Transactions!$M$5:$M$104,"Pending Receipt")+COUNTIFS(Transactions!$C$5:$C$104,A55,Transactions!$D$5:$D$104,B55,Transactions!$M$5:$M$104,"Amount Mismatch"),0))</f>
        <v/>
      </c>
      <c r="G55" s="18">
        <f>IF(OR(A55="",B55="",C55=""),"Review",IF(COUNTIFS($A$5:$A$104,A55,$B$5:$B$104,B55)&gt;1,"Duplicate Entry",IF(IFERROR(ABS(E55)&gt;Assumptions!$B$5,TRUE),"Total Mismatch",IF(F55&gt;0,"Transaction Review","Reconciled"))))</f>
        <v/>
      </c>
      <c r="H55" s="15" t="n"/>
    </row>
    <row r="56">
      <c r="A56" s="31" t="n"/>
      <c r="B56" s="15" t="n"/>
      <c r="C56" s="32" t="n"/>
      <c r="D56" s="30">
        <f>IF(OR(A56="",B56=""),"",IFERROR(SUMIFS(Transactions!$J$5:$J$104,Transactions!$C$5:$C$104,A56,Transactions!$D$5:$D$104,B56),""))</f>
        <v/>
      </c>
      <c r="E56" s="30">
        <f>IF(OR(A56="",B56="",C56=""),"",IFERROR(D56-C56,""))</f>
        <v/>
      </c>
      <c r="F56" s="21">
        <f>IF(OR(A56="",B56=""),"",IFERROR(COUNTIFS(Transactions!$C$5:$C$104,A56,Transactions!$D$5:$D$104,B56,Transactions!$M$5:$M$104,"Review")+COUNTIFS(Transactions!$C$5:$C$104,A56,Transactions!$D$5:$D$104,B56,Transactions!$M$5:$M$104,"Statement Missing")+COUNTIFS(Transactions!$C$5:$C$104,A56,Transactions!$D$5:$D$104,B56,Transactions!$M$5:$M$104,"Missing Receipt")+COUNTIFS(Transactions!$C$5:$C$104,A56,Transactions!$D$5:$D$104,B56,Transactions!$M$5:$M$104,"Pending Receipt")+COUNTIFS(Transactions!$C$5:$C$104,A56,Transactions!$D$5:$D$104,B56,Transactions!$M$5:$M$104,"Amount Mismatch"),0))</f>
        <v/>
      </c>
      <c r="G56" s="19">
        <f>IF(OR(A56="",B56="",C56=""),"Review",IF(COUNTIFS($A$5:$A$104,A56,$B$5:$B$104,B56)&gt;1,"Duplicate Entry",IF(IFERROR(ABS(E56)&gt;Assumptions!$B$5,TRUE),"Total Mismatch",IF(F56&gt;0,"Transaction Review","Reconciled"))))</f>
        <v/>
      </c>
      <c r="H56" s="15" t="n"/>
    </row>
    <row r="57">
      <c r="A57" s="31" t="n"/>
      <c r="B57" s="15" t="n"/>
      <c r="C57" s="32" t="n"/>
      <c r="D57" s="29">
        <f>IF(OR(A57="",B57=""),"",IFERROR(SUMIFS(Transactions!$J$5:$J$104,Transactions!$C$5:$C$104,A57,Transactions!$D$5:$D$104,B57),""))</f>
        <v/>
      </c>
      <c r="E57" s="29">
        <f>IF(OR(A57="",B57="",C57=""),"",IFERROR(D57-C57,""))</f>
        <v/>
      </c>
      <c r="F57" s="20">
        <f>IF(OR(A57="",B57=""),"",IFERROR(COUNTIFS(Transactions!$C$5:$C$104,A57,Transactions!$D$5:$D$104,B57,Transactions!$M$5:$M$104,"Review")+COUNTIFS(Transactions!$C$5:$C$104,A57,Transactions!$D$5:$D$104,B57,Transactions!$M$5:$M$104,"Statement Missing")+COUNTIFS(Transactions!$C$5:$C$104,A57,Transactions!$D$5:$D$104,B57,Transactions!$M$5:$M$104,"Missing Receipt")+COUNTIFS(Transactions!$C$5:$C$104,A57,Transactions!$D$5:$D$104,B57,Transactions!$M$5:$M$104,"Pending Receipt")+COUNTIFS(Transactions!$C$5:$C$104,A57,Transactions!$D$5:$D$104,B57,Transactions!$M$5:$M$104,"Amount Mismatch"),0))</f>
        <v/>
      </c>
      <c r="G57" s="18">
        <f>IF(OR(A57="",B57="",C57=""),"Review",IF(COUNTIFS($A$5:$A$104,A57,$B$5:$B$104,B57)&gt;1,"Duplicate Entry",IF(IFERROR(ABS(E57)&gt;Assumptions!$B$5,TRUE),"Total Mismatch",IF(F57&gt;0,"Transaction Review","Reconciled"))))</f>
        <v/>
      </c>
      <c r="H57" s="15" t="n"/>
    </row>
    <row r="58">
      <c r="A58" s="31" t="n"/>
      <c r="B58" s="15" t="n"/>
      <c r="C58" s="32" t="n"/>
      <c r="D58" s="30">
        <f>IF(OR(A58="",B58=""),"",IFERROR(SUMIFS(Transactions!$J$5:$J$104,Transactions!$C$5:$C$104,A58,Transactions!$D$5:$D$104,B58),""))</f>
        <v/>
      </c>
      <c r="E58" s="30">
        <f>IF(OR(A58="",B58="",C58=""),"",IFERROR(D58-C58,""))</f>
        <v/>
      </c>
      <c r="F58" s="21">
        <f>IF(OR(A58="",B58=""),"",IFERROR(COUNTIFS(Transactions!$C$5:$C$104,A58,Transactions!$D$5:$D$104,B58,Transactions!$M$5:$M$104,"Review")+COUNTIFS(Transactions!$C$5:$C$104,A58,Transactions!$D$5:$D$104,B58,Transactions!$M$5:$M$104,"Statement Missing")+COUNTIFS(Transactions!$C$5:$C$104,A58,Transactions!$D$5:$D$104,B58,Transactions!$M$5:$M$104,"Missing Receipt")+COUNTIFS(Transactions!$C$5:$C$104,A58,Transactions!$D$5:$D$104,B58,Transactions!$M$5:$M$104,"Pending Receipt")+COUNTIFS(Transactions!$C$5:$C$104,A58,Transactions!$D$5:$D$104,B58,Transactions!$M$5:$M$104,"Amount Mismatch"),0))</f>
        <v/>
      </c>
      <c r="G58" s="19">
        <f>IF(OR(A58="",B58="",C58=""),"Review",IF(COUNTIFS($A$5:$A$104,A58,$B$5:$B$104,B58)&gt;1,"Duplicate Entry",IF(IFERROR(ABS(E58)&gt;Assumptions!$B$5,TRUE),"Total Mismatch",IF(F58&gt;0,"Transaction Review","Reconciled"))))</f>
        <v/>
      </c>
      <c r="H58" s="15" t="n"/>
    </row>
    <row r="59">
      <c r="A59" s="31" t="n"/>
      <c r="B59" s="15" t="n"/>
      <c r="C59" s="32" t="n"/>
      <c r="D59" s="29">
        <f>IF(OR(A59="",B59=""),"",IFERROR(SUMIFS(Transactions!$J$5:$J$104,Transactions!$C$5:$C$104,A59,Transactions!$D$5:$D$104,B59),""))</f>
        <v/>
      </c>
      <c r="E59" s="29">
        <f>IF(OR(A59="",B59="",C59=""),"",IFERROR(D59-C59,""))</f>
        <v/>
      </c>
      <c r="F59" s="20">
        <f>IF(OR(A59="",B59=""),"",IFERROR(COUNTIFS(Transactions!$C$5:$C$104,A59,Transactions!$D$5:$D$104,B59,Transactions!$M$5:$M$104,"Review")+COUNTIFS(Transactions!$C$5:$C$104,A59,Transactions!$D$5:$D$104,B59,Transactions!$M$5:$M$104,"Statement Missing")+COUNTIFS(Transactions!$C$5:$C$104,A59,Transactions!$D$5:$D$104,B59,Transactions!$M$5:$M$104,"Missing Receipt")+COUNTIFS(Transactions!$C$5:$C$104,A59,Transactions!$D$5:$D$104,B59,Transactions!$M$5:$M$104,"Pending Receipt")+COUNTIFS(Transactions!$C$5:$C$104,A59,Transactions!$D$5:$D$104,B59,Transactions!$M$5:$M$104,"Amount Mismatch"),0))</f>
        <v/>
      </c>
      <c r="G59" s="18">
        <f>IF(OR(A59="",B59="",C59=""),"Review",IF(COUNTIFS($A$5:$A$104,A59,$B$5:$B$104,B59)&gt;1,"Duplicate Entry",IF(IFERROR(ABS(E59)&gt;Assumptions!$B$5,TRUE),"Total Mismatch",IF(F59&gt;0,"Transaction Review","Reconciled"))))</f>
        <v/>
      </c>
      <c r="H59" s="15" t="n"/>
    </row>
    <row r="60">
      <c r="A60" s="31" t="n"/>
      <c r="B60" s="15" t="n"/>
      <c r="C60" s="32" t="n"/>
      <c r="D60" s="30">
        <f>IF(OR(A60="",B60=""),"",IFERROR(SUMIFS(Transactions!$J$5:$J$104,Transactions!$C$5:$C$104,A60,Transactions!$D$5:$D$104,B60),""))</f>
        <v/>
      </c>
      <c r="E60" s="30">
        <f>IF(OR(A60="",B60="",C60=""),"",IFERROR(D60-C60,""))</f>
        <v/>
      </c>
      <c r="F60" s="21">
        <f>IF(OR(A60="",B60=""),"",IFERROR(COUNTIFS(Transactions!$C$5:$C$104,A60,Transactions!$D$5:$D$104,B60,Transactions!$M$5:$M$104,"Review")+COUNTIFS(Transactions!$C$5:$C$104,A60,Transactions!$D$5:$D$104,B60,Transactions!$M$5:$M$104,"Statement Missing")+COUNTIFS(Transactions!$C$5:$C$104,A60,Transactions!$D$5:$D$104,B60,Transactions!$M$5:$M$104,"Missing Receipt")+COUNTIFS(Transactions!$C$5:$C$104,A60,Transactions!$D$5:$D$104,B60,Transactions!$M$5:$M$104,"Pending Receipt")+COUNTIFS(Transactions!$C$5:$C$104,A60,Transactions!$D$5:$D$104,B60,Transactions!$M$5:$M$104,"Amount Mismatch"),0))</f>
        <v/>
      </c>
      <c r="G60" s="19">
        <f>IF(OR(A60="",B60="",C60=""),"Review",IF(COUNTIFS($A$5:$A$104,A60,$B$5:$B$104,B60)&gt;1,"Duplicate Entry",IF(IFERROR(ABS(E60)&gt;Assumptions!$B$5,TRUE),"Total Mismatch",IF(F60&gt;0,"Transaction Review","Reconciled"))))</f>
        <v/>
      </c>
      <c r="H60" s="15" t="n"/>
    </row>
    <row r="61">
      <c r="A61" s="31" t="n"/>
      <c r="B61" s="15" t="n"/>
      <c r="C61" s="32" t="n"/>
      <c r="D61" s="29">
        <f>IF(OR(A61="",B61=""),"",IFERROR(SUMIFS(Transactions!$J$5:$J$104,Transactions!$C$5:$C$104,A61,Transactions!$D$5:$D$104,B61),""))</f>
        <v/>
      </c>
      <c r="E61" s="29">
        <f>IF(OR(A61="",B61="",C61=""),"",IFERROR(D61-C61,""))</f>
        <v/>
      </c>
      <c r="F61" s="20">
        <f>IF(OR(A61="",B61=""),"",IFERROR(COUNTIFS(Transactions!$C$5:$C$104,A61,Transactions!$D$5:$D$104,B61,Transactions!$M$5:$M$104,"Review")+COUNTIFS(Transactions!$C$5:$C$104,A61,Transactions!$D$5:$D$104,B61,Transactions!$M$5:$M$104,"Statement Missing")+COUNTIFS(Transactions!$C$5:$C$104,A61,Transactions!$D$5:$D$104,B61,Transactions!$M$5:$M$104,"Missing Receipt")+COUNTIFS(Transactions!$C$5:$C$104,A61,Transactions!$D$5:$D$104,B61,Transactions!$M$5:$M$104,"Pending Receipt")+COUNTIFS(Transactions!$C$5:$C$104,A61,Transactions!$D$5:$D$104,B61,Transactions!$M$5:$M$104,"Amount Mismatch"),0))</f>
        <v/>
      </c>
      <c r="G61" s="18">
        <f>IF(OR(A61="",B61="",C61=""),"Review",IF(COUNTIFS($A$5:$A$104,A61,$B$5:$B$104,B61)&gt;1,"Duplicate Entry",IF(IFERROR(ABS(E61)&gt;Assumptions!$B$5,TRUE),"Total Mismatch",IF(F61&gt;0,"Transaction Review","Reconciled"))))</f>
        <v/>
      </c>
      <c r="H61" s="15" t="n"/>
    </row>
    <row r="62">
      <c r="A62" s="31" t="n"/>
      <c r="B62" s="15" t="n"/>
      <c r="C62" s="32" t="n"/>
      <c r="D62" s="30">
        <f>IF(OR(A62="",B62=""),"",IFERROR(SUMIFS(Transactions!$J$5:$J$104,Transactions!$C$5:$C$104,A62,Transactions!$D$5:$D$104,B62),""))</f>
        <v/>
      </c>
      <c r="E62" s="30">
        <f>IF(OR(A62="",B62="",C62=""),"",IFERROR(D62-C62,""))</f>
        <v/>
      </c>
      <c r="F62" s="21">
        <f>IF(OR(A62="",B62=""),"",IFERROR(COUNTIFS(Transactions!$C$5:$C$104,A62,Transactions!$D$5:$D$104,B62,Transactions!$M$5:$M$104,"Review")+COUNTIFS(Transactions!$C$5:$C$104,A62,Transactions!$D$5:$D$104,B62,Transactions!$M$5:$M$104,"Statement Missing")+COUNTIFS(Transactions!$C$5:$C$104,A62,Transactions!$D$5:$D$104,B62,Transactions!$M$5:$M$104,"Missing Receipt")+COUNTIFS(Transactions!$C$5:$C$104,A62,Transactions!$D$5:$D$104,B62,Transactions!$M$5:$M$104,"Pending Receipt")+COUNTIFS(Transactions!$C$5:$C$104,A62,Transactions!$D$5:$D$104,B62,Transactions!$M$5:$M$104,"Amount Mismatch"),0))</f>
        <v/>
      </c>
      <c r="G62" s="19">
        <f>IF(OR(A62="",B62="",C62=""),"Review",IF(COUNTIFS($A$5:$A$104,A62,$B$5:$B$104,B62)&gt;1,"Duplicate Entry",IF(IFERROR(ABS(E62)&gt;Assumptions!$B$5,TRUE),"Total Mismatch",IF(F62&gt;0,"Transaction Review","Reconciled"))))</f>
        <v/>
      </c>
      <c r="H62" s="15" t="n"/>
    </row>
    <row r="63">
      <c r="A63" s="31" t="n"/>
      <c r="B63" s="15" t="n"/>
      <c r="C63" s="32" t="n"/>
      <c r="D63" s="29">
        <f>IF(OR(A63="",B63=""),"",IFERROR(SUMIFS(Transactions!$J$5:$J$104,Transactions!$C$5:$C$104,A63,Transactions!$D$5:$D$104,B63),""))</f>
        <v/>
      </c>
      <c r="E63" s="29">
        <f>IF(OR(A63="",B63="",C63=""),"",IFERROR(D63-C63,""))</f>
        <v/>
      </c>
      <c r="F63" s="20">
        <f>IF(OR(A63="",B63=""),"",IFERROR(COUNTIFS(Transactions!$C$5:$C$104,A63,Transactions!$D$5:$D$104,B63,Transactions!$M$5:$M$104,"Review")+COUNTIFS(Transactions!$C$5:$C$104,A63,Transactions!$D$5:$D$104,B63,Transactions!$M$5:$M$104,"Statement Missing")+COUNTIFS(Transactions!$C$5:$C$104,A63,Transactions!$D$5:$D$104,B63,Transactions!$M$5:$M$104,"Missing Receipt")+COUNTIFS(Transactions!$C$5:$C$104,A63,Transactions!$D$5:$D$104,B63,Transactions!$M$5:$M$104,"Pending Receipt")+COUNTIFS(Transactions!$C$5:$C$104,A63,Transactions!$D$5:$D$104,B63,Transactions!$M$5:$M$104,"Amount Mismatch"),0))</f>
        <v/>
      </c>
      <c r="G63" s="18">
        <f>IF(OR(A63="",B63="",C63=""),"Review",IF(COUNTIFS($A$5:$A$104,A63,$B$5:$B$104,B63)&gt;1,"Duplicate Entry",IF(IFERROR(ABS(E63)&gt;Assumptions!$B$5,TRUE),"Total Mismatch",IF(F63&gt;0,"Transaction Review","Reconciled"))))</f>
        <v/>
      </c>
      <c r="H63" s="15" t="n"/>
    </row>
    <row r="64">
      <c r="A64" s="31" t="n"/>
      <c r="B64" s="15" t="n"/>
      <c r="C64" s="32" t="n"/>
      <c r="D64" s="30">
        <f>IF(OR(A64="",B64=""),"",IFERROR(SUMIFS(Transactions!$J$5:$J$104,Transactions!$C$5:$C$104,A64,Transactions!$D$5:$D$104,B64),""))</f>
        <v/>
      </c>
      <c r="E64" s="30">
        <f>IF(OR(A64="",B64="",C64=""),"",IFERROR(D64-C64,""))</f>
        <v/>
      </c>
      <c r="F64" s="21">
        <f>IF(OR(A64="",B64=""),"",IFERROR(COUNTIFS(Transactions!$C$5:$C$104,A64,Transactions!$D$5:$D$104,B64,Transactions!$M$5:$M$104,"Review")+COUNTIFS(Transactions!$C$5:$C$104,A64,Transactions!$D$5:$D$104,B64,Transactions!$M$5:$M$104,"Statement Missing")+COUNTIFS(Transactions!$C$5:$C$104,A64,Transactions!$D$5:$D$104,B64,Transactions!$M$5:$M$104,"Missing Receipt")+COUNTIFS(Transactions!$C$5:$C$104,A64,Transactions!$D$5:$D$104,B64,Transactions!$M$5:$M$104,"Pending Receipt")+COUNTIFS(Transactions!$C$5:$C$104,A64,Transactions!$D$5:$D$104,B64,Transactions!$M$5:$M$104,"Amount Mismatch"),0))</f>
        <v/>
      </c>
      <c r="G64" s="19">
        <f>IF(OR(A64="",B64="",C64=""),"Review",IF(COUNTIFS($A$5:$A$104,A64,$B$5:$B$104,B64)&gt;1,"Duplicate Entry",IF(IFERROR(ABS(E64)&gt;Assumptions!$B$5,TRUE),"Total Mismatch",IF(F64&gt;0,"Transaction Review","Reconciled"))))</f>
        <v/>
      </c>
      <c r="H64" s="15" t="n"/>
    </row>
    <row r="65">
      <c r="A65" s="31" t="n"/>
      <c r="B65" s="15" t="n"/>
      <c r="C65" s="32" t="n"/>
      <c r="D65" s="29">
        <f>IF(OR(A65="",B65=""),"",IFERROR(SUMIFS(Transactions!$J$5:$J$104,Transactions!$C$5:$C$104,A65,Transactions!$D$5:$D$104,B65),""))</f>
        <v/>
      </c>
      <c r="E65" s="29">
        <f>IF(OR(A65="",B65="",C65=""),"",IFERROR(D65-C65,""))</f>
        <v/>
      </c>
      <c r="F65" s="20">
        <f>IF(OR(A65="",B65=""),"",IFERROR(COUNTIFS(Transactions!$C$5:$C$104,A65,Transactions!$D$5:$D$104,B65,Transactions!$M$5:$M$104,"Review")+COUNTIFS(Transactions!$C$5:$C$104,A65,Transactions!$D$5:$D$104,B65,Transactions!$M$5:$M$104,"Statement Missing")+COUNTIFS(Transactions!$C$5:$C$104,A65,Transactions!$D$5:$D$104,B65,Transactions!$M$5:$M$104,"Missing Receipt")+COUNTIFS(Transactions!$C$5:$C$104,A65,Transactions!$D$5:$D$104,B65,Transactions!$M$5:$M$104,"Pending Receipt")+COUNTIFS(Transactions!$C$5:$C$104,A65,Transactions!$D$5:$D$104,B65,Transactions!$M$5:$M$104,"Amount Mismatch"),0))</f>
        <v/>
      </c>
      <c r="G65" s="18">
        <f>IF(OR(A65="",B65="",C65=""),"Review",IF(COUNTIFS($A$5:$A$104,A65,$B$5:$B$104,B65)&gt;1,"Duplicate Entry",IF(IFERROR(ABS(E65)&gt;Assumptions!$B$5,TRUE),"Total Mismatch",IF(F65&gt;0,"Transaction Review","Reconciled"))))</f>
        <v/>
      </c>
      <c r="H65" s="15" t="n"/>
    </row>
    <row r="66">
      <c r="A66" s="31" t="n"/>
      <c r="B66" s="15" t="n"/>
      <c r="C66" s="32" t="n"/>
      <c r="D66" s="30">
        <f>IF(OR(A66="",B66=""),"",IFERROR(SUMIFS(Transactions!$J$5:$J$104,Transactions!$C$5:$C$104,A66,Transactions!$D$5:$D$104,B66),""))</f>
        <v/>
      </c>
      <c r="E66" s="30">
        <f>IF(OR(A66="",B66="",C66=""),"",IFERROR(D66-C66,""))</f>
        <v/>
      </c>
      <c r="F66" s="21">
        <f>IF(OR(A66="",B66=""),"",IFERROR(COUNTIFS(Transactions!$C$5:$C$104,A66,Transactions!$D$5:$D$104,B66,Transactions!$M$5:$M$104,"Review")+COUNTIFS(Transactions!$C$5:$C$104,A66,Transactions!$D$5:$D$104,B66,Transactions!$M$5:$M$104,"Statement Missing")+COUNTIFS(Transactions!$C$5:$C$104,A66,Transactions!$D$5:$D$104,B66,Transactions!$M$5:$M$104,"Missing Receipt")+COUNTIFS(Transactions!$C$5:$C$104,A66,Transactions!$D$5:$D$104,B66,Transactions!$M$5:$M$104,"Pending Receipt")+COUNTIFS(Transactions!$C$5:$C$104,A66,Transactions!$D$5:$D$104,B66,Transactions!$M$5:$M$104,"Amount Mismatch"),0))</f>
        <v/>
      </c>
      <c r="G66" s="19">
        <f>IF(OR(A66="",B66="",C66=""),"Review",IF(COUNTIFS($A$5:$A$104,A66,$B$5:$B$104,B66)&gt;1,"Duplicate Entry",IF(IFERROR(ABS(E66)&gt;Assumptions!$B$5,TRUE),"Total Mismatch",IF(F66&gt;0,"Transaction Review","Reconciled"))))</f>
        <v/>
      </c>
      <c r="H66" s="15" t="n"/>
    </row>
    <row r="67">
      <c r="A67" s="31" t="n"/>
      <c r="B67" s="15" t="n"/>
      <c r="C67" s="32" t="n"/>
      <c r="D67" s="29">
        <f>IF(OR(A67="",B67=""),"",IFERROR(SUMIFS(Transactions!$J$5:$J$104,Transactions!$C$5:$C$104,A67,Transactions!$D$5:$D$104,B67),""))</f>
        <v/>
      </c>
      <c r="E67" s="29">
        <f>IF(OR(A67="",B67="",C67=""),"",IFERROR(D67-C67,""))</f>
        <v/>
      </c>
      <c r="F67" s="20">
        <f>IF(OR(A67="",B67=""),"",IFERROR(COUNTIFS(Transactions!$C$5:$C$104,A67,Transactions!$D$5:$D$104,B67,Transactions!$M$5:$M$104,"Review")+COUNTIFS(Transactions!$C$5:$C$104,A67,Transactions!$D$5:$D$104,B67,Transactions!$M$5:$M$104,"Statement Missing")+COUNTIFS(Transactions!$C$5:$C$104,A67,Transactions!$D$5:$D$104,B67,Transactions!$M$5:$M$104,"Missing Receipt")+COUNTIFS(Transactions!$C$5:$C$104,A67,Transactions!$D$5:$D$104,B67,Transactions!$M$5:$M$104,"Pending Receipt")+COUNTIFS(Transactions!$C$5:$C$104,A67,Transactions!$D$5:$D$104,B67,Transactions!$M$5:$M$104,"Amount Mismatch"),0))</f>
        <v/>
      </c>
      <c r="G67" s="18">
        <f>IF(OR(A67="",B67="",C67=""),"Review",IF(COUNTIFS($A$5:$A$104,A67,$B$5:$B$104,B67)&gt;1,"Duplicate Entry",IF(IFERROR(ABS(E67)&gt;Assumptions!$B$5,TRUE),"Total Mismatch",IF(F67&gt;0,"Transaction Review","Reconciled"))))</f>
        <v/>
      </c>
      <c r="H67" s="15" t="n"/>
    </row>
    <row r="68">
      <c r="A68" s="31" t="n"/>
      <c r="B68" s="15" t="n"/>
      <c r="C68" s="32" t="n"/>
      <c r="D68" s="30">
        <f>IF(OR(A68="",B68=""),"",IFERROR(SUMIFS(Transactions!$J$5:$J$104,Transactions!$C$5:$C$104,A68,Transactions!$D$5:$D$104,B68),""))</f>
        <v/>
      </c>
      <c r="E68" s="30">
        <f>IF(OR(A68="",B68="",C68=""),"",IFERROR(D68-C68,""))</f>
        <v/>
      </c>
      <c r="F68" s="21">
        <f>IF(OR(A68="",B68=""),"",IFERROR(COUNTIFS(Transactions!$C$5:$C$104,A68,Transactions!$D$5:$D$104,B68,Transactions!$M$5:$M$104,"Review")+COUNTIFS(Transactions!$C$5:$C$104,A68,Transactions!$D$5:$D$104,B68,Transactions!$M$5:$M$104,"Statement Missing")+COUNTIFS(Transactions!$C$5:$C$104,A68,Transactions!$D$5:$D$104,B68,Transactions!$M$5:$M$104,"Missing Receipt")+COUNTIFS(Transactions!$C$5:$C$104,A68,Transactions!$D$5:$D$104,B68,Transactions!$M$5:$M$104,"Pending Receipt")+COUNTIFS(Transactions!$C$5:$C$104,A68,Transactions!$D$5:$D$104,B68,Transactions!$M$5:$M$104,"Amount Mismatch"),0))</f>
        <v/>
      </c>
      <c r="G68" s="19">
        <f>IF(OR(A68="",B68="",C68=""),"Review",IF(COUNTIFS($A$5:$A$104,A68,$B$5:$B$104,B68)&gt;1,"Duplicate Entry",IF(IFERROR(ABS(E68)&gt;Assumptions!$B$5,TRUE),"Total Mismatch",IF(F68&gt;0,"Transaction Review","Reconciled"))))</f>
        <v/>
      </c>
      <c r="H68" s="15" t="n"/>
    </row>
    <row r="69">
      <c r="A69" s="31" t="n"/>
      <c r="B69" s="15" t="n"/>
      <c r="C69" s="32" t="n"/>
      <c r="D69" s="29">
        <f>IF(OR(A69="",B69=""),"",IFERROR(SUMIFS(Transactions!$J$5:$J$104,Transactions!$C$5:$C$104,A69,Transactions!$D$5:$D$104,B69),""))</f>
        <v/>
      </c>
      <c r="E69" s="29">
        <f>IF(OR(A69="",B69="",C69=""),"",IFERROR(D69-C69,""))</f>
        <v/>
      </c>
      <c r="F69" s="20">
        <f>IF(OR(A69="",B69=""),"",IFERROR(COUNTIFS(Transactions!$C$5:$C$104,A69,Transactions!$D$5:$D$104,B69,Transactions!$M$5:$M$104,"Review")+COUNTIFS(Transactions!$C$5:$C$104,A69,Transactions!$D$5:$D$104,B69,Transactions!$M$5:$M$104,"Statement Missing")+COUNTIFS(Transactions!$C$5:$C$104,A69,Transactions!$D$5:$D$104,B69,Transactions!$M$5:$M$104,"Missing Receipt")+COUNTIFS(Transactions!$C$5:$C$104,A69,Transactions!$D$5:$D$104,B69,Transactions!$M$5:$M$104,"Pending Receipt")+COUNTIFS(Transactions!$C$5:$C$104,A69,Transactions!$D$5:$D$104,B69,Transactions!$M$5:$M$104,"Amount Mismatch"),0))</f>
        <v/>
      </c>
      <c r="G69" s="18">
        <f>IF(OR(A69="",B69="",C69=""),"Review",IF(COUNTIFS($A$5:$A$104,A69,$B$5:$B$104,B69)&gt;1,"Duplicate Entry",IF(IFERROR(ABS(E69)&gt;Assumptions!$B$5,TRUE),"Total Mismatch",IF(F69&gt;0,"Transaction Review","Reconciled"))))</f>
        <v/>
      </c>
      <c r="H69" s="15" t="n"/>
    </row>
    <row r="70">
      <c r="A70" s="31" t="n"/>
      <c r="B70" s="15" t="n"/>
      <c r="C70" s="32" t="n"/>
      <c r="D70" s="30">
        <f>IF(OR(A70="",B70=""),"",IFERROR(SUMIFS(Transactions!$J$5:$J$104,Transactions!$C$5:$C$104,A70,Transactions!$D$5:$D$104,B70),""))</f>
        <v/>
      </c>
      <c r="E70" s="30">
        <f>IF(OR(A70="",B70="",C70=""),"",IFERROR(D70-C70,""))</f>
        <v/>
      </c>
      <c r="F70" s="21">
        <f>IF(OR(A70="",B70=""),"",IFERROR(COUNTIFS(Transactions!$C$5:$C$104,A70,Transactions!$D$5:$D$104,B70,Transactions!$M$5:$M$104,"Review")+COUNTIFS(Transactions!$C$5:$C$104,A70,Transactions!$D$5:$D$104,B70,Transactions!$M$5:$M$104,"Statement Missing")+COUNTIFS(Transactions!$C$5:$C$104,A70,Transactions!$D$5:$D$104,B70,Transactions!$M$5:$M$104,"Missing Receipt")+COUNTIFS(Transactions!$C$5:$C$104,A70,Transactions!$D$5:$D$104,B70,Transactions!$M$5:$M$104,"Pending Receipt")+COUNTIFS(Transactions!$C$5:$C$104,A70,Transactions!$D$5:$D$104,B70,Transactions!$M$5:$M$104,"Amount Mismatch"),0))</f>
        <v/>
      </c>
      <c r="G70" s="19">
        <f>IF(OR(A70="",B70="",C70=""),"Review",IF(COUNTIFS($A$5:$A$104,A70,$B$5:$B$104,B70)&gt;1,"Duplicate Entry",IF(IFERROR(ABS(E70)&gt;Assumptions!$B$5,TRUE),"Total Mismatch",IF(F70&gt;0,"Transaction Review","Reconciled"))))</f>
        <v/>
      </c>
      <c r="H70" s="15" t="n"/>
    </row>
    <row r="71">
      <c r="A71" s="31" t="n"/>
      <c r="B71" s="15" t="n"/>
      <c r="C71" s="32" t="n"/>
      <c r="D71" s="29">
        <f>IF(OR(A71="",B71=""),"",IFERROR(SUMIFS(Transactions!$J$5:$J$104,Transactions!$C$5:$C$104,A71,Transactions!$D$5:$D$104,B71),""))</f>
        <v/>
      </c>
      <c r="E71" s="29">
        <f>IF(OR(A71="",B71="",C71=""),"",IFERROR(D71-C71,""))</f>
        <v/>
      </c>
      <c r="F71" s="20">
        <f>IF(OR(A71="",B71=""),"",IFERROR(COUNTIFS(Transactions!$C$5:$C$104,A71,Transactions!$D$5:$D$104,B71,Transactions!$M$5:$M$104,"Review")+COUNTIFS(Transactions!$C$5:$C$104,A71,Transactions!$D$5:$D$104,B71,Transactions!$M$5:$M$104,"Statement Missing")+COUNTIFS(Transactions!$C$5:$C$104,A71,Transactions!$D$5:$D$104,B71,Transactions!$M$5:$M$104,"Missing Receipt")+COUNTIFS(Transactions!$C$5:$C$104,A71,Transactions!$D$5:$D$104,B71,Transactions!$M$5:$M$104,"Pending Receipt")+COUNTIFS(Transactions!$C$5:$C$104,A71,Transactions!$D$5:$D$104,B71,Transactions!$M$5:$M$104,"Amount Mismatch"),0))</f>
        <v/>
      </c>
      <c r="G71" s="18">
        <f>IF(OR(A71="",B71="",C71=""),"Review",IF(COUNTIFS($A$5:$A$104,A71,$B$5:$B$104,B71)&gt;1,"Duplicate Entry",IF(IFERROR(ABS(E71)&gt;Assumptions!$B$5,TRUE),"Total Mismatch",IF(F71&gt;0,"Transaction Review","Reconciled"))))</f>
        <v/>
      </c>
      <c r="H71" s="15" t="n"/>
    </row>
    <row r="72">
      <c r="A72" s="31" t="n"/>
      <c r="B72" s="15" t="n"/>
      <c r="C72" s="32" t="n"/>
      <c r="D72" s="30">
        <f>IF(OR(A72="",B72=""),"",IFERROR(SUMIFS(Transactions!$J$5:$J$104,Transactions!$C$5:$C$104,A72,Transactions!$D$5:$D$104,B72),""))</f>
        <v/>
      </c>
      <c r="E72" s="30">
        <f>IF(OR(A72="",B72="",C72=""),"",IFERROR(D72-C72,""))</f>
        <v/>
      </c>
      <c r="F72" s="21">
        <f>IF(OR(A72="",B72=""),"",IFERROR(COUNTIFS(Transactions!$C$5:$C$104,A72,Transactions!$D$5:$D$104,B72,Transactions!$M$5:$M$104,"Review")+COUNTIFS(Transactions!$C$5:$C$104,A72,Transactions!$D$5:$D$104,B72,Transactions!$M$5:$M$104,"Statement Missing")+COUNTIFS(Transactions!$C$5:$C$104,A72,Transactions!$D$5:$D$104,B72,Transactions!$M$5:$M$104,"Missing Receipt")+COUNTIFS(Transactions!$C$5:$C$104,A72,Transactions!$D$5:$D$104,B72,Transactions!$M$5:$M$104,"Pending Receipt")+COUNTIFS(Transactions!$C$5:$C$104,A72,Transactions!$D$5:$D$104,B72,Transactions!$M$5:$M$104,"Amount Mismatch"),0))</f>
        <v/>
      </c>
      <c r="G72" s="19">
        <f>IF(OR(A72="",B72="",C72=""),"Review",IF(COUNTIFS($A$5:$A$104,A72,$B$5:$B$104,B72)&gt;1,"Duplicate Entry",IF(IFERROR(ABS(E72)&gt;Assumptions!$B$5,TRUE),"Total Mismatch",IF(F72&gt;0,"Transaction Review","Reconciled"))))</f>
        <v/>
      </c>
      <c r="H72" s="15" t="n"/>
    </row>
    <row r="73">
      <c r="A73" s="31" t="n"/>
      <c r="B73" s="15" t="n"/>
      <c r="C73" s="32" t="n"/>
      <c r="D73" s="29">
        <f>IF(OR(A73="",B73=""),"",IFERROR(SUMIFS(Transactions!$J$5:$J$104,Transactions!$C$5:$C$104,A73,Transactions!$D$5:$D$104,B73),""))</f>
        <v/>
      </c>
      <c r="E73" s="29">
        <f>IF(OR(A73="",B73="",C73=""),"",IFERROR(D73-C73,""))</f>
        <v/>
      </c>
      <c r="F73" s="20">
        <f>IF(OR(A73="",B73=""),"",IFERROR(COUNTIFS(Transactions!$C$5:$C$104,A73,Transactions!$D$5:$D$104,B73,Transactions!$M$5:$M$104,"Review")+COUNTIFS(Transactions!$C$5:$C$104,A73,Transactions!$D$5:$D$104,B73,Transactions!$M$5:$M$104,"Statement Missing")+COUNTIFS(Transactions!$C$5:$C$104,A73,Transactions!$D$5:$D$104,B73,Transactions!$M$5:$M$104,"Missing Receipt")+COUNTIFS(Transactions!$C$5:$C$104,A73,Transactions!$D$5:$D$104,B73,Transactions!$M$5:$M$104,"Pending Receipt")+COUNTIFS(Transactions!$C$5:$C$104,A73,Transactions!$D$5:$D$104,B73,Transactions!$M$5:$M$104,"Amount Mismatch"),0))</f>
        <v/>
      </c>
      <c r="G73" s="18">
        <f>IF(OR(A73="",B73="",C73=""),"Review",IF(COUNTIFS($A$5:$A$104,A73,$B$5:$B$104,B73)&gt;1,"Duplicate Entry",IF(IFERROR(ABS(E73)&gt;Assumptions!$B$5,TRUE),"Total Mismatch",IF(F73&gt;0,"Transaction Review","Reconciled"))))</f>
        <v/>
      </c>
      <c r="H73" s="15" t="n"/>
    </row>
    <row r="74">
      <c r="A74" s="31" t="n"/>
      <c r="B74" s="15" t="n"/>
      <c r="C74" s="32" t="n"/>
      <c r="D74" s="30">
        <f>IF(OR(A74="",B74=""),"",IFERROR(SUMIFS(Transactions!$J$5:$J$104,Transactions!$C$5:$C$104,A74,Transactions!$D$5:$D$104,B74),""))</f>
        <v/>
      </c>
      <c r="E74" s="30">
        <f>IF(OR(A74="",B74="",C74=""),"",IFERROR(D74-C74,""))</f>
        <v/>
      </c>
      <c r="F74" s="21">
        <f>IF(OR(A74="",B74=""),"",IFERROR(COUNTIFS(Transactions!$C$5:$C$104,A74,Transactions!$D$5:$D$104,B74,Transactions!$M$5:$M$104,"Review")+COUNTIFS(Transactions!$C$5:$C$104,A74,Transactions!$D$5:$D$104,B74,Transactions!$M$5:$M$104,"Statement Missing")+COUNTIFS(Transactions!$C$5:$C$104,A74,Transactions!$D$5:$D$104,B74,Transactions!$M$5:$M$104,"Missing Receipt")+COUNTIFS(Transactions!$C$5:$C$104,A74,Transactions!$D$5:$D$104,B74,Transactions!$M$5:$M$104,"Pending Receipt")+COUNTIFS(Transactions!$C$5:$C$104,A74,Transactions!$D$5:$D$104,B74,Transactions!$M$5:$M$104,"Amount Mismatch"),0))</f>
        <v/>
      </c>
      <c r="G74" s="19">
        <f>IF(OR(A74="",B74="",C74=""),"Review",IF(COUNTIFS($A$5:$A$104,A74,$B$5:$B$104,B74)&gt;1,"Duplicate Entry",IF(IFERROR(ABS(E74)&gt;Assumptions!$B$5,TRUE),"Total Mismatch",IF(F74&gt;0,"Transaction Review","Reconciled"))))</f>
        <v/>
      </c>
      <c r="H74" s="15" t="n"/>
    </row>
    <row r="75">
      <c r="A75" s="31" t="n"/>
      <c r="B75" s="15" t="n"/>
      <c r="C75" s="32" t="n"/>
      <c r="D75" s="29">
        <f>IF(OR(A75="",B75=""),"",IFERROR(SUMIFS(Transactions!$J$5:$J$104,Transactions!$C$5:$C$104,A75,Transactions!$D$5:$D$104,B75),""))</f>
        <v/>
      </c>
      <c r="E75" s="29">
        <f>IF(OR(A75="",B75="",C75=""),"",IFERROR(D75-C75,""))</f>
        <v/>
      </c>
      <c r="F75" s="20">
        <f>IF(OR(A75="",B75=""),"",IFERROR(COUNTIFS(Transactions!$C$5:$C$104,A75,Transactions!$D$5:$D$104,B75,Transactions!$M$5:$M$104,"Review")+COUNTIFS(Transactions!$C$5:$C$104,A75,Transactions!$D$5:$D$104,B75,Transactions!$M$5:$M$104,"Statement Missing")+COUNTIFS(Transactions!$C$5:$C$104,A75,Transactions!$D$5:$D$104,B75,Transactions!$M$5:$M$104,"Missing Receipt")+COUNTIFS(Transactions!$C$5:$C$104,A75,Transactions!$D$5:$D$104,B75,Transactions!$M$5:$M$104,"Pending Receipt")+COUNTIFS(Transactions!$C$5:$C$104,A75,Transactions!$D$5:$D$104,B75,Transactions!$M$5:$M$104,"Amount Mismatch"),0))</f>
        <v/>
      </c>
      <c r="G75" s="18">
        <f>IF(OR(A75="",B75="",C75=""),"Review",IF(COUNTIFS($A$5:$A$104,A75,$B$5:$B$104,B75)&gt;1,"Duplicate Entry",IF(IFERROR(ABS(E75)&gt;Assumptions!$B$5,TRUE),"Total Mismatch",IF(F75&gt;0,"Transaction Review","Reconciled"))))</f>
        <v/>
      </c>
      <c r="H75" s="15" t="n"/>
    </row>
    <row r="76">
      <c r="A76" s="31" t="n"/>
      <c r="B76" s="15" t="n"/>
      <c r="C76" s="32" t="n"/>
      <c r="D76" s="30">
        <f>IF(OR(A76="",B76=""),"",IFERROR(SUMIFS(Transactions!$J$5:$J$104,Transactions!$C$5:$C$104,A76,Transactions!$D$5:$D$104,B76),""))</f>
        <v/>
      </c>
      <c r="E76" s="30">
        <f>IF(OR(A76="",B76="",C76=""),"",IFERROR(D76-C76,""))</f>
        <v/>
      </c>
      <c r="F76" s="21">
        <f>IF(OR(A76="",B76=""),"",IFERROR(COUNTIFS(Transactions!$C$5:$C$104,A76,Transactions!$D$5:$D$104,B76,Transactions!$M$5:$M$104,"Review")+COUNTIFS(Transactions!$C$5:$C$104,A76,Transactions!$D$5:$D$104,B76,Transactions!$M$5:$M$104,"Statement Missing")+COUNTIFS(Transactions!$C$5:$C$104,A76,Transactions!$D$5:$D$104,B76,Transactions!$M$5:$M$104,"Missing Receipt")+COUNTIFS(Transactions!$C$5:$C$104,A76,Transactions!$D$5:$D$104,B76,Transactions!$M$5:$M$104,"Pending Receipt")+COUNTIFS(Transactions!$C$5:$C$104,A76,Transactions!$D$5:$D$104,B76,Transactions!$M$5:$M$104,"Amount Mismatch"),0))</f>
        <v/>
      </c>
      <c r="G76" s="19">
        <f>IF(OR(A76="",B76="",C76=""),"Review",IF(COUNTIFS($A$5:$A$104,A76,$B$5:$B$104,B76)&gt;1,"Duplicate Entry",IF(IFERROR(ABS(E76)&gt;Assumptions!$B$5,TRUE),"Total Mismatch",IF(F76&gt;0,"Transaction Review","Reconciled"))))</f>
        <v/>
      </c>
      <c r="H76" s="15" t="n"/>
    </row>
    <row r="77">
      <c r="A77" s="31" t="n"/>
      <c r="B77" s="15" t="n"/>
      <c r="C77" s="32" t="n"/>
      <c r="D77" s="29">
        <f>IF(OR(A77="",B77=""),"",IFERROR(SUMIFS(Transactions!$J$5:$J$104,Transactions!$C$5:$C$104,A77,Transactions!$D$5:$D$104,B77),""))</f>
        <v/>
      </c>
      <c r="E77" s="29">
        <f>IF(OR(A77="",B77="",C77=""),"",IFERROR(D77-C77,""))</f>
        <v/>
      </c>
      <c r="F77" s="20">
        <f>IF(OR(A77="",B77=""),"",IFERROR(COUNTIFS(Transactions!$C$5:$C$104,A77,Transactions!$D$5:$D$104,B77,Transactions!$M$5:$M$104,"Review")+COUNTIFS(Transactions!$C$5:$C$104,A77,Transactions!$D$5:$D$104,B77,Transactions!$M$5:$M$104,"Statement Missing")+COUNTIFS(Transactions!$C$5:$C$104,A77,Transactions!$D$5:$D$104,B77,Transactions!$M$5:$M$104,"Missing Receipt")+COUNTIFS(Transactions!$C$5:$C$104,A77,Transactions!$D$5:$D$104,B77,Transactions!$M$5:$M$104,"Pending Receipt")+COUNTIFS(Transactions!$C$5:$C$104,A77,Transactions!$D$5:$D$104,B77,Transactions!$M$5:$M$104,"Amount Mismatch"),0))</f>
        <v/>
      </c>
      <c r="G77" s="18">
        <f>IF(OR(A77="",B77="",C77=""),"Review",IF(COUNTIFS($A$5:$A$104,A77,$B$5:$B$104,B77)&gt;1,"Duplicate Entry",IF(IFERROR(ABS(E77)&gt;Assumptions!$B$5,TRUE),"Total Mismatch",IF(F77&gt;0,"Transaction Review","Reconciled"))))</f>
        <v/>
      </c>
      <c r="H77" s="15" t="n"/>
    </row>
    <row r="78">
      <c r="A78" s="31" t="n"/>
      <c r="B78" s="15" t="n"/>
      <c r="C78" s="32" t="n"/>
      <c r="D78" s="30">
        <f>IF(OR(A78="",B78=""),"",IFERROR(SUMIFS(Transactions!$J$5:$J$104,Transactions!$C$5:$C$104,A78,Transactions!$D$5:$D$104,B78),""))</f>
        <v/>
      </c>
      <c r="E78" s="30">
        <f>IF(OR(A78="",B78="",C78=""),"",IFERROR(D78-C78,""))</f>
        <v/>
      </c>
      <c r="F78" s="21">
        <f>IF(OR(A78="",B78=""),"",IFERROR(COUNTIFS(Transactions!$C$5:$C$104,A78,Transactions!$D$5:$D$104,B78,Transactions!$M$5:$M$104,"Review")+COUNTIFS(Transactions!$C$5:$C$104,A78,Transactions!$D$5:$D$104,B78,Transactions!$M$5:$M$104,"Statement Missing")+COUNTIFS(Transactions!$C$5:$C$104,A78,Transactions!$D$5:$D$104,B78,Transactions!$M$5:$M$104,"Missing Receipt")+COUNTIFS(Transactions!$C$5:$C$104,A78,Transactions!$D$5:$D$104,B78,Transactions!$M$5:$M$104,"Pending Receipt")+COUNTIFS(Transactions!$C$5:$C$104,A78,Transactions!$D$5:$D$104,B78,Transactions!$M$5:$M$104,"Amount Mismatch"),0))</f>
        <v/>
      </c>
      <c r="G78" s="19">
        <f>IF(OR(A78="",B78="",C78=""),"Review",IF(COUNTIFS($A$5:$A$104,A78,$B$5:$B$104,B78)&gt;1,"Duplicate Entry",IF(IFERROR(ABS(E78)&gt;Assumptions!$B$5,TRUE),"Total Mismatch",IF(F78&gt;0,"Transaction Review","Reconciled"))))</f>
        <v/>
      </c>
      <c r="H78" s="15" t="n"/>
    </row>
    <row r="79">
      <c r="A79" s="31" t="n"/>
      <c r="B79" s="15" t="n"/>
      <c r="C79" s="32" t="n"/>
      <c r="D79" s="29">
        <f>IF(OR(A79="",B79=""),"",IFERROR(SUMIFS(Transactions!$J$5:$J$104,Transactions!$C$5:$C$104,A79,Transactions!$D$5:$D$104,B79),""))</f>
        <v/>
      </c>
      <c r="E79" s="29">
        <f>IF(OR(A79="",B79="",C79=""),"",IFERROR(D79-C79,""))</f>
        <v/>
      </c>
      <c r="F79" s="20">
        <f>IF(OR(A79="",B79=""),"",IFERROR(COUNTIFS(Transactions!$C$5:$C$104,A79,Transactions!$D$5:$D$104,B79,Transactions!$M$5:$M$104,"Review")+COUNTIFS(Transactions!$C$5:$C$104,A79,Transactions!$D$5:$D$104,B79,Transactions!$M$5:$M$104,"Statement Missing")+COUNTIFS(Transactions!$C$5:$C$104,A79,Transactions!$D$5:$D$104,B79,Transactions!$M$5:$M$104,"Missing Receipt")+COUNTIFS(Transactions!$C$5:$C$104,A79,Transactions!$D$5:$D$104,B79,Transactions!$M$5:$M$104,"Pending Receipt")+COUNTIFS(Transactions!$C$5:$C$104,A79,Transactions!$D$5:$D$104,B79,Transactions!$M$5:$M$104,"Amount Mismatch"),0))</f>
        <v/>
      </c>
      <c r="G79" s="18">
        <f>IF(OR(A79="",B79="",C79=""),"Review",IF(COUNTIFS($A$5:$A$104,A79,$B$5:$B$104,B79)&gt;1,"Duplicate Entry",IF(IFERROR(ABS(E79)&gt;Assumptions!$B$5,TRUE),"Total Mismatch",IF(F79&gt;0,"Transaction Review","Reconciled"))))</f>
        <v/>
      </c>
      <c r="H79" s="15" t="n"/>
    </row>
    <row r="80">
      <c r="A80" s="31" t="n"/>
      <c r="B80" s="15" t="n"/>
      <c r="C80" s="32" t="n"/>
      <c r="D80" s="30">
        <f>IF(OR(A80="",B80=""),"",IFERROR(SUMIFS(Transactions!$J$5:$J$104,Transactions!$C$5:$C$104,A80,Transactions!$D$5:$D$104,B80),""))</f>
        <v/>
      </c>
      <c r="E80" s="30">
        <f>IF(OR(A80="",B80="",C80=""),"",IFERROR(D80-C80,""))</f>
        <v/>
      </c>
      <c r="F80" s="21">
        <f>IF(OR(A80="",B80=""),"",IFERROR(COUNTIFS(Transactions!$C$5:$C$104,A80,Transactions!$D$5:$D$104,B80,Transactions!$M$5:$M$104,"Review")+COUNTIFS(Transactions!$C$5:$C$104,A80,Transactions!$D$5:$D$104,B80,Transactions!$M$5:$M$104,"Statement Missing")+COUNTIFS(Transactions!$C$5:$C$104,A80,Transactions!$D$5:$D$104,B80,Transactions!$M$5:$M$104,"Missing Receipt")+COUNTIFS(Transactions!$C$5:$C$104,A80,Transactions!$D$5:$D$104,B80,Transactions!$M$5:$M$104,"Pending Receipt")+COUNTIFS(Transactions!$C$5:$C$104,A80,Transactions!$D$5:$D$104,B80,Transactions!$M$5:$M$104,"Amount Mismatch"),0))</f>
        <v/>
      </c>
      <c r="G80" s="19">
        <f>IF(OR(A80="",B80="",C80=""),"Review",IF(COUNTIFS($A$5:$A$104,A80,$B$5:$B$104,B80)&gt;1,"Duplicate Entry",IF(IFERROR(ABS(E80)&gt;Assumptions!$B$5,TRUE),"Total Mismatch",IF(F80&gt;0,"Transaction Review","Reconciled"))))</f>
        <v/>
      </c>
      <c r="H80" s="15" t="n"/>
    </row>
    <row r="81">
      <c r="A81" s="31" t="n"/>
      <c r="B81" s="15" t="n"/>
      <c r="C81" s="32" t="n"/>
      <c r="D81" s="29">
        <f>IF(OR(A81="",B81=""),"",IFERROR(SUMIFS(Transactions!$J$5:$J$104,Transactions!$C$5:$C$104,A81,Transactions!$D$5:$D$104,B81),""))</f>
        <v/>
      </c>
      <c r="E81" s="29">
        <f>IF(OR(A81="",B81="",C81=""),"",IFERROR(D81-C81,""))</f>
        <v/>
      </c>
      <c r="F81" s="20">
        <f>IF(OR(A81="",B81=""),"",IFERROR(COUNTIFS(Transactions!$C$5:$C$104,A81,Transactions!$D$5:$D$104,B81,Transactions!$M$5:$M$104,"Review")+COUNTIFS(Transactions!$C$5:$C$104,A81,Transactions!$D$5:$D$104,B81,Transactions!$M$5:$M$104,"Statement Missing")+COUNTIFS(Transactions!$C$5:$C$104,A81,Transactions!$D$5:$D$104,B81,Transactions!$M$5:$M$104,"Missing Receipt")+COUNTIFS(Transactions!$C$5:$C$104,A81,Transactions!$D$5:$D$104,B81,Transactions!$M$5:$M$104,"Pending Receipt")+COUNTIFS(Transactions!$C$5:$C$104,A81,Transactions!$D$5:$D$104,B81,Transactions!$M$5:$M$104,"Amount Mismatch"),0))</f>
        <v/>
      </c>
      <c r="G81" s="18">
        <f>IF(OR(A81="",B81="",C81=""),"Review",IF(COUNTIFS($A$5:$A$104,A81,$B$5:$B$104,B81)&gt;1,"Duplicate Entry",IF(IFERROR(ABS(E81)&gt;Assumptions!$B$5,TRUE),"Total Mismatch",IF(F81&gt;0,"Transaction Review","Reconciled"))))</f>
        <v/>
      </c>
      <c r="H81" s="15" t="n"/>
    </row>
    <row r="82">
      <c r="A82" s="31" t="n"/>
      <c r="B82" s="15" t="n"/>
      <c r="C82" s="32" t="n"/>
      <c r="D82" s="30">
        <f>IF(OR(A82="",B82=""),"",IFERROR(SUMIFS(Transactions!$J$5:$J$104,Transactions!$C$5:$C$104,A82,Transactions!$D$5:$D$104,B82),""))</f>
        <v/>
      </c>
      <c r="E82" s="30">
        <f>IF(OR(A82="",B82="",C82=""),"",IFERROR(D82-C82,""))</f>
        <v/>
      </c>
      <c r="F82" s="21">
        <f>IF(OR(A82="",B82=""),"",IFERROR(COUNTIFS(Transactions!$C$5:$C$104,A82,Transactions!$D$5:$D$104,B82,Transactions!$M$5:$M$104,"Review")+COUNTIFS(Transactions!$C$5:$C$104,A82,Transactions!$D$5:$D$104,B82,Transactions!$M$5:$M$104,"Statement Missing")+COUNTIFS(Transactions!$C$5:$C$104,A82,Transactions!$D$5:$D$104,B82,Transactions!$M$5:$M$104,"Missing Receipt")+COUNTIFS(Transactions!$C$5:$C$104,A82,Transactions!$D$5:$D$104,B82,Transactions!$M$5:$M$104,"Pending Receipt")+COUNTIFS(Transactions!$C$5:$C$104,A82,Transactions!$D$5:$D$104,B82,Transactions!$M$5:$M$104,"Amount Mismatch"),0))</f>
        <v/>
      </c>
      <c r="G82" s="19">
        <f>IF(OR(A82="",B82="",C82=""),"Review",IF(COUNTIFS($A$5:$A$104,A82,$B$5:$B$104,B82)&gt;1,"Duplicate Entry",IF(IFERROR(ABS(E82)&gt;Assumptions!$B$5,TRUE),"Total Mismatch",IF(F82&gt;0,"Transaction Review","Reconciled"))))</f>
        <v/>
      </c>
      <c r="H82" s="15" t="n"/>
    </row>
    <row r="83">
      <c r="A83" s="31" t="n"/>
      <c r="B83" s="15" t="n"/>
      <c r="C83" s="32" t="n"/>
      <c r="D83" s="29">
        <f>IF(OR(A83="",B83=""),"",IFERROR(SUMIFS(Transactions!$J$5:$J$104,Transactions!$C$5:$C$104,A83,Transactions!$D$5:$D$104,B83),""))</f>
        <v/>
      </c>
      <c r="E83" s="29">
        <f>IF(OR(A83="",B83="",C83=""),"",IFERROR(D83-C83,""))</f>
        <v/>
      </c>
      <c r="F83" s="20">
        <f>IF(OR(A83="",B83=""),"",IFERROR(COUNTIFS(Transactions!$C$5:$C$104,A83,Transactions!$D$5:$D$104,B83,Transactions!$M$5:$M$104,"Review")+COUNTIFS(Transactions!$C$5:$C$104,A83,Transactions!$D$5:$D$104,B83,Transactions!$M$5:$M$104,"Statement Missing")+COUNTIFS(Transactions!$C$5:$C$104,A83,Transactions!$D$5:$D$104,B83,Transactions!$M$5:$M$104,"Missing Receipt")+COUNTIFS(Transactions!$C$5:$C$104,A83,Transactions!$D$5:$D$104,B83,Transactions!$M$5:$M$104,"Pending Receipt")+COUNTIFS(Transactions!$C$5:$C$104,A83,Transactions!$D$5:$D$104,B83,Transactions!$M$5:$M$104,"Amount Mismatch"),0))</f>
        <v/>
      </c>
      <c r="G83" s="18">
        <f>IF(OR(A83="",B83="",C83=""),"Review",IF(COUNTIFS($A$5:$A$104,A83,$B$5:$B$104,B83)&gt;1,"Duplicate Entry",IF(IFERROR(ABS(E83)&gt;Assumptions!$B$5,TRUE),"Total Mismatch",IF(F83&gt;0,"Transaction Review","Reconciled"))))</f>
        <v/>
      </c>
      <c r="H83" s="15" t="n"/>
    </row>
    <row r="84">
      <c r="A84" s="31" t="n"/>
      <c r="B84" s="15" t="n"/>
      <c r="C84" s="32" t="n"/>
      <c r="D84" s="30">
        <f>IF(OR(A84="",B84=""),"",IFERROR(SUMIFS(Transactions!$J$5:$J$104,Transactions!$C$5:$C$104,A84,Transactions!$D$5:$D$104,B84),""))</f>
        <v/>
      </c>
      <c r="E84" s="30">
        <f>IF(OR(A84="",B84="",C84=""),"",IFERROR(D84-C84,""))</f>
        <v/>
      </c>
      <c r="F84" s="21">
        <f>IF(OR(A84="",B84=""),"",IFERROR(COUNTIFS(Transactions!$C$5:$C$104,A84,Transactions!$D$5:$D$104,B84,Transactions!$M$5:$M$104,"Review")+COUNTIFS(Transactions!$C$5:$C$104,A84,Transactions!$D$5:$D$104,B84,Transactions!$M$5:$M$104,"Statement Missing")+COUNTIFS(Transactions!$C$5:$C$104,A84,Transactions!$D$5:$D$104,B84,Transactions!$M$5:$M$104,"Missing Receipt")+COUNTIFS(Transactions!$C$5:$C$104,A84,Transactions!$D$5:$D$104,B84,Transactions!$M$5:$M$104,"Pending Receipt")+COUNTIFS(Transactions!$C$5:$C$104,A84,Transactions!$D$5:$D$104,B84,Transactions!$M$5:$M$104,"Amount Mismatch"),0))</f>
        <v/>
      </c>
      <c r="G84" s="19">
        <f>IF(OR(A84="",B84="",C84=""),"Review",IF(COUNTIFS($A$5:$A$104,A84,$B$5:$B$104,B84)&gt;1,"Duplicate Entry",IF(IFERROR(ABS(E84)&gt;Assumptions!$B$5,TRUE),"Total Mismatch",IF(F84&gt;0,"Transaction Review","Reconciled"))))</f>
        <v/>
      </c>
      <c r="H84" s="15" t="n"/>
    </row>
    <row r="85">
      <c r="A85" s="31" t="n"/>
      <c r="B85" s="15" t="n"/>
      <c r="C85" s="32" t="n"/>
      <c r="D85" s="29">
        <f>IF(OR(A85="",B85=""),"",IFERROR(SUMIFS(Transactions!$J$5:$J$104,Transactions!$C$5:$C$104,A85,Transactions!$D$5:$D$104,B85),""))</f>
        <v/>
      </c>
      <c r="E85" s="29">
        <f>IF(OR(A85="",B85="",C85=""),"",IFERROR(D85-C85,""))</f>
        <v/>
      </c>
      <c r="F85" s="20">
        <f>IF(OR(A85="",B85=""),"",IFERROR(COUNTIFS(Transactions!$C$5:$C$104,A85,Transactions!$D$5:$D$104,B85,Transactions!$M$5:$M$104,"Review")+COUNTIFS(Transactions!$C$5:$C$104,A85,Transactions!$D$5:$D$104,B85,Transactions!$M$5:$M$104,"Statement Missing")+COUNTIFS(Transactions!$C$5:$C$104,A85,Transactions!$D$5:$D$104,B85,Transactions!$M$5:$M$104,"Missing Receipt")+COUNTIFS(Transactions!$C$5:$C$104,A85,Transactions!$D$5:$D$104,B85,Transactions!$M$5:$M$104,"Pending Receipt")+COUNTIFS(Transactions!$C$5:$C$104,A85,Transactions!$D$5:$D$104,B85,Transactions!$M$5:$M$104,"Amount Mismatch"),0))</f>
        <v/>
      </c>
      <c r="G85" s="18">
        <f>IF(OR(A85="",B85="",C85=""),"Review",IF(COUNTIFS($A$5:$A$104,A85,$B$5:$B$104,B85)&gt;1,"Duplicate Entry",IF(IFERROR(ABS(E85)&gt;Assumptions!$B$5,TRUE),"Total Mismatch",IF(F85&gt;0,"Transaction Review","Reconciled"))))</f>
        <v/>
      </c>
      <c r="H85" s="15" t="n"/>
    </row>
    <row r="86">
      <c r="A86" s="31" t="n"/>
      <c r="B86" s="15" t="n"/>
      <c r="C86" s="32" t="n"/>
      <c r="D86" s="30">
        <f>IF(OR(A86="",B86=""),"",IFERROR(SUMIFS(Transactions!$J$5:$J$104,Transactions!$C$5:$C$104,A86,Transactions!$D$5:$D$104,B86),""))</f>
        <v/>
      </c>
      <c r="E86" s="30">
        <f>IF(OR(A86="",B86="",C86=""),"",IFERROR(D86-C86,""))</f>
        <v/>
      </c>
      <c r="F86" s="21">
        <f>IF(OR(A86="",B86=""),"",IFERROR(COUNTIFS(Transactions!$C$5:$C$104,A86,Transactions!$D$5:$D$104,B86,Transactions!$M$5:$M$104,"Review")+COUNTIFS(Transactions!$C$5:$C$104,A86,Transactions!$D$5:$D$104,B86,Transactions!$M$5:$M$104,"Statement Missing")+COUNTIFS(Transactions!$C$5:$C$104,A86,Transactions!$D$5:$D$104,B86,Transactions!$M$5:$M$104,"Missing Receipt")+COUNTIFS(Transactions!$C$5:$C$104,A86,Transactions!$D$5:$D$104,B86,Transactions!$M$5:$M$104,"Pending Receipt")+COUNTIFS(Transactions!$C$5:$C$104,A86,Transactions!$D$5:$D$104,B86,Transactions!$M$5:$M$104,"Amount Mismatch"),0))</f>
        <v/>
      </c>
      <c r="G86" s="19">
        <f>IF(OR(A86="",B86="",C86=""),"Review",IF(COUNTIFS($A$5:$A$104,A86,$B$5:$B$104,B86)&gt;1,"Duplicate Entry",IF(IFERROR(ABS(E86)&gt;Assumptions!$B$5,TRUE),"Total Mismatch",IF(F86&gt;0,"Transaction Review","Reconciled"))))</f>
        <v/>
      </c>
      <c r="H86" s="15" t="n"/>
    </row>
    <row r="87">
      <c r="A87" s="31" t="n"/>
      <c r="B87" s="15" t="n"/>
      <c r="C87" s="32" t="n"/>
      <c r="D87" s="29">
        <f>IF(OR(A87="",B87=""),"",IFERROR(SUMIFS(Transactions!$J$5:$J$104,Transactions!$C$5:$C$104,A87,Transactions!$D$5:$D$104,B87),""))</f>
        <v/>
      </c>
      <c r="E87" s="29">
        <f>IF(OR(A87="",B87="",C87=""),"",IFERROR(D87-C87,""))</f>
        <v/>
      </c>
      <c r="F87" s="20">
        <f>IF(OR(A87="",B87=""),"",IFERROR(COUNTIFS(Transactions!$C$5:$C$104,A87,Transactions!$D$5:$D$104,B87,Transactions!$M$5:$M$104,"Review")+COUNTIFS(Transactions!$C$5:$C$104,A87,Transactions!$D$5:$D$104,B87,Transactions!$M$5:$M$104,"Statement Missing")+COUNTIFS(Transactions!$C$5:$C$104,A87,Transactions!$D$5:$D$104,B87,Transactions!$M$5:$M$104,"Missing Receipt")+COUNTIFS(Transactions!$C$5:$C$104,A87,Transactions!$D$5:$D$104,B87,Transactions!$M$5:$M$104,"Pending Receipt")+COUNTIFS(Transactions!$C$5:$C$104,A87,Transactions!$D$5:$D$104,B87,Transactions!$M$5:$M$104,"Amount Mismatch"),0))</f>
        <v/>
      </c>
      <c r="G87" s="18">
        <f>IF(OR(A87="",B87="",C87=""),"Review",IF(COUNTIFS($A$5:$A$104,A87,$B$5:$B$104,B87)&gt;1,"Duplicate Entry",IF(IFERROR(ABS(E87)&gt;Assumptions!$B$5,TRUE),"Total Mismatch",IF(F87&gt;0,"Transaction Review","Reconciled"))))</f>
        <v/>
      </c>
      <c r="H87" s="15" t="n"/>
    </row>
    <row r="88">
      <c r="A88" s="31" t="n"/>
      <c r="B88" s="15" t="n"/>
      <c r="C88" s="32" t="n"/>
      <c r="D88" s="30">
        <f>IF(OR(A88="",B88=""),"",IFERROR(SUMIFS(Transactions!$J$5:$J$104,Transactions!$C$5:$C$104,A88,Transactions!$D$5:$D$104,B88),""))</f>
        <v/>
      </c>
      <c r="E88" s="30">
        <f>IF(OR(A88="",B88="",C88=""),"",IFERROR(D88-C88,""))</f>
        <v/>
      </c>
      <c r="F88" s="21">
        <f>IF(OR(A88="",B88=""),"",IFERROR(COUNTIFS(Transactions!$C$5:$C$104,A88,Transactions!$D$5:$D$104,B88,Transactions!$M$5:$M$104,"Review")+COUNTIFS(Transactions!$C$5:$C$104,A88,Transactions!$D$5:$D$104,B88,Transactions!$M$5:$M$104,"Statement Missing")+COUNTIFS(Transactions!$C$5:$C$104,A88,Transactions!$D$5:$D$104,B88,Transactions!$M$5:$M$104,"Missing Receipt")+COUNTIFS(Transactions!$C$5:$C$104,A88,Transactions!$D$5:$D$104,B88,Transactions!$M$5:$M$104,"Pending Receipt")+COUNTIFS(Transactions!$C$5:$C$104,A88,Transactions!$D$5:$D$104,B88,Transactions!$M$5:$M$104,"Amount Mismatch"),0))</f>
        <v/>
      </c>
      <c r="G88" s="19">
        <f>IF(OR(A88="",B88="",C88=""),"Review",IF(COUNTIFS($A$5:$A$104,A88,$B$5:$B$104,B88)&gt;1,"Duplicate Entry",IF(IFERROR(ABS(E88)&gt;Assumptions!$B$5,TRUE),"Total Mismatch",IF(F88&gt;0,"Transaction Review","Reconciled"))))</f>
        <v/>
      </c>
      <c r="H88" s="15" t="n"/>
    </row>
    <row r="89">
      <c r="A89" s="31" t="n"/>
      <c r="B89" s="15" t="n"/>
      <c r="C89" s="32" t="n"/>
      <c r="D89" s="29">
        <f>IF(OR(A89="",B89=""),"",IFERROR(SUMIFS(Transactions!$J$5:$J$104,Transactions!$C$5:$C$104,A89,Transactions!$D$5:$D$104,B89),""))</f>
        <v/>
      </c>
      <c r="E89" s="29">
        <f>IF(OR(A89="",B89="",C89=""),"",IFERROR(D89-C89,""))</f>
        <v/>
      </c>
      <c r="F89" s="20">
        <f>IF(OR(A89="",B89=""),"",IFERROR(COUNTIFS(Transactions!$C$5:$C$104,A89,Transactions!$D$5:$D$104,B89,Transactions!$M$5:$M$104,"Review")+COUNTIFS(Transactions!$C$5:$C$104,A89,Transactions!$D$5:$D$104,B89,Transactions!$M$5:$M$104,"Statement Missing")+COUNTIFS(Transactions!$C$5:$C$104,A89,Transactions!$D$5:$D$104,B89,Transactions!$M$5:$M$104,"Missing Receipt")+COUNTIFS(Transactions!$C$5:$C$104,A89,Transactions!$D$5:$D$104,B89,Transactions!$M$5:$M$104,"Pending Receipt")+COUNTIFS(Transactions!$C$5:$C$104,A89,Transactions!$D$5:$D$104,B89,Transactions!$M$5:$M$104,"Amount Mismatch"),0))</f>
        <v/>
      </c>
      <c r="G89" s="18">
        <f>IF(OR(A89="",B89="",C89=""),"Review",IF(COUNTIFS($A$5:$A$104,A89,$B$5:$B$104,B89)&gt;1,"Duplicate Entry",IF(IFERROR(ABS(E89)&gt;Assumptions!$B$5,TRUE),"Total Mismatch",IF(F89&gt;0,"Transaction Review","Reconciled"))))</f>
        <v/>
      </c>
      <c r="H89" s="15" t="n"/>
    </row>
    <row r="90">
      <c r="A90" s="31" t="n"/>
      <c r="B90" s="15" t="n"/>
      <c r="C90" s="32" t="n"/>
      <c r="D90" s="30">
        <f>IF(OR(A90="",B90=""),"",IFERROR(SUMIFS(Transactions!$J$5:$J$104,Transactions!$C$5:$C$104,A90,Transactions!$D$5:$D$104,B90),""))</f>
        <v/>
      </c>
      <c r="E90" s="30">
        <f>IF(OR(A90="",B90="",C90=""),"",IFERROR(D90-C90,""))</f>
        <v/>
      </c>
      <c r="F90" s="21">
        <f>IF(OR(A90="",B90=""),"",IFERROR(COUNTIFS(Transactions!$C$5:$C$104,A90,Transactions!$D$5:$D$104,B90,Transactions!$M$5:$M$104,"Review")+COUNTIFS(Transactions!$C$5:$C$104,A90,Transactions!$D$5:$D$104,B90,Transactions!$M$5:$M$104,"Statement Missing")+COUNTIFS(Transactions!$C$5:$C$104,A90,Transactions!$D$5:$D$104,B90,Transactions!$M$5:$M$104,"Missing Receipt")+COUNTIFS(Transactions!$C$5:$C$104,A90,Transactions!$D$5:$D$104,B90,Transactions!$M$5:$M$104,"Pending Receipt")+COUNTIFS(Transactions!$C$5:$C$104,A90,Transactions!$D$5:$D$104,B90,Transactions!$M$5:$M$104,"Amount Mismatch"),0))</f>
        <v/>
      </c>
      <c r="G90" s="19">
        <f>IF(OR(A90="",B90="",C90=""),"Review",IF(COUNTIFS($A$5:$A$104,A90,$B$5:$B$104,B90)&gt;1,"Duplicate Entry",IF(IFERROR(ABS(E90)&gt;Assumptions!$B$5,TRUE),"Total Mismatch",IF(F90&gt;0,"Transaction Review","Reconciled"))))</f>
        <v/>
      </c>
      <c r="H90" s="15" t="n"/>
    </row>
    <row r="91">
      <c r="A91" s="31" t="n"/>
      <c r="B91" s="15" t="n"/>
      <c r="C91" s="32" t="n"/>
      <c r="D91" s="29">
        <f>IF(OR(A91="",B91=""),"",IFERROR(SUMIFS(Transactions!$J$5:$J$104,Transactions!$C$5:$C$104,A91,Transactions!$D$5:$D$104,B91),""))</f>
        <v/>
      </c>
      <c r="E91" s="29">
        <f>IF(OR(A91="",B91="",C91=""),"",IFERROR(D91-C91,""))</f>
        <v/>
      </c>
      <c r="F91" s="20">
        <f>IF(OR(A91="",B91=""),"",IFERROR(COUNTIFS(Transactions!$C$5:$C$104,A91,Transactions!$D$5:$D$104,B91,Transactions!$M$5:$M$104,"Review")+COUNTIFS(Transactions!$C$5:$C$104,A91,Transactions!$D$5:$D$104,B91,Transactions!$M$5:$M$104,"Statement Missing")+COUNTIFS(Transactions!$C$5:$C$104,A91,Transactions!$D$5:$D$104,B91,Transactions!$M$5:$M$104,"Missing Receipt")+COUNTIFS(Transactions!$C$5:$C$104,A91,Transactions!$D$5:$D$104,B91,Transactions!$M$5:$M$104,"Pending Receipt")+COUNTIFS(Transactions!$C$5:$C$104,A91,Transactions!$D$5:$D$104,B91,Transactions!$M$5:$M$104,"Amount Mismatch"),0))</f>
        <v/>
      </c>
      <c r="G91" s="18">
        <f>IF(OR(A91="",B91="",C91=""),"Review",IF(COUNTIFS($A$5:$A$104,A91,$B$5:$B$104,B91)&gt;1,"Duplicate Entry",IF(IFERROR(ABS(E91)&gt;Assumptions!$B$5,TRUE),"Total Mismatch",IF(F91&gt;0,"Transaction Review","Reconciled"))))</f>
        <v/>
      </c>
      <c r="H91" s="15" t="n"/>
    </row>
    <row r="92">
      <c r="A92" s="31" t="n"/>
      <c r="B92" s="15" t="n"/>
      <c r="C92" s="32" t="n"/>
      <c r="D92" s="30">
        <f>IF(OR(A92="",B92=""),"",IFERROR(SUMIFS(Transactions!$J$5:$J$104,Transactions!$C$5:$C$104,A92,Transactions!$D$5:$D$104,B92),""))</f>
        <v/>
      </c>
      <c r="E92" s="30">
        <f>IF(OR(A92="",B92="",C92=""),"",IFERROR(D92-C92,""))</f>
        <v/>
      </c>
      <c r="F92" s="21">
        <f>IF(OR(A92="",B92=""),"",IFERROR(COUNTIFS(Transactions!$C$5:$C$104,A92,Transactions!$D$5:$D$104,B92,Transactions!$M$5:$M$104,"Review")+COUNTIFS(Transactions!$C$5:$C$104,A92,Transactions!$D$5:$D$104,B92,Transactions!$M$5:$M$104,"Statement Missing")+COUNTIFS(Transactions!$C$5:$C$104,A92,Transactions!$D$5:$D$104,B92,Transactions!$M$5:$M$104,"Missing Receipt")+COUNTIFS(Transactions!$C$5:$C$104,A92,Transactions!$D$5:$D$104,B92,Transactions!$M$5:$M$104,"Pending Receipt")+COUNTIFS(Transactions!$C$5:$C$104,A92,Transactions!$D$5:$D$104,B92,Transactions!$M$5:$M$104,"Amount Mismatch"),0))</f>
        <v/>
      </c>
      <c r="G92" s="19">
        <f>IF(OR(A92="",B92="",C92=""),"Review",IF(COUNTIFS($A$5:$A$104,A92,$B$5:$B$104,B92)&gt;1,"Duplicate Entry",IF(IFERROR(ABS(E92)&gt;Assumptions!$B$5,TRUE),"Total Mismatch",IF(F92&gt;0,"Transaction Review","Reconciled"))))</f>
        <v/>
      </c>
      <c r="H92" s="15" t="n"/>
    </row>
    <row r="93">
      <c r="A93" s="31" t="n"/>
      <c r="B93" s="15" t="n"/>
      <c r="C93" s="32" t="n"/>
      <c r="D93" s="29">
        <f>IF(OR(A93="",B93=""),"",IFERROR(SUMIFS(Transactions!$J$5:$J$104,Transactions!$C$5:$C$104,A93,Transactions!$D$5:$D$104,B93),""))</f>
        <v/>
      </c>
      <c r="E93" s="29">
        <f>IF(OR(A93="",B93="",C93=""),"",IFERROR(D93-C93,""))</f>
        <v/>
      </c>
      <c r="F93" s="20">
        <f>IF(OR(A93="",B93=""),"",IFERROR(COUNTIFS(Transactions!$C$5:$C$104,A93,Transactions!$D$5:$D$104,B93,Transactions!$M$5:$M$104,"Review")+COUNTIFS(Transactions!$C$5:$C$104,A93,Transactions!$D$5:$D$104,B93,Transactions!$M$5:$M$104,"Statement Missing")+COUNTIFS(Transactions!$C$5:$C$104,A93,Transactions!$D$5:$D$104,B93,Transactions!$M$5:$M$104,"Missing Receipt")+COUNTIFS(Transactions!$C$5:$C$104,A93,Transactions!$D$5:$D$104,B93,Transactions!$M$5:$M$104,"Pending Receipt")+COUNTIFS(Transactions!$C$5:$C$104,A93,Transactions!$D$5:$D$104,B93,Transactions!$M$5:$M$104,"Amount Mismatch"),0))</f>
        <v/>
      </c>
      <c r="G93" s="18">
        <f>IF(OR(A93="",B93="",C93=""),"Review",IF(COUNTIFS($A$5:$A$104,A93,$B$5:$B$104,B93)&gt;1,"Duplicate Entry",IF(IFERROR(ABS(E93)&gt;Assumptions!$B$5,TRUE),"Total Mismatch",IF(F93&gt;0,"Transaction Review","Reconciled"))))</f>
        <v/>
      </c>
      <c r="H93" s="15" t="n"/>
    </row>
    <row r="94">
      <c r="A94" s="31" t="n"/>
      <c r="B94" s="15" t="n"/>
      <c r="C94" s="32" t="n"/>
      <c r="D94" s="30">
        <f>IF(OR(A94="",B94=""),"",IFERROR(SUMIFS(Transactions!$J$5:$J$104,Transactions!$C$5:$C$104,A94,Transactions!$D$5:$D$104,B94),""))</f>
        <v/>
      </c>
      <c r="E94" s="30">
        <f>IF(OR(A94="",B94="",C94=""),"",IFERROR(D94-C94,""))</f>
        <v/>
      </c>
      <c r="F94" s="21">
        <f>IF(OR(A94="",B94=""),"",IFERROR(COUNTIFS(Transactions!$C$5:$C$104,A94,Transactions!$D$5:$D$104,B94,Transactions!$M$5:$M$104,"Review")+COUNTIFS(Transactions!$C$5:$C$104,A94,Transactions!$D$5:$D$104,B94,Transactions!$M$5:$M$104,"Statement Missing")+COUNTIFS(Transactions!$C$5:$C$104,A94,Transactions!$D$5:$D$104,B94,Transactions!$M$5:$M$104,"Missing Receipt")+COUNTIFS(Transactions!$C$5:$C$104,A94,Transactions!$D$5:$D$104,B94,Transactions!$M$5:$M$104,"Pending Receipt")+COUNTIFS(Transactions!$C$5:$C$104,A94,Transactions!$D$5:$D$104,B94,Transactions!$M$5:$M$104,"Amount Mismatch"),0))</f>
        <v/>
      </c>
      <c r="G94" s="19">
        <f>IF(OR(A94="",B94="",C94=""),"Review",IF(COUNTIFS($A$5:$A$104,A94,$B$5:$B$104,B94)&gt;1,"Duplicate Entry",IF(IFERROR(ABS(E94)&gt;Assumptions!$B$5,TRUE),"Total Mismatch",IF(F94&gt;0,"Transaction Review","Reconciled"))))</f>
        <v/>
      </c>
      <c r="H94" s="15" t="n"/>
    </row>
    <row r="95">
      <c r="A95" s="31" t="n"/>
      <c r="B95" s="15" t="n"/>
      <c r="C95" s="32" t="n"/>
      <c r="D95" s="29">
        <f>IF(OR(A95="",B95=""),"",IFERROR(SUMIFS(Transactions!$J$5:$J$104,Transactions!$C$5:$C$104,A95,Transactions!$D$5:$D$104,B95),""))</f>
        <v/>
      </c>
      <c r="E95" s="29">
        <f>IF(OR(A95="",B95="",C95=""),"",IFERROR(D95-C95,""))</f>
        <v/>
      </c>
      <c r="F95" s="20">
        <f>IF(OR(A95="",B95=""),"",IFERROR(COUNTIFS(Transactions!$C$5:$C$104,A95,Transactions!$D$5:$D$104,B95,Transactions!$M$5:$M$104,"Review")+COUNTIFS(Transactions!$C$5:$C$104,A95,Transactions!$D$5:$D$104,B95,Transactions!$M$5:$M$104,"Statement Missing")+COUNTIFS(Transactions!$C$5:$C$104,A95,Transactions!$D$5:$D$104,B95,Transactions!$M$5:$M$104,"Missing Receipt")+COUNTIFS(Transactions!$C$5:$C$104,A95,Transactions!$D$5:$D$104,B95,Transactions!$M$5:$M$104,"Pending Receipt")+COUNTIFS(Transactions!$C$5:$C$104,A95,Transactions!$D$5:$D$104,B95,Transactions!$M$5:$M$104,"Amount Mismatch"),0))</f>
        <v/>
      </c>
      <c r="G95" s="18">
        <f>IF(OR(A95="",B95="",C95=""),"Review",IF(COUNTIFS($A$5:$A$104,A95,$B$5:$B$104,B95)&gt;1,"Duplicate Entry",IF(IFERROR(ABS(E95)&gt;Assumptions!$B$5,TRUE),"Total Mismatch",IF(F95&gt;0,"Transaction Review","Reconciled"))))</f>
        <v/>
      </c>
      <c r="H95" s="15" t="n"/>
    </row>
    <row r="96">
      <c r="A96" s="31" t="n"/>
      <c r="B96" s="15" t="n"/>
      <c r="C96" s="32" t="n"/>
      <c r="D96" s="30">
        <f>IF(OR(A96="",B96=""),"",IFERROR(SUMIFS(Transactions!$J$5:$J$104,Transactions!$C$5:$C$104,A96,Transactions!$D$5:$D$104,B96),""))</f>
        <v/>
      </c>
      <c r="E96" s="30">
        <f>IF(OR(A96="",B96="",C96=""),"",IFERROR(D96-C96,""))</f>
        <v/>
      </c>
      <c r="F96" s="21">
        <f>IF(OR(A96="",B96=""),"",IFERROR(COUNTIFS(Transactions!$C$5:$C$104,A96,Transactions!$D$5:$D$104,B96,Transactions!$M$5:$M$104,"Review")+COUNTIFS(Transactions!$C$5:$C$104,A96,Transactions!$D$5:$D$104,B96,Transactions!$M$5:$M$104,"Statement Missing")+COUNTIFS(Transactions!$C$5:$C$104,A96,Transactions!$D$5:$D$104,B96,Transactions!$M$5:$M$104,"Missing Receipt")+COUNTIFS(Transactions!$C$5:$C$104,A96,Transactions!$D$5:$D$104,B96,Transactions!$M$5:$M$104,"Pending Receipt")+COUNTIFS(Transactions!$C$5:$C$104,A96,Transactions!$D$5:$D$104,B96,Transactions!$M$5:$M$104,"Amount Mismatch"),0))</f>
        <v/>
      </c>
      <c r="G96" s="19">
        <f>IF(OR(A96="",B96="",C96=""),"Review",IF(COUNTIFS($A$5:$A$104,A96,$B$5:$B$104,B96)&gt;1,"Duplicate Entry",IF(IFERROR(ABS(E96)&gt;Assumptions!$B$5,TRUE),"Total Mismatch",IF(F96&gt;0,"Transaction Review","Reconciled"))))</f>
        <v/>
      </c>
      <c r="H96" s="15" t="n"/>
    </row>
    <row r="97">
      <c r="A97" s="31" t="n"/>
      <c r="B97" s="15" t="n"/>
      <c r="C97" s="32" t="n"/>
      <c r="D97" s="29">
        <f>IF(OR(A97="",B97=""),"",IFERROR(SUMIFS(Transactions!$J$5:$J$104,Transactions!$C$5:$C$104,A97,Transactions!$D$5:$D$104,B97),""))</f>
        <v/>
      </c>
      <c r="E97" s="29">
        <f>IF(OR(A97="",B97="",C97=""),"",IFERROR(D97-C97,""))</f>
        <v/>
      </c>
      <c r="F97" s="20">
        <f>IF(OR(A97="",B97=""),"",IFERROR(COUNTIFS(Transactions!$C$5:$C$104,A97,Transactions!$D$5:$D$104,B97,Transactions!$M$5:$M$104,"Review")+COUNTIFS(Transactions!$C$5:$C$104,A97,Transactions!$D$5:$D$104,B97,Transactions!$M$5:$M$104,"Statement Missing")+COUNTIFS(Transactions!$C$5:$C$104,A97,Transactions!$D$5:$D$104,B97,Transactions!$M$5:$M$104,"Missing Receipt")+COUNTIFS(Transactions!$C$5:$C$104,A97,Transactions!$D$5:$D$104,B97,Transactions!$M$5:$M$104,"Pending Receipt")+COUNTIFS(Transactions!$C$5:$C$104,A97,Transactions!$D$5:$D$104,B97,Transactions!$M$5:$M$104,"Amount Mismatch"),0))</f>
        <v/>
      </c>
      <c r="G97" s="18">
        <f>IF(OR(A97="",B97="",C97=""),"Review",IF(COUNTIFS($A$5:$A$104,A97,$B$5:$B$104,B97)&gt;1,"Duplicate Entry",IF(IFERROR(ABS(E97)&gt;Assumptions!$B$5,TRUE),"Total Mismatch",IF(F97&gt;0,"Transaction Review","Reconciled"))))</f>
        <v/>
      </c>
      <c r="H97" s="15" t="n"/>
    </row>
    <row r="98">
      <c r="A98" s="31" t="n"/>
      <c r="B98" s="15" t="n"/>
      <c r="C98" s="32" t="n"/>
      <c r="D98" s="30">
        <f>IF(OR(A98="",B98=""),"",IFERROR(SUMIFS(Transactions!$J$5:$J$104,Transactions!$C$5:$C$104,A98,Transactions!$D$5:$D$104,B98),""))</f>
        <v/>
      </c>
      <c r="E98" s="30">
        <f>IF(OR(A98="",B98="",C98=""),"",IFERROR(D98-C98,""))</f>
        <v/>
      </c>
      <c r="F98" s="21">
        <f>IF(OR(A98="",B98=""),"",IFERROR(COUNTIFS(Transactions!$C$5:$C$104,A98,Transactions!$D$5:$D$104,B98,Transactions!$M$5:$M$104,"Review")+COUNTIFS(Transactions!$C$5:$C$104,A98,Transactions!$D$5:$D$104,B98,Transactions!$M$5:$M$104,"Statement Missing")+COUNTIFS(Transactions!$C$5:$C$104,A98,Transactions!$D$5:$D$104,B98,Transactions!$M$5:$M$104,"Missing Receipt")+COUNTIFS(Transactions!$C$5:$C$104,A98,Transactions!$D$5:$D$104,B98,Transactions!$M$5:$M$104,"Pending Receipt")+COUNTIFS(Transactions!$C$5:$C$104,A98,Transactions!$D$5:$D$104,B98,Transactions!$M$5:$M$104,"Amount Mismatch"),0))</f>
        <v/>
      </c>
      <c r="G98" s="19">
        <f>IF(OR(A98="",B98="",C98=""),"Review",IF(COUNTIFS($A$5:$A$104,A98,$B$5:$B$104,B98)&gt;1,"Duplicate Entry",IF(IFERROR(ABS(E98)&gt;Assumptions!$B$5,TRUE),"Total Mismatch",IF(F98&gt;0,"Transaction Review","Reconciled"))))</f>
        <v/>
      </c>
      <c r="H98" s="15" t="n"/>
    </row>
    <row r="99">
      <c r="A99" s="31" t="n"/>
      <c r="B99" s="15" t="n"/>
      <c r="C99" s="32" t="n"/>
      <c r="D99" s="29">
        <f>IF(OR(A99="",B99=""),"",IFERROR(SUMIFS(Transactions!$J$5:$J$104,Transactions!$C$5:$C$104,A99,Transactions!$D$5:$D$104,B99),""))</f>
        <v/>
      </c>
      <c r="E99" s="29">
        <f>IF(OR(A99="",B99="",C99=""),"",IFERROR(D99-C99,""))</f>
        <v/>
      </c>
      <c r="F99" s="20">
        <f>IF(OR(A99="",B99=""),"",IFERROR(COUNTIFS(Transactions!$C$5:$C$104,A99,Transactions!$D$5:$D$104,B99,Transactions!$M$5:$M$104,"Review")+COUNTIFS(Transactions!$C$5:$C$104,A99,Transactions!$D$5:$D$104,B99,Transactions!$M$5:$M$104,"Statement Missing")+COUNTIFS(Transactions!$C$5:$C$104,A99,Transactions!$D$5:$D$104,B99,Transactions!$M$5:$M$104,"Missing Receipt")+COUNTIFS(Transactions!$C$5:$C$104,A99,Transactions!$D$5:$D$104,B99,Transactions!$M$5:$M$104,"Pending Receipt")+COUNTIFS(Transactions!$C$5:$C$104,A99,Transactions!$D$5:$D$104,B99,Transactions!$M$5:$M$104,"Amount Mismatch"),0))</f>
        <v/>
      </c>
      <c r="G99" s="18">
        <f>IF(OR(A99="",B99="",C99=""),"Review",IF(COUNTIFS($A$5:$A$104,A99,$B$5:$B$104,B99)&gt;1,"Duplicate Entry",IF(IFERROR(ABS(E99)&gt;Assumptions!$B$5,TRUE),"Total Mismatch",IF(F99&gt;0,"Transaction Review","Reconciled"))))</f>
        <v/>
      </c>
      <c r="H99" s="15" t="n"/>
    </row>
    <row r="100">
      <c r="A100" s="31" t="n"/>
      <c r="B100" s="15" t="n"/>
      <c r="C100" s="32" t="n"/>
      <c r="D100" s="30">
        <f>IF(OR(A100="",B100=""),"",IFERROR(SUMIFS(Transactions!$J$5:$J$104,Transactions!$C$5:$C$104,A100,Transactions!$D$5:$D$104,B100),""))</f>
        <v/>
      </c>
      <c r="E100" s="30">
        <f>IF(OR(A100="",B100="",C100=""),"",IFERROR(D100-C100,""))</f>
        <v/>
      </c>
      <c r="F100" s="21">
        <f>IF(OR(A100="",B100=""),"",IFERROR(COUNTIFS(Transactions!$C$5:$C$104,A100,Transactions!$D$5:$D$104,B100,Transactions!$M$5:$M$104,"Review")+COUNTIFS(Transactions!$C$5:$C$104,A100,Transactions!$D$5:$D$104,B100,Transactions!$M$5:$M$104,"Statement Missing")+COUNTIFS(Transactions!$C$5:$C$104,A100,Transactions!$D$5:$D$104,B100,Transactions!$M$5:$M$104,"Missing Receipt")+COUNTIFS(Transactions!$C$5:$C$104,A100,Transactions!$D$5:$D$104,B100,Transactions!$M$5:$M$104,"Pending Receipt")+COUNTIFS(Transactions!$C$5:$C$104,A100,Transactions!$D$5:$D$104,B100,Transactions!$M$5:$M$104,"Amount Mismatch"),0))</f>
        <v/>
      </c>
      <c r="G100" s="19">
        <f>IF(OR(A100="",B100="",C100=""),"Review",IF(COUNTIFS($A$5:$A$104,A100,$B$5:$B$104,B100)&gt;1,"Duplicate Entry",IF(IFERROR(ABS(E100)&gt;Assumptions!$B$5,TRUE),"Total Mismatch",IF(F100&gt;0,"Transaction Review","Reconciled"))))</f>
        <v/>
      </c>
      <c r="H100" s="15" t="n"/>
    </row>
    <row r="101">
      <c r="A101" s="31" t="n"/>
      <c r="B101" s="15" t="n"/>
      <c r="C101" s="32" t="n"/>
      <c r="D101" s="29">
        <f>IF(OR(A101="",B101=""),"",IFERROR(SUMIFS(Transactions!$J$5:$J$104,Transactions!$C$5:$C$104,A101,Transactions!$D$5:$D$104,B101),""))</f>
        <v/>
      </c>
      <c r="E101" s="29">
        <f>IF(OR(A101="",B101="",C101=""),"",IFERROR(D101-C101,""))</f>
        <v/>
      </c>
      <c r="F101" s="20">
        <f>IF(OR(A101="",B101=""),"",IFERROR(COUNTIFS(Transactions!$C$5:$C$104,A101,Transactions!$D$5:$D$104,B101,Transactions!$M$5:$M$104,"Review")+COUNTIFS(Transactions!$C$5:$C$104,A101,Transactions!$D$5:$D$104,B101,Transactions!$M$5:$M$104,"Statement Missing")+COUNTIFS(Transactions!$C$5:$C$104,A101,Transactions!$D$5:$D$104,B101,Transactions!$M$5:$M$104,"Missing Receipt")+COUNTIFS(Transactions!$C$5:$C$104,A101,Transactions!$D$5:$D$104,B101,Transactions!$M$5:$M$104,"Pending Receipt")+COUNTIFS(Transactions!$C$5:$C$104,A101,Transactions!$D$5:$D$104,B101,Transactions!$M$5:$M$104,"Amount Mismatch"),0))</f>
        <v/>
      </c>
      <c r="G101" s="18">
        <f>IF(OR(A101="",B101="",C101=""),"Review",IF(COUNTIFS($A$5:$A$104,A101,$B$5:$B$104,B101)&gt;1,"Duplicate Entry",IF(IFERROR(ABS(E101)&gt;Assumptions!$B$5,TRUE),"Total Mismatch",IF(F101&gt;0,"Transaction Review","Reconciled"))))</f>
        <v/>
      </c>
      <c r="H101" s="15" t="n"/>
    </row>
    <row r="102">
      <c r="A102" s="31" t="n"/>
      <c r="B102" s="15" t="n"/>
      <c r="C102" s="32" t="n"/>
      <c r="D102" s="30">
        <f>IF(OR(A102="",B102=""),"",IFERROR(SUMIFS(Transactions!$J$5:$J$104,Transactions!$C$5:$C$104,A102,Transactions!$D$5:$D$104,B102),""))</f>
        <v/>
      </c>
      <c r="E102" s="30">
        <f>IF(OR(A102="",B102="",C102=""),"",IFERROR(D102-C102,""))</f>
        <v/>
      </c>
      <c r="F102" s="21">
        <f>IF(OR(A102="",B102=""),"",IFERROR(COUNTIFS(Transactions!$C$5:$C$104,A102,Transactions!$D$5:$D$104,B102,Transactions!$M$5:$M$104,"Review")+COUNTIFS(Transactions!$C$5:$C$104,A102,Transactions!$D$5:$D$104,B102,Transactions!$M$5:$M$104,"Statement Missing")+COUNTIFS(Transactions!$C$5:$C$104,A102,Transactions!$D$5:$D$104,B102,Transactions!$M$5:$M$104,"Missing Receipt")+COUNTIFS(Transactions!$C$5:$C$104,A102,Transactions!$D$5:$D$104,B102,Transactions!$M$5:$M$104,"Pending Receipt")+COUNTIFS(Transactions!$C$5:$C$104,A102,Transactions!$D$5:$D$104,B102,Transactions!$M$5:$M$104,"Amount Mismatch"),0))</f>
        <v/>
      </c>
      <c r="G102" s="19">
        <f>IF(OR(A102="",B102="",C102=""),"Review",IF(COUNTIFS($A$5:$A$104,A102,$B$5:$B$104,B102)&gt;1,"Duplicate Entry",IF(IFERROR(ABS(E102)&gt;Assumptions!$B$5,TRUE),"Total Mismatch",IF(F102&gt;0,"Transaction Review","Reconciled"))))</f>
        <v/>
      </c>
      <c r="H102" s="15" t="n"/>
    </row>
    <row r="103">
      <c r="A103" s="31" t="n"/>
      <c r="B103" s="15" t="n"/>
      <c r="C103" s="32" t="n"/>
      <c r="D103" s="29">
        <f>IF(OR(A103="",B103=""),"",IFERROR(SUMIFS(Transactions!$J$5:$J$104,Transactions!$C$5:$C$104,A103,Transactions!$D$5:$D$104,B103),""))</f>
        <v/>
      </c>
      <c r="E103" s="29">
        <f>IF(OR(A103="",B103="",C103=""),"",IFERROR(D103-C103,""))</f>
        <v/>
      </c>
      <c r="F103" s="20">
        <f>IF(OR(A103="",B103=""),"",IFERROR(COUNTIFS(Transactions!$C$5:$C$104,A103,Transactions!$D$5:$D$104,B103,Transactions!$M$5:$M$104,"Review")+COUNTIFS(Transactions!$C$5:$C$104,A103,Transactions!$D$5:$D$104,B103,Transactions!$M$5:$M$104,"Statement Missing")+COUNTIFS(Transactions!$C$5:$C$104,A103,Transactions!$D$5:$D$104,B103,Transactions!$M$5:$M$104,"Missing Receipt")+COUNTIFS(Transactions!$C$5:$C$104,A103,Transactions!$D$5:$D$104,B103,Transactions!$M$5:$M$104,"Pending Receipt")+COUNTIFS(Transactions!$C$5:$C$104,A103,Transactions!$D$5:$D$104,B103,Transactions!$M$5:$M$104,"Amount Mismatch"),0))</f>
        <v/>
      </c>
      <c r="G103" s="18">
        <f>IF(OR(A103="",B103="",C103=""),"Review",IF(COUNTIFS($A$5:$A$104,A103,$B$5:$B$104,B103)&gt;1,"Duplicate Entry",IF(IFERROR(ABS(E103)&gt;Assumptions!$B$5,TRUE),"Total Mismatch",IF(F103&gt;0,"Transaction Review","Reconciled"))))</f>
        <v/>
      </c>
      <c r="H103" s="15" t="n"/>
    </row>
    <row r="104">
      <c r="A104" s="31" t="n"/>
      <c r="B104" s="15" t="n"/>
      <c r="C104" s="32" t="n"/>
      <c r="D104" s="30">
        <f>IF(OR(A104="",B104=""),"",IFERROR(SUMIFS(Transactions!$J$5:$J$104,Transactions!$C$5:$C$104,A104,Transactions!$D$5:$D$104,B104),""))</f>
        <v/>
      </c>
      <c r="E104" s="30">
        <f>IF(OR(A104="",B104="",C104=""),"",IFERROR(D104-C104,""))</f>
        <v/>
      </c>
      <c r="F104" s="21">
        <f>IF(OR(A104="",B104=""),"",IFERROR(COUNTIFS(Transactions!$C$5:$C$104,A104,Transactions!$D$5:$D$104,B104,Transactions!$M$5:$M$104,"Review")+COUNTIFS(Transactions!$C$5:$C$104,A104,Transactions!$D$5:$D$104,B104,Transactions!$M$5:$M$104,"Statement Missing")+COUNTIFS(Transactions!$C$5:$C$104,A104,Transactions!$D$5:$D$104,B104,Transactions!$M$5:$M$104,"Missing Receipt")+COUNTIFS(Transactions!$C$5:$C$104,A104,Transactions!$D$5:$D$104,B104,Transactions!$M$5:$M$104,"Pending Receipt")+COUNTIFS(Transactions!$C$5:$C$104,A104,Transactions!$D$5:$D$104,B104,Transactions!$M$5:$M$104,"Amount Mismatch"),0))</f>
        <v/>
      </c>
      <c r="G104" s="19">
        <f>IF(OR(A104="",B104="",C104=""),"Review",IF(COUNTIFS($A$5:$A$104,A104,$B$5:$B$104,B104)&gt;1,"Duplicate Entry",IF(IFERROR(ABS(E104)&gt;Assumptions!$B$5,TRUE),"Total Mismatch",IF(F104&gt;0,"Transaction Review","Reconciled"))))</f>
        <v/>
      </c>
      <c r="H104" s="15" t="n"/>
    </row>
  </sheetData>
  <autoFilter ref="A4:H104"/>
  <mergeCells count="1">
    <mergeCell ref="A1:H1"/>
  </mergeCells>
  <conditionalFormatting sqref="G5:G104">
    <cfRule type="expression" priority="1" dxfId="0">
      <formula>$G5="Reconciled"</formula>
    </cfRule>
    <cfRule type="expression" priority="2" dxfId="1">
      <formula>AND($G5&lt;&gt;"",$G5&lt;&gt;"Reconciled")</formula>
    </cfRule>
  </conditionalFormatting>
  <conditionalFormatting sqref="A5:B104">
    <cfRule type="expression" priority="3" dxfId="1">
      <formula>AND($A5&lt;&gt;"",$B5&lt;&gt;"",COUNTIFS($A$5:$A$104,$A5,$B$5:$B$104,$B5)&gt;1)</formula>
    </cfRule>
  </conditionalFormatting>
  <dataValidations count="3">
    <dataValidation sqref="A5:A104" showDropDown="0" showInputMessage="0" showErrorMessage="1" allowBlank="0" errorTitle="Date outside the allowed range" error="Enter a date within the editable limits on the Assumptions sheet." type="date" operator="between">
      <formula1>INDIRECT("Assumptions!$B$6")</formula1>
      <formula2>INDIRECT("Assumptions!$B$7")</formula2>
    </dataValidation>
    <dataValidation sqref="B5:B104" showDropDown="0" showInputMessage="0" showErrorMessage="1" allowBlank="0" errorTitle="Choose a listed cardholder" error="Select a cardholder from the editable Assumptions list." type="list">
      <formula1>INDIRECT("Assumptions!$E$5:$E$7")</formula1>
    </dataValidation>
    <dataValidation sqref="C5:C104" showDropDown="0" showInputMessage="0" showErrorMessage="1" allowBlank="0" errorTitle="Amount outside the allowed range" error="Enter an amount within the editable limits on the Assumptions sheet." type="decimal" operator="between">
      <formula1>INDIRECT("Assumptions!$B$8")</formula1>
      <formula2>INDIRECT("Assumptions!$B$9")</formula2>
    </dataValidation>
  </dataValidations>
  <pageMargins left="0.25" right="0.25" top="0.5" bottom="0.5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1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8" customWidth="1" min="3" max="3"/>
    <col width="3" customWidth="1" min="4" max="4"/>
    <col width="27" customWidth="1" min="5" max="5"/>
    <col width="3" customWidth="1" min="6" max="6"/>
    <col width="23" customWidth="1" min="7" max="7"/>
    <col width="3" customWidth="1" min="8" max="8"/>
    <col width="19" customWidth="1" min="9" max="9"/>
  </cols>
  <sheetData>
    <row r="1" ht="26" customHeight="1">
      <c r="A1" s="1" t="inlineStr">
        <is>
          <t>Fictional Greenway Grounds LLC — Reconciliation Assumptions</t>
        </is>
      </c>
      <c r="B1" s="27" t="n"/>
      <c r="C1" s="27" t="n"/>
      <c r="D1" s="27" t="n"/>
      <c r="E1" s="27" t="n"/>
      <c r="F1" s="27" t="n"/>
      <c r="G1" s="27" t="n"/>
      <c r="H1" s="27" t="n"/>
      <c r="I1" s="28" t="n"/>
    </row>
    <row r="2">
      <c r="A2" s="2" t="inlineStr">
        <is>
          <t>Edit the visible limits and lists carefully. Alerts request a human review of entered records.</t>
        </is>
      </c>
    </row>
    <row r="3"/>
    <row r="4">
      <c r="A4" s="3" t="inlineStr">
        <is>
          <t>Parameter</t>
        </is>
      </c>
      <c r="B4" s="3" t="inlineStr">
        <is>
          <t>Value</t>
        </is>
      </c>
      <c r="C4" s="3" t="inlineStr">
        <is>
          <t>Use</t>
        </is>
      </c>
      <c r="E4" s="3" t="inlineStr">
        <is>
          <t>Cardholders</t>
        </is>
      </c>
      <c r="G4" s="3" t="inlineStr">
        <is>
          <t>Expense Categories</t>
        </is>
      </c>
      <c r="I4" s="3" t="inlineStr">
        <is>
          <t>Receipt Statuses</t>
        </is>
      </c>
    </row>
    <row r="5">
      <c r="A5" s="22" t="inlineStr">
        <is>
          <t>Match tolerance</t>
        </is>
      </c>
      <c r="B5" s="33" t="n">
        <v>0.01</v>
      </c>
      <c r="C5" s="24" t="inlineStr">
        <is>
          <t>Maximum absolute receipt difference treated as matched</t>
        </is>
      </c>
      <c r="E5" s="25" t="inlineStr">
        <is>
          <t>Avery Pine (Fictional)</t>
        </is>
      </c>
      <c r="G5" s="25" t="inlineStr">
        <is>
          <t>Fuel</t>
        </is>
      </c>
      <c r="I5" s="25" t="inlineStr">
        <is>
          <t>Received</t>
        </is>
      </c>
    </row>
    <row r="6">
      <c r="A6" s="22" t="inlineStr">
        <is>
          <t>Earliest allowed date</t>
        </is>
      </c>
      <c r="B6" s="34" t="n">
        <v>44197</v>
      </c>
      <c r="C6" s="24" t="inlineStr">
        <is>
          <t>Lower date limit for transaction and statement entry</t>
        </is>
      </c>
      <c r="E6" s="25" t="inlineStr">
        <is>
          <t>Jordan Moss (Fictional)</t>
        </is>
      </c>
      <c r="G6" s="25" t="inlineStr">
        <is>
          <t>Equipment Repair</t>
        </is>
      </c>
      <c r="I6" s="25" t="inlineStr">
        <is>
          <t>Missing</t>
        </is>
      </c>
    </row>
    <row r="7">
      <c r="A7" s="22" t="inlineStr">
        <is>
          <t>Latest allowed date</t>
        </is>
      </c>
      <c r="B7" s="34" t="n">
        <v>47118</v>
      </c>
      <c r="C7" s="24" t="inlineStr">
        <is>
          <t>Upper date limit for transaction and statement entry</t>
        </is>
      </c>
      <c r="E7" s="25" t="inlineStr">
        <is>
          <t>Casey Brook (Fictional)</t>
        </is>
      </c>
      <c r="G7" s="25" t="inlineStr">
        <is>
          <t>Materials</t>
        </is>
      </c>
      <c r="I7" s="25" t="inlineStr">
        <is>
          <t>Pending</t>
        </is>
      </c>
    </row>
    <row r="8">
      <c r="A8" s="22" t="inlineStr">
        <is>
          <t>Minimum amount</t>
        </is>
      </c>
      <c r="B8" s="33" t="n">
        <v>-10000</v>
      </c>
      <c r="C8" s="24" t="inlineStr">
        <is>
          <t>Lower amount limit; negative amounts can represent credits</t>
        </is>
      </c>
      <c r="G8" s="25" t="inlineStr">
        <is>
          <t>Disposal Fees</t>
        </is>
      </c>
      <c r="I8" s="25" t="inlineStr">
        <is>
          <t>Not Required</t>
        </is>
      </c>
    </row>
    <row r="9">
      <c r="A9" s="22" t="inlineStr">
        <is>
          <t>Maximum amount</t>
        </is>
      </c>
      <c r="B9" s="33" t="n">
        <v>50000</v>
      </c>
      <c r="C9" s="24" t="inlineStr">
        <is>
          <t>Upper amount limit for a single entered amount</t>
        </is>
      </c>
      <c r="G9" s="25" t="inlineStr">
        <is>
          <t>Vehicle</t>
        </is>
      </c>
    </row>
    <row r="10">
      <c r="G10" s="25" t="inlineStr">
        <is>
          <t>Office</t>
        </is>
      </c>
    </row>
    <row r="11">
      <c r="G11" s="25" t="inlineStr">
        <is>
          <t>Other</t>
        </is>
      </c>
    </row>
  </sheetData>
  <mergeCells count="1">
    <mergeCell ref="A1:I1"/>
  </mergeCells>
  <conditionalFormatting sqref="B6:B7">
    <cfRule type="expression" priority="1" dxfId="1">
      <formula>$B$6&gt;$B$7</formula>
    </cfRule>
  </conditionalFormatting>
  <conditionalFormatting sqref="B8:B9">
    <cfRule type="expression" priority="2" dxfId="1">
      <formula>$B$8&gt;$B$9</formula>
    </cfRule>
  </conditionalFormatting>
  <pageMargins left="0.25" right="0.25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Greenway Grounds LLC</dc:creator>
  <dc:title xmlns:dc="http://purl.org/dc/elements/1.1/">Fictional Greenway Grounds LLC Credit Card Reconciliation</dc:title>
  <dc:subject xmlns:dc="http://purl.org/dc/elements/1.1/">Lawn care credit card reconciliation</dc:subject>
  <dcterms:created xmlns:dcterms="http://purl.org/dc/terms/" xmlns:xsi="http://www.w3.org/2001/XMLSchema-instance" xsi:type="dcterms:W3CDTF">2026-09-10T11:30:53Z</dcterms:created>
  <dcterms:modified xmlns:dcterms="http://purl.org/dc/terms/" xmlns:xsi="http://www.w3.org/2001/XMLSchema-instance" xsi:type="dcterms:W3CDTF">2026-09-10T11:30:54+00:00Z</dcterms:modified>
</cp:coreProperties>
</file>