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olicie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'Policies'!$A$5:$P$105</definedName>
    <definedName name="_xlnm._FilterDatabase" localSheetId="2" hidden="1">'Payments'!$A$5:$J$155</definedName>
    <definedName name="_xlnm._FilterDatabase" localSheetId="3" hidden="1">'Assumptions'!$A$2:$H$8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;[Red]-$#,##0.00"/>
    <numFmt numFmtId="166" formatCode="0.0%"/>
    <numFmt numFmtId="167" formatCode="mmm"/>
    <numFmt numFmtId="168" formatCode="0;[Red]-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5665D"/>
      <sz val="9"/>
    </font>
    <font>
      <name val="Calibri"/>
      <b val="1"/>
      <color rgb="0017261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2" fillId="0" borderId="0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8" fontId="4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Insurance Cost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'Summary'!$A$16:$A$27</f>
            </numRef>
          </cat>
          <val>
            <numRef>
              <f>'Summary'!$B$16:$B$27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H27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9" customWidth="1" min="4" max="4"/>
    <col width="18" customWidth="1" min="5" max="5"/>
    <col width="4" customWidth="1" min="6" max="6"/>
    <col width="12" customWidth="1" min="7" max="7"/>
    <col width="12" customWidth="1" min="8" max="8"/>
  </cols>
  <sheetData>
    <row r="1" ht="30" customHeight="1">
      <c r="A1" s="1" t="inlineStr">
        <is>
          <t>Lawn Care Insurance Cost Tracker</t>
        </is>
      </c>
      <c r="B1" s="28" t="n"/>
      <c r="C1" s="28" t="n"/>
      <c r="D1" s="28" t="n"/>
      <c r="E1" s="28" t="n"/>
      <c r="F1" s="28" t="n"/>
      <c r="G1" s="28" t="n"/>
      <c r="H1" s="29" t="n"/>
    </row>
    <row r="2" ht="22" customHeight="1">
      <c r="A2" s="2" t="inlineStr">
        <is>
          <t>Calculated indicators use the entered policy and payment records. All sample records are fictional.</t>
        </is>
      </c>
    </row>
    <row r="3">
      <c r="A3" s="3" t="inlineStr">
        <is>
          <t>Report Year</t>
        </is>
      </c>
      <c r="B3" s="4">
        <f>Assumptions!$B$3</f>
        <v/>
      </c>
      <c r="D3" s="3" t="inlineStr">
        <is>
          <t>As of Date</t>
        </is>
      </c>
      <c r="E3" s="5">
        <f>Assumptions!$B$4</f>
        <v/>
      </c>
    </row>
    <row r="4"/>
    <row r="5">
      <c r="A5" s="6" t="inlineStr">
        <is>
          <t>Active Policies</t>
        </is>
      </c>
      <c r="B5" s="7">
        <f>IFERROR(COUNTIF(Policies!$J$6:$J$105,"Active"),0)</f>
        <v/>
      </c>
      <c r="D5" s="6" t="inlineStr">
        <is>
          <t>Scheduled Premium</t>
        </is>
      </c>
      <c r="E5" s="8">
        <f>IFERROR(SUMIFS(Payments!$F$6:$F$155,Payments!$C$6:$C$155,"Premium Installment",Payments!$G$6:$G$155,"Scheduled",Payments!$D$6:$D$155,"&gt;="&amp;DATE(Assumptions!$B$3,1,1),Payments!$D$6:$D$155,"&lt;="&amp;DATE(Assumptions!$B$3,12,31)),0)</f>
        <v/>
      </c>
    </row>
    <row r="6">
      <c r="A6" s="6" t="inlineStr">
        <is>
          <t>Listed Annual Premium</t>
        </is>
      </c>
      <c r="B6" s="8">
        <f>IFERROR(SUMIFS(Policies!$G$6:$G$105,Policies!$E$6:$E$105,"&lt;="&amp;DATE(Assumptions!$B$3,12,31),Policies!$F$6:$F$105,"&gt;="&amp;DATE(Assumptions!$B$3,1,1)),0)</f>
        <v/>
      </c>
      <c r="D6" s="6" t="inlineStr">
        <is>
          <t>Overdue Scheduled</t>
        </is>
      </c>
      <c r="E6" s="8">
        <f>IFERROR(SUMIFS(Payments!$F$6:$F$155,Payments!$G$6:$G$155,"Scheduled",Payments!$D$6:$D$155,"&gt;="&amp;DATE(Assumptions!$B$3,1,1),Payments!$D$6:$D$155,"&lt;"&amp;Assumptions!$B$4),0)</f>
        <v/>
      </c>
    </row>
    <row r="7">
      <c r="A7" s="6" t="inlineStr">
        <is>
          <t>Premium Paid</t>
        </is>
      </c>
      <c r="B7" s="8">
        <f>IFERROR(SUMIFS(Payments!$F$6:$F$155,Payments!$C$6:$C$155,"Premium Installment",Payments!$G$6:$G$155,"Paid",Payments!$E$6:$E$155,"&gt;="&amp;DATE(Assumptions!$B$3,1,1),Payments!$E$6:$E$155,"&lt;="&amp;DATE(Assumptions!$B$3,12,31)),0)</f>
        <v/>
      </c>
      <c r="D7" s="6" t="inlineStr">
        <is>
          <t>Listed Active Deductibles</t>
        </is>
      </c>
      <c r="E7" s="8">
        <f>IFERROR(SUMIFS(Policies!$H$6:$H$105,Policies!$J$6:$J$105,"Active"),0)</f>
        <v/>
      </c>
    </row>
    <row r="8">
      <c r="A8" s="6" t="inlineStr">
        <is>
          <t>Deductibles Paid</t>
        </is>
      </c>
      <c r="B8" s="8">
        <f>IFERROR(SUMIFS(Payments!$F$6:$F$155,Payments!$C$6:$C$155,"Deductible",Payments!$G$6:$G$155,"Paid",Payments!$E$6:$E$155,"&gt;="&amp;DATE(Assumptions!$B$3,1,1),Payments!$E$6:$E$155,"&lt;="&amp;DATE(Assumptions!$B$3,12,31)),0)</f>
        <v/>
      </c>
      <c r="D8" s="6" t="inlineStr">
        <is>
          <t>Renewals to Check</t>
        </is>
      </c>
      <c r="E8" s="7">
        <f>IFERROR(COUNTIFS(Policies!$J$6:$J$105,"Active",Policies!$F$6:$F$105,"&gt;="&amp;Assumptions!$B$4,Policies!$F$6:$F$105,"&lt;="&amp;Assumptions!$B$4+Assumptions!$B$5),0)</f>
        <v/>
      </c>
    </row>
    <row r="9">
      <c r="A9" s="6" t="inlineStr">
        <is>
          <t>Insurance Cash Cost</t>
        </is>
      </c>
      <c r="B9" s="8">
        <f>IFERROR(SUM(B7:B8),0)</f>
        <v/>
      </c>
      <c r="D9" s="6" t="inlineStr">
        <is>
          <t>Paid Cost / Listed Premium</t>
        </is>
      </c>
      <c r="E9" s="9">
        <f>IFERROR(B9/B6,"")</f>
        <v/>
      </c>
    </row>
    <row r="10">
      <c r="D10" s="6" t="inlineStr">
        <is>
          <t>Payment Records to Review</t>
        </is>
      </c>
      <c r="E10" s="7">
        <f>IFERROR(COUNTIF(Payments!$J$6:$J$155,"Review overdue")+COUNTIF(Payments!$J$6:$J$155,"Add paid date")+COUNTIF(Payments!$J$6:$J$155,"Check required fields"),0)</f>
        <v/>
      </c>
    </row>
    <row r="11"/>
    <row r="12">
      <c r="A12" s="2" t="inlineStr">
        <is>
          <t>Listed deductibles are summed inputs; actual policy terms and claim treatment can differ.</t>
        </is>
      </c>
    </row>
    <row r="13"/>
    <row r="14"/>
    <row r="15" ht="30" customHeight="1">
      <c r="A15" s="10" t="inlineStr">
        <is>
          <t>Month</t>
        </is>
      </c>
      <c r="B15" s="10" t="inlineStr">
        <is>
          <t>Paid Insurance Cost</t>
        </is>
      </c>
    </row>
    <row r="16">
      <c r="A16" s="11">
        <f>DATE(Assumptions!$B$3,ROW()-15,1)</f>
        <v/>
      </c>
      <c r="B16" s="12">
        <f>IFERROR(SUMIFS(Payments!$F$6:$F$155,Payments!$G$6:$G$155,"Paid",Payments!$E$6:$E$155,"&gt;="&amp;A16,Payments!$E$6:$E$155,"&lt;"&amp;DATE(YEAR(A16),MONTH(A16)+1,1)),0)</f>
        <v/>
      </c>
    </row>
    <row r="17">
      <c r="A17" s="13">
        <f>DATE(Assumptions!$B$3,ROW()-15,1)</f>
        <v/>
      </c>
      <c r="B17" s="14">
        <f>IFERROR(SUMIFS(Payments!$F$6:$F$155,Payments!$G$6:$G$155,"Paid",Payments!$E$6:$E$155,"&gt;="&amp;A17,Payments!$E$6:$E$155,"&lt;"&amp;DATE(YEAR(A17),MONTH(A17)+1,1)),0)</f>
        <v/>
      </c>
    </row>
    <row r="18">
      <c r="A18" s="11">
        <f>DATE(Assumptions!$B$3,ROW()-15,1)</f>
        <v/>
      </c>
      <c r="B18" s="12">
        <f>IFERROR(SUMIFS(Payments!$F$6:$F$155,Payments!$G$6:$G$155,"Paid",Payments!$E$6:$E$155,"&gt;="&amp;A18,Payments!$E$6:$E$155,"&lt;"&amp;DATE(YEAR(A18),MONTH(A18)+1,1)),0)</f>
        <v/>
      </c>
    </row>
    <row r="19">
      <c r="A19" s="13">
        <f>DATE(Assumptions!$B$3,ROW()-15,1)</f>
        <v/>
      </c>
      <c r="B19" s="14">
        <f>IFERROR(SUMIFS(Payments!$F$6:$F$155,Payments!$G$6:$G$155,"Paid",Payments!$E$6:$E$155,"&gt;="&amp;A19,Payments!$E$6:$E$155,"&lt;"&amp;DATE(YEAR(A19),MONTH(A19)+1,1)),0)</f>
        <v/>
      </c>
    </row>
    <row r="20">
      <c r="A20" s="11">
        <f>DATE(Assumptions!$B$3,ROW()-15,1)</f>
        <v/>
      </c>
      <c r="B20" s="12">
        <f>IFERROR(SUMIFS(Payments!$F$6:$F$155,Payments!$G$6:$G$155,"Paid",Payments!$E$6:$E$155,"&gt;="&amp;A20,Payments!$E$6:$E$155,"&lt;"&amp;DATE(YEAR(A20),MONTH(A20)+1,1)),0)</f>
        <v/>
      </c>
    </row>
    <row r="21">
      <c r="A21" s="13">
        <f>DATE(Assumptions!$B$3,ROW()-15,1)</f>
        <v/>
      </c>
      <c r="B21" s="14">
        <f>IFERROR(SUMIFS(Payments!$F$6:$F$155,Payments!$G$6:$G$155,"Paid",Payments!$E$6:$E$155,"&gt;="&amp;A21,Payments!$E$6:$E$155,"&lt;"&amp;DATE(YEAR(A21),MONTH(A21)+1,1)),0)</f>
        <v/>
      </c>
    </row>
    <row r="22">
      <c r="A22" s="11">
        <f>DATE(Assumptions!$B$3,ROW()-15,1)</f>
        <v/>
      </c>
      <c r="B22" s="12">
        <f>IFERROR(SUMIFS(Payments!$F$6:$F$155,Payments!$G$6:$G$155,"Paid",Payments!$E$6:$E$155,"&gt;="&amp;A22,Payments!$E$6:$E$155,"&lt;"&amp;DATE(YEAR(A22),MONTH(A22)+1,1)),0)</f>
        <v/>
      </c>
    </row>
    <row r="23">
      <c r="A23" s="13">
        <f>DATE(Assumptions!$B$3,ROW()-15,1)</f>
        <v/>
      </c>
      <c r="B23" s="14">
        <f>IFERROR(SUMIFS(Payments!$F$6:$F$155,Payments!$G$6:$G$155,"Paid",Payments!$E$6:$E$155,"&gt;="&amp;A23,Payments!$E$6:$E$155,"&lt;"&amp;DATE(YEAR(A23),MONTH(A23)+1,1)),0)</f>
        <v/>
      </c>
    </row>
    <row r="24">
      <c r="A24" s="11">
        <f>DATE(Assumptions!$B$3,ROW()-15,1)</f>
        <v/>
      </c>
      <c r="B24" s="12">
        <f>IFERROR(SUMIFS(Payments!$F$6:$F$155,Payments!$G$6:$G$155,"Paid",Payments!$E$6:$E$155,"&gt;="&amp;A24,Payments!$E$6:$E$155,"&lt;"&amp;DATE(YEAR(A24),MONTH(A24)+1,1)),0)</f>
        <v/>
      </c>
    </row>
    <row r="25">
      <c r="A25" s="13">
        <f>DATE(Assumptions!$B$3,ROW()-15,1)</f>
        <v/>
      </c>
      <c r="B25" s="14">
        <f>IFERROR(SUMIFS(Payments!$F$6:$F$155,Payments!$G$6:$G$155,"Paid",Payments!$E$6:$E$155,"&gt;="&amp;A25,Payments!$E$6:$E$155,"&lt;"&amp;DATE(YEAR(A25),MONTH(A25)+1,1)),0)</f>
        <v/>
      </c>
    </row>
    <row r="26">
      <c r="A26" s="11">
        <f>DATE(Assumptions!$B$3,ROW()-15,1)</f>
        <v/>
      </c>
      <c r="B26" s="12">
        <f>IFERROR(SUMIFS(Payments!$F$6:$F$155,Payments!$G$6:$G$155,"Paid",Payments!$E$6:$E$155,"&gt;="&amp;A26,Payments!$E$6:$E$155,"&lt;"&amp;DATE(YEAR(A26),MONTH(A26)+1,1)),0)</f>
        <v/>
      </c>
    </row>
    <row r="27">
      <c r="A27" s="13">
        <f>DATE(Assumptions!$B$3,ROW()-15,1)</f>
        <v/>
      </c>
      <c r="B27" s="14">
        <f>IFERROR(SUMIFS(Payments!$F$6:$F$155,Payments!$G$6:$G$155,"Paid",Payments!$E$6:$E$155,"&gt;="&amp;A27,Payments!$E$6:$E$155,"&lt;"&amp;DATE(YEAR(A27),MONTH(A27)+1,1)),0)</f>
        <v/>
      </c>
    </row>
  </sheetData>
  <mergeCells count="1">
    <mergeCell ref="A1:H1"/>
  </mergeCells>
  <conditionalFormatting sqref="E6">
    <cfRule type="expression" priority="1" dxfId="0">
      <formula>$E$6&gt;0</formula>
    </cfRule>
  </conditionalFormatting>
  <conditionalFormatting sqref="E8:E10">
    <cfRule type="expression" priority="2" dxfId="0">
      <formula>E8&gt;0</formula>
    </cfRule>
  </conditionalFormatting>
  <conditionalFormatting sqref="B9">
    <cfRule type="expression" priority="3" dxfId="1">
      <formula>$B$9&gt;0</formula>
    </cfRule>
  </conditionalFormatting>
  <pageMargins left="0.25" right="0.25" top="0.4" bottom="0.4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P105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9" customWidth="1" min="3" max="3"/>
    <col width="22" customWidth="1" min="4" max="4"/>
    <col width="14" customWidth="1" min="5" max="5"/>
    <col width="14" customWidth="1" min="6" max="6"/>
    <col width="16" customWidth="1" min="7" max="7"/>
    <col width="14" customWidth="1" min="8" max="8"/>
    <col width="18" customWidth="1" min="9" max="9"/>
    <col width="18" customWidth="1" min="10" max="10"/>
    <col width="15" customWidth="1" min="11" max="11"/>
    <col width="17" customWidth="1" min="12" max="12"/>
    <col width="18" customWidth="1" min="13" max="13"/>
    <col width="18" customWidth="1" min="14" max="14"/>
    <col width="18" customWidth="1" min="15" max="15"/>
    <col width="22" customWidth="1" min="16" max="16"/>
  </cols>
  <sheetData>
    <row r="1" ht="30" customHeight="1">
      <c r="A1" s="1" t="inlineStr">
        <is>
          <t>Policy Register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>
      <c r="A2" s="15" t="inlineStr">
        <is>
          <t>Enter policy terms in yellow cells. Calculated term costs and review alerts appear at the right.</t>
        </is>
      </c>
    </row>
    <row r="3">
      <c r="A3" s="15" t="inlineStr">
        <is>
          <t>All displayed carriers, policy numbers, and records are fictional samples.</t>
        </is>
      </c>
    </row>
    <row r="4"/>
    <row r="5" ht="30" customHeight="1">
      <c r="A5" s="10" t="inlineStr">
        <is>
          <t>Policy ID</t>
        </is>
      </c>
      <c r="B5" s="10" t="inlineStr">
        <is>
          <t>Coverage Type</t>
        </is>
      </c>
      <c r="C5" s="10" t="inlineStr">
        <is>
          <t>Carrier</t>
        </is>
      </c>
      <c r="D5" s="10" t="inlineStr">
        <is>
          <t>Policy Number</t>
        </is>
      </c>
      <c r="E5" s="10" t="inlineStr">
        <is>
          <t>Effective Date</t>
        </is>
      </c>
      <c r="F5" s="10" t="inlineStr">
        <is>
          <t>Expiration Date</t>
        </is>
      </c>
      <c r="G5" s="10" t="inlineStr">
        <is>
          <t>Annual Premium</t>
        </is>
      </c>
      <c r="H5" s="10" t="inlineStr">
        <is>
          <t>Deductible</t>
        </is>
      </c>
      <c r="I5" s="10" t="inlineStr">
        <is>
          <t>Payment Frequency</t>
        </is>
      </c>
      <c r="J5" s="10" t="inlineStr">
        <is>
          <t>Policy Status</t>
        </is>
      </c>
      <c r="K5" s="10" t="inlineStr">
        <is>
          <t>Premium Paid</t>
        </is>
      </c>
      <c r="L5" s="10" t="inlineStr">
        <is>
          <t>Deductibles Paid</t>
        </is>
      </c>
      <c r="M5" s="10" t="inlineStr">
        <is>
          <t>Recorded Term Cost</t>
        </is>
      </c>
      <c r="N5" s="10" t="inlineStr">
        <is>
          <t>Premium Remaining</t>
        </is>
      </c>
      <c r="O5" s="10" t="inlineStr">
        <is>
          <t>Days to Expiration</t>
        </is>
      </c>
      <c r="P5" s="10" t="inlineStr">
        <is>
          <t>Review Alert</t>
        </is>
      </c>
    </row>
    <row r="6" ht="20" customHeight="1">
      <c r="A6" s="16" t="inlineStr">
        <is>
          <t>SAMPLE-POL-001</t>
        </is>
      </c>
      <c r="B6" s="16" t="inlineStr">
        <is>
          <t>General Liability</t>
        </is>
      </c>
      <c r="C6" s="16" t="inlineStr">
        <is>
          <t>Fictional Meadow Mutual</t>
        </is>
      </c>
      <c r="D6" s="16" t="inlineStr">
        <is>
          <t>SAMPLE-GL-2026-01</t>
        </is>
      </c>
      <c r="E6" s="17" t="n">
        <v>46023</v>
      </c>
      <c r="F6" s="17" t="n">
        <v>46387</v>
      </c>
      <c r="G6" s="18" t="n">
        <v>4200</v>
      </c>
      <c r="H6" s="18" t="n">
        <v>1000</v>
      </c>
      <c r="I6" s="18" t="inlineStr">
        <is>
          <t>Quarterly</t>
        </is>
      </c>
      <c r="J6" s="18" t="inlineStr">
        <is>
          <t>Active</t>
        </is>
      </c>
      <c r="K6" s="12">
        <f>IF(OR($A6="",$E6="",$F6=""),"",IFERROR(SUMIFS(Payments!$F$6:$F$155,Payments!$B$6:$B$155,$A6,Payments!$C$6:$C$155,"Premium Installment",Payments!$G$6:$G$155,"Paid",Payments!$E$6:$E$155,"&gt;="&amp;$E6,Payments!$E$6:$E$155,"&lt;="&amp;$F6),0))</f>
        <v/>
      </c>
      <c r="L6" s="12">
        <f>IF(OR($A6="",$E6="",$F6=""),"",IFERROR(SUMIFS(Payments!$F$6:$F$155,Payments!$B$6:$B$155,$A6,Payments!$C$6:$C$155,"Deductible",Payments!$G$6:$G$155,"Paid",Payments!$E$6:$E$155,"&gt;="&amp;$E6,Payments!$E$6:$E$155,"&lt;="&amp;$F6),0))</f>
        <v/>
      </c>
      <c r="M6" s="12">
        <f>IF(OR($A6="",K6="",L6=""),"",IFERROR(SUM(K6:L6),""))</f>
        <v/>
      </c>
      <c r="N6" s="12">
        <f>IF(OR($A6="",$G6="",K6=""),"",IFERROR(MAX(0,$G6-K6),""))</f>
        <v/>
      </c>
      <c r="O6" s="30">
        <f>IF(OR($A6="",$F6=""),"",IFERROR($F6-Assumptions!$B$4,""))</f>
        <v/>
      </c>
      <c r="P6" s="20">
        <f>IF($A6="","",IF(OR($B6="",$C6="",$D6="",$E6="",$F6="",$G6="",$H6="",$I6="",$J6=""),"Check required fields",IF($F6&lt;$E6,"Check dates",IF($J6="Canceled","Canceled",IF($J6="Expired","Expired",IF($F6&lt;Assumptions!$B$4,"Review expired",IF(OR($J6="Pending Renewal",$F6&lt;=Assumptions!$B$4+Assumptions!$B$5),"Renewal check","OK")))))))</f>
        <v/>
      </c>
    </row>
    <row r="7" ht="20" customHeight="1">
      <c r="A7" s="16" t="inlineStr">
        <is>
          <t>SAMPLE-POL-002</t>
        </is>
      </c>
      <c r="B7" s="16" t="inlineStr">
        <is>
          <t>Commercial Auto</t>
        </is>
      </c>
      <c r="C7" s="16" t="inlineStr">
        <is>
          <t>Fictional Arbor Peak Insurance</t>
        </is>
      </c>
      <c r="D7" s="16" t="inlineStr">
        <is>
          <t>SAMPLE-CA-2026-02</t>
        </is>
      </c>
      <c r="E7" s="17" t="n">
        <v>46082</v>
      </c>
      <c r="F7" s="17" t="n">
        <v>46446</v>
      </c>
      <c r="G7" s="18" t="n">
        <v>6800</v>
      </c>
      <c r="H7" s="18" t="n">
        <v>1500</v>
      </c>
      <c r="I7" s="18" t="inlineStr">
        <is>
          <t>Monthly</t>
        </is>
      </c>
      <c r="J7" s="18" t="inlineStr">
        <is>
          <t>Active</t>
        </is>
      </c>
      <c r="K7" s="14">
        <f>IF(OR($A7="",$E7="",$F7=""),"",IFERROR(SUMIFS(Payments!$F$6:$F$155,Payments!$B$6:$B$155,$A7,Payments!$C$6:$C$155,"Premium Installment",Payments!$G$6:$G$155,"Paid",Payments!$E$6:$E$155,"&gt;="&amp;$E7,Payments!$E$6:$E$155,"&lt;="&amp;$F7),0))</f>
        <v/>
      </c>
      <c r="L7" s="14">
        <f>IF(OR($A7="",$E7="",$F7=""),"",IFERROR(SUMIFS(Payments!$F$6:$F$155,Payments!$B$6:$B$155,$A7,Payments!$C$6:$C$155,"Deductible",Payments!$G$6:$G$155,"Paid",Payments!$E$6:$E$155,"&gt;="&amp;$E7,Payments!$E$6:$E$155,"&lt;="&amp;$F7),0))</f>
        <v/>
      </c>
      <c r="M7" s="14">
        <f>IF(OR($A7="",K7="",L7=""),"",IFERROR(SUM(K7:L7),""))</f>
        <v/>
      </c>
      <c r="N7" s="14">
        <f>IF(OR($A7="",$G7="",K7=""),"",IFERROR(MAX(0,$G7-K7),""))</f>
        <v/>
      </c>
      <c r="O7" s="31">
        <f>IF(OR($A7="",$F7=""),"",IFERROR($F7-Assumptions!$B$4,""))</f>
        <v/>
      </c>
      <c r="P7" s="22">
        <f>IF($A7="","",IF(OR($B7="",$C7="",$D7="",$E7="",$F7="",$G7="",$H7="",$I7="",$J7=""),"Check required fields",IF($F7&lt;$E7,"Check dates",IF($J7="Canceled","Canceled",IF($J7="Expired","Expired",IF($F7&lt;Assumptions!$B$4,"Review expired",IF(OR($J7="Pending Renewal",$F7&lt;=Assumptions!$B$4+Assumptions!$B$5),"Renewal check","OK")))))))</f>
        <v/>
      </c>
    </row>
    <row r="8" ht="20" customHeight="1">
      <c r="A8" s="16" t="inlineStr">
        <is>
          <t>SAMPLE-POL-003</t>
        </is>
      </c>
      <c r="B8" s="16" t="inlineStr">
        <is>
          <t>Workers Compensation</t>
        </is>
      </c>
      <c r="C8" s="16" t="inlineStr">
        <is>
          <t>Fictional Greenline Casualty</t>
        </is>
      </c>
      <c r="D8" s="16" t="inlineStr">
        <is>
          <t>SAMPLE-WC-2026-03</t>
        </is>
      </c>
      <c r="E8" s="17" t="n">
        <v>46023</v>
      </c>
      <c r="F8" s="17" t="n">
        <v>46387</v>
      </c>
      <c r="G8" s="18" t="n">
        <v>5100</v>
      </c>
      <c r="H8" s="18" t="n">
        <v>0</v>
      </c>
      <c r="I8" s="18" t="inlineStr">
        <is>
          <t>Monthly</t>
        </is>
      </c>
      <c r="J8" s="18" t="inlineStr">
        <is>
          <t>Active</t>
        </is>
      </c>
      <c r="K8" s="12">
        <f>IF(OR($A8="",$E8="",$F8=""),"",IFERROR(SUMIFS(Payments!$F$6:$F$155,Payments!$B$6:$B$155,$A8,Payments!$C$6:$C$155,"Premium Installment",Payments!$G$6:$G$155,"Paid",Payments!$E$6:$E$155,"&gt;="&amp;$E8,Payments!$E$6:$E$155,"&lt;="&amp;$F8),0))</f>
        <v/>
      </c>
      <c r="L8" s="12">
        <f>IF(OR($A8="",$E8="",$F8=""),"",IFERROR(SUMIFS(Payments!$F$6:$F$155,Payments!$B$6:$B$155,$A8,Payments!$C$6:$C$155,"Deductible",Payments!$G$6:$G$155,"Paid",Payments!$E$6:$E$155,"&gt;="&amp;$E8,Payments!$E$6:$E$155,"&lt;="&amp;$F8),0))</f>
        <v/>
      </c>
      <c r="M8" s="12">
        <f>IF(OR($A8="",K8="",L8=""),"",IFERROR(SUM(K8:L8),""))</f>
        <v/>
      </c>
      <c r="N8" s="12">
        <f>IF(OR($A8="",$G8="",K8=""),"",IFERROR(MAX(0,$G8-K8),""))</f>
        <v/>
      </c>
      <c r="O8" s="30">
        <f>IF(OR($A8="",$F8=""),"",IFERROR($F8-Assumptions!$B$4,""))</f>
        <v/>
      </c>
      <c r="P8" s="20">
        <f>IF($A8="","",IF(OR($B8="",$C8="",$D8="",$E8="",$F8="",$G8="",$H8="",$I8="",$J8=""),"Check required fields",IF($F8&lt;$E8,"Check dates",IF($J8="Canceled","Canceled",IF($J8="Expired","Expired",IF($F8&lt;Assumptions!$B$4,"Review expired",IF(OR($J8="Pending Renewal",$F8&lt;=Assumptions!$B$4+Assumptions!$B$5),"Renewal check","OK")))))))</f>
        <v/>
      </c>
    </row>
    <row r="9" ht="20" customHeight="1">
      <c r="A9" s="16" t="inlineStr">
        <is>
          <t>SAMPLE-POL-004</t>
        </is>
      </c>
      <c r="B9" s="16" t="inlineStr">
        <is>
          <t>Inland Marine</t>
        </is>
      </c>
      <c r="C9" s="16" t="inlineStr">
        <is>
          <t>Fictional Spruce Harbor Mutual</t>
        </is>
      </c>
      <c r="D9" s="16" t="inlineStr">
        <is>
          <t>SAMPLE-IM-2026-04</t>
        </is>
      </c>
      <c r="E9" s="17" t="n">
        <v>46113</v>
      </c>
      <c r="F9" s="17" t="n">
        <v>46477</v>
      </c>
      <c r="G9" s="18" t="n">
        <v>1800</v>
      </c>
      <c r="H9" s="18" t="n">
        <v>500</v>
      </c>
      <c r="I9" s="18" t="inlineStr">
        <is>
          <t>Annual</t>
        </is>
      </c>
      <c r="J9" s="18" t="inlineStr">
        <is>
          <t>Active</t>
        </is>
      </c>
      <c r="K9" s="14">
        <f>IF(OR($A9="",$E9="",$F9=""),"",IFERROR(SUMIFS(Payments!$F$6:$F$155,Payments!$B$6:$B$155,$A9,Payments!$C$6:$C$155,"Premium Installment",Payments!$G$6:$G$155,"Paid",Payments!$E$6:$E$155,"&gt;="&amp;$E9,Payments!$E$6:$E$155,"&lt;="&amp;$F9),0))</f>
        <v/>
      </c>
      <c r="L9" s="14">
        <f>IF(OR($A9="",$E9="",$F9=""),"",IFERROR(SUMIFS(Payments!$F$6:$F$155,Payments!$B$6:$B$155,$A9,Payments!$C$6:$C$155,"Deductible",Payments!$G$6:$G$155,"Paid",Payments!$E$6:$E$155,"&gt;="&amp;$E9,Payments!$E$6:$E$155,"&lt;="&amp;$F9),0))</f>
        <v/>
      </c>
      <c r="M9" s="14">
        <f>IF(OR($A9="",K9="",L9=""),"",IFERROR(SUM(K9:L9),""))</f>
        <v/>
      </c>
      <c r="N9" s="14">
        <f>IF(OR($A9="",$G9="",K9=""),"",IFERROR(MAX(0,$G9-K9),""))</f>
        <v/>
      </c>
      <c r="O9" s="31">
        <f>IF(OR($A9="",$F9=""),"",IFERROR($F9-Assumptions!$B$4,""))</f>
        <v/>
      </c>
      <c r="P9" s="22">
        <f>IF($A9="","",IF(OR($B9="",$C9="",$D9="",$E9="",$F9="",$G9="",$H9="",$I9="",$J9=""),"Check required fields",IF($F9&lt;$E9,"Check dates",IF($J9="Canceled","Canceled",IF($J9="Expired","Expired",IF($F9&lt;Assumptions!$B$4,"Review expired",IF(OR($J9="Pending Renewal",$F9&lt;=Assumptions!$B$4+Assumptions!$B$5),"Renewal check","OK")))))))</f>
        <v/>
      </c>
    </row>
    <row r="10" ht="20" customHeight="1">
      <c r="A10" s="16" t="inlineStr">
        <is>
          <t>SAMPLE-POL-005</t>
        </is>
      </c>
      <c r="B10" s="16" t="inlineStr">
        <is>
          <t>Umbrella</t>
        </is>
      </c>
      <c r="C10" s="16" t="inlineStr">
        <is>
          <t>Fictional Stonegate Indemnity</t>
        </is>
      </c>
      <c r="D10" s="16" t="inlineStr">
        <is>
          <t>SAMPLE-UM-2026-05</t>
        </is>
      </c>
      <c r="E10" s="17" t="n">
        <v>46204</v>
      </c>
      <c r="F10" s="17" t="n">
        <v>46568</v>
      </c>
      <c r="G10" s="18" t="n">
        <v>2200</v>
      </c>
      <c r="H10" s="18" t="n">
        <v>1000</v>
      </c>
      <c r="I10" s="18" t="inlineStr">
        <is>
          <t>Semiannual</t>
        </is>
      </c>
      <c r="J10" s="18" t="inlineStr">
        <is>
          <t>Active</t>
        </is>
      </c>
      <c r="K10" s="12">
        <f>IF(OR($A10="",$E10="",$F10=""),"",IFERROR(SUMIFS(Payments!$F$6:$F$155,Payments!$B$6:$B$155,$A10,Payments!$C$6:$C$155,"Premium Installment",Payments!$G$6:$G$155,"Paid",Payments!$E$6:$E$155,"&gt;="&amp;$E10,Payments!$E$6:$E$155,"&lt;="&amp;$F10),0))</f>
        <v/>
      </c>
      <c r="L10" s="12">
        <f>IF(OR($A10="",$E10="",$F10=""),"",IFERROR(SUMIFS(Payments!$F$6:$F$155,Payments!$B$6:$B$155,$A10,Payments!$C$6:$C$155,"Deductible",Payments!$G$6:$G$155,"Paid",Payments!$E$6:$E$155,"&gt;="&amp;$E10,Payments!$E$6:$E$155,"&lt;="&amp;$F10),0))</f>
        <v/>
      </c>
      <c r="M10" s="12">
        <f>IF(OR($A10="",K10="",L10=""),"",IFERROR(SUM(K10:L10),""))</f>
        <v/>
      </c>
      <c r="N10" s="12">
        <f>IF(OR($A10="",$G10="",K10=""),"",IFERROR(MAX(0,$G10-K10),""))</f>
        <v/>
      </c>
      <c r="O10" s="30">
        <f>IF(OR($A10="",$F10=""),"",IFERROR($F10-Assumptions!$B$4,""))</f>
        <v/>
      </c>
      <c r="P10" s="20">
        <f>IF($A10="","",IF(OR($B10="",$C10="",$D10="",$E10="",$F10="",$G10="",$H10="",$I10="",$J10=""),"Check required fields",IF($F10&lt;$E10,"Check dates",IF($J10="Canceled","Canceled",IF($J10="Expired","Expired",IF($F10&lt;Assumptions!$B$4,"Review expired",IF(OR($J10="Pending Renewal",$F10&lt;=Assumptions!$B$4+Assumptions!$B$5),"Renewal check","OK")))))))</f>
        <v/>
      </c>
    </row>
    <row r="11" ht="20" customHeight="1">
      <c r="A11" s="16" t="inlineStr">
        <is>
          <t>SAMPLE-POL-006</t>
        </is>
      </c>
      <c r="B11" s="16" t="inlineStr">
        <is>
          <t>Property</t>
        </is>
      </c>
      <c r="C11" s="16" t="inlineStr">
        <is>
          <t>Fictional Meadow Mutual</t>
        </is>
      </c>
      <c r="D11" s="16" t="inlineStr">
        <is>
          <t>SAMPLE-PR-2026-06</t>
        </is>
      </c>
      <c r="E11" s="17" t="n">
        <v>46054</v>
      </c>
      <c r="F11" s="17" t="n">
        <v>46418</v>
      </c>
      <c r="G11" s="18" t="n">
        <v>2600</v>
      </c>
      <c r="H11" s="18" t="n">
        <v>2500</v>
      </c>
      <c r="I11" s="18" t="inlineStr">
        <is>
          <t>Quarterly</t>
        </is>
      </c>
      <c r="J11" s="18" t="inlineStr">
        <is>
          <t>Active</t>
        </is>
      </c>
      <c r="K11" s="14">
        <f>IF(OR($A11="",$E11="",$F11=""),"",IFERROR(SUMIFS(Payments!$F$6:$F$155,Payments!$B$6:$B$155,$A11,Payments!$C$6:$C$155,"Premium Installment",Payments!$G$6:$G$155,"Paid",Payments!$E$6:$E$155,"&gt;="&amp;$E11,Payments!$E$6:$E$155,"&lt;="&amp;$F11),0))</f>
        <v/>
      </c>
      <c r="L11" s="14">
        <f>IF(OR($A11="",$E11="",$F11=""),"",IFERROR(SUMIFS(Payments!$F$6:$F$155,Payments!$B$6:$B$155,$A11,Payments!$C$6:$C$155,"Deductible",Payments!$G$6:$G$155,"Paid",Payments!$E$6:$E$155,"&gt;="&amp;$E11,Payments!$E$6:$E$155,"&lt;="&amp;$F11),0))</f>
        <v/>
      </c>
      <c r="M11" s="14">
        <f>IF(OR($A11="",K11="",L11=""),"",IFERROR(SUM(K11:L11),""))</f>
        <v/>
      </c>
      <c r="N11" s="14">
        <f>IF(OR($A11="",$G11="",K11=""),"",IFERROR(MAX(0,$G11-K11),""))</f>
        <v/>
      </c>
      <c r="O11" s="31">
        <f>IF(OR($A11="",$F11=""),"",IFERROR($F11-Assumptions!$B$4,""))</f>
        <v/>
      </c>
      <c r="P11" s="22">
        <f>IF($A11="","",IF(OR($B11="",$C11="",$D11="",$E11="",$F11="",$G11="",$H11="",$I11="",$J11=""),"Check required fields",IF($F11&lt;$E11,"Check dates",IF($J11="Canceled","Canceled",IF($J11="Expired","Expired",IF($F11&lt;Assumptions!$B$4,"Review expired",IF(OR($J11="Pending Renewal",$F11&lt;=Assumptions!$B$4+Assumptions!$B$5),"Renewal check","OK")))))))</f>
        <v/>
      </c>
    </row>
    <row r="12" ht="20" customHeight="1">
      <c r="A12" s="16" t="inlineStr">
        <is>
          <t>SAMPLE-POL-007</t>
        </is>
      </c>
      <c r="B12" s="16" t="inlineStr">
        <is>
          <t>General Liability</t>
        </is>
      </c>
      <c r="C12" s="16" t="inlineStr">
        <is>
          <t>Fictional Greenline Casualty</t>
        </is>
      </c>
      <c r="D12" s="16" t="inlineStr">
        <is>
          <t>SAMPLE-GL-2026-07</t>
        </is>
      </c>
      <c r="E12" s="17" t="n">
        <v>45931</v>
      </c>
      <c r="F12" s="17" t="n">
        <v>46295</v>
      </c>
      <c r="G12" s="18" t="n">
        <v>3900</v>
      </c>
      <c r="H12" s="18" t="n">
        <v>1000</v>
      </c>
      <c r="I12" s="18" t="inlineStr">
        <is>
          <t>Quarterly</t>
        </is>
      </c>
      <c r="J12" s="18" t="inlineStr">
        <is>
          <t>Active</t>
        </is>
      </c>
      <c r="K12" s="12">
        <f>IF(OR($A12="",$E12="",$F12=""),"",IFERROR(SUMIFS(Payments!$F$6:$F$155,Payments!$B$6:$B$155,$A12,Payments!$C$6:$C$155,"Premium Installment",Payments!$G$6:$G$155,"Paid",Payments!$E$6:$E$155,"&gt;="&amp;$E12,Payments!$E$6:$E$155,"&lt;="&amp;$F12),0))</f>
        <v/>
      </c>
      <c r="L12" s="12">
        <f>IF(OR($A12="",$E12="",$F12=""),"",IFERROR(SUMIFS(Payments!$F$6:$F$155,Payments!$B$6:$B$155,$A12,Payments!$C$6:$C$155,"Deductible",Payments!$G$6:$G$155,"Paid",Payments!$E$6:$E$155,"&gt;="&amp;$E12,Payments!$E$6:$E$155,"&lt;="&amp;$F12),0))</f>
        <v/>
      </c>
      <c r="M12" s="12">
        <f>IF(OR($A12="",K12="",L12=""),"",IFERROR(SUM(K12:L12),""))</f>
        <v/>
      </c>
      <c r="N12" s="12">
        <f>IF(OR($A12="",$G12="",K12=""),"",IFERROR(MAX(0,$G12-K12),""))</f>
        <v/>
      </c>
      <c r="O12" s="30">
        <f>IF(OR($A12="",$F12=""),"",IFERROR($F12-Assumptions!$B$4,""))</f>
        <v/>
      </c>
      <c r="P12" s="20">
        <f>IF($A12="","",IF(OR($B12="",$C12="",$D12="",$E12="",$F12="",$G12="",$H12="",$I12="",$J12=""),"Check required fields",IF($F12&lt;$E12,"Check dates",IF($J12="Canceled","Canceled",IF($J12="Expired","Expired",IF($F12&lt;Assumptions!$B$4,"Review expired",IF(OR($J12="Pending Renewal",$F12&lt;=Assumptions!$B$4+Assumptions!$B$5),"Renewal check","OK")))))))</f>
        <v/>
      </c>
    </row>
    <row r="13" ht="20" customHeight="1">
      <c r="A13" s="16" t="inlineStr">
        <is>
          <t>SAMPLE-POL-008</t>
        </is>
      </c>
      <c r="B13" s="16" t="inlineStr">
        <is>
          <t>Commercial Auto</t>
        </is>
      </c>
      <c r="C13" s="16" t="inlineStr">
        <is>
          <t>Fictional Spruce Harbor Mutual</t>
        </is>
      </c>
      <c r="D13" s="16" t="inlineStr">
        <is>
          <t>SAMPLE-CA-2026-08</t>
        </is>
      </c>
      <c r="E13" s="17" t="n">
        <v>45809</v>
      </c>
      <c r="F13" s="17" t="n">
        <v>46173</v>
      </c>
      <c r="G13" s="18" t="n">
        <v>6400</v>
      </c>
      <c r="H13" s="18" t="n">
        <v>1500</v>
      </c>
      <c r="I13" s="18" t="inlineStr">
        <is>
          <t>Monthly</t>
        </is>
      </c>
      <c r="J13" s="18" t="inlineStr">
        <is>
          <t>Expired</t>
        </is>
      </c>
      <c r="K13" s="14">
        <f>IF(OR($A13="",$E13="",$F13=""),"",IFERROR(SUMIFS(Payments!$F$6:$F$155,Payments!$B$6:$B$155,$A13,Payments!$C$6:$C$155,"Premium Installment",Payments!$G$6:$G$155,"Paid",Payments!$E$6:$E$155,"&gt;="&amp;$E13,Payments!$E$6:$E$155,"&lt;="&amp;$F13),0))</f>
        <v/>
      </c>
      <c r="L13" s="14">
        <f>IF(OR($A13="",$E13="",$F13=""),"",IFERROR(SUMIFS(Payments!$F$6:$F$155,Payments!$B$6:$B$155,$A13,Payments!$C$6:$C$155,"Deductible",Payments!$G$6:$G$155,"Paid",Payments!$E$6:$E$155,"&gt;="&amp;$E13,Payments!$E$6:$E$155,"&lt;="&amp;$F13),0))</f>
        <v/>
      </c>
      <c r="M13" s="14">
        <f>IF(OR($A13="",K13="",L13=""),"",IFERROR(SUM(K13:L13),""))</f>
        <v/>
      </c>
      <c r="N13" s="14">
        <f>IF(OR($A13="",$G13="",K13=""),"",IFERROR(MAX(0,$G13-K13),""))</f>
        <v/>
      </c>
      <c r="O13" s="31">
        <f>IF(OR($A13="",$F13=""),"",IFERROR($F13-Assumptions!$B$4,""))</f>
        <v/>
      </c>
      <c r="P13" s="22">
        <f>IF($A13="","",IF(OR($B13="",$C13="",$D13="",$E13="",$F13="",$G13="",$H13="",$I13="",$J13=""),"Check required fields",IF($F13&lt;$E13,"Check dates",IF($J13="Canceled","Canceled",IF($J13="Expired","Expired",IF($F13&lt;Assumptions!$B$4,"Review expired",IF(OR($J13="Pending Renewal",$F13&lt;=Assumptions!$B$4+Assumptions!$B$5),"Renewal check","OK")))))))</f>
        <v/>
      </c>
    </row>
    <row r="14" ht="20" customHeight="1">
      <c r="A14" s="16" t="inlineStr">
        <is>
          <t>SAMPLE-POL-009</t>
        </is>
      </c>
      <c r="B14" s="16" t="inlineStr">
        <is>
          <t>Property</t>
        </is>
      </c>
      <c r="C14" s="16" t="inlineStr">
        <is>
          <t>Fictional Stonegate Indemnity</t>
        </is>
      </c>
      <c r="D14" s="16" t="inlineStr">
        <is>
          <t>SAMPLE-PR-2026-09</t>
        </is>
      </c>
      <c r="E14" s="17" t="n">
        <v>46023</v>
      </c>
      <c r="F14" s="17" t="n">
        <v>46387</v>
      </c>
      <c r="G14" s="18" t="n">
        <v>2400</v>
      </c>
      <c r="H14" s="18" t="n">
        <v>2000</v>
      </c>
      <c r="I14" s="18" t="inlineStr">
        <is>
          <t>Annual</t>
        </is>
      </c>
      <c r="J14" s="18" t="inlineStr">
        <is>
          <t>Canceled</t>
        </is>
      </c>
      <c r="K14" s="12">
        <f>IF(OR($A14="",$E14="",$F14=""),"",IFERROR(SUMIFS(Payments!$F$6:$F$155,Payments!$B$6:$B$155,$A14,Payments!$C$6:$C$155,"Premium Installment",Payments!$G$6:$G$155,"Paid",Payments!$E$6:$E$155,"&gt;="&amp;$E14,Payments!$E$6:$E$155,"&lt;="&amp;$F14),0))</f>
        <v/>
      </c>
      <c r="L14" s="12">
        <f>IF(OR($A14="",$E14="",$F14=""),"",IFERROR(SUMIFS(Payments!$F$6:$F$155,Payments!$B$6:$B$155,$A14,Payments!$C$6:$C$155,"Deductible",Payments!$G$6:$G$155,"Paid",Payments!$E$6:$E$155,"&gt;="&amp;$E14,Payments!$E$6:$E$155,"&lt;="&amp;$F14),0))</f>
        <v/>
      </c>
      <c r="M14" s="12">
        <f>IF(OR($A14="",K14="",L14=""),"",IFERROR(SUM(K14:L14),""))</f>
        <v/>
      </c>
      <c r="N14" s="12">
        <f>IF(OR($A14="",$G14="",K14=""),"",IFERROR(MAX(0,$G14-K14),""))</f>
        <v/>
      </c>
      <c r="O14" s="30">
        <f>IF(OR($A14="",$F14=""),"",IFERROR($F14-Assumptions!$B$4,""))</f>
        <v/>
      </c>
      <c r="P14" s="20">
        <f>IF($A14="","",IF(OR($B14="",$C14="",$D14="",$E14="",$F14="",$G14="",$H14="",$I14="",$J14=""),"Check required fields",IF($F14&lt;$E14,"Check dates",IF($J14="Canceled","Canceled",IF($J14="Expired","Expired",IF($F14&lt;Assumptions!$B$4,"Review expired",IF(OR($J14="Pending Renewal",$F14&lt;=Assumptions!$B$4+Assumptions!$B$5),"Renewal check","OK")))))))</f>
        <v/>
      </c>
    </row>
    <row r="15" ht="20" customHeight="1">
      <c r="A15" s="16" t="inlineStr">
        <is>
          <t>SAMPLE-POL-010</t>
        </is>
      </c>
      <c r="B15" s="16" t="inlineStr">
        <is>
          <t>Umbrella</t>
        </is>
      </c>
      <c r="C15" s="16" t="inlineStr">
        <is>
          <t>Fictional Arbor Peak Insurance</t>
        </is>
      </c>
      <c r="D15" s="16" t="inlineStr">
        <is>
          <t>SAMPLE-UM-2026-10</t>
        </is>
      </c>
      <c r="E15" s="17" t="n">
        <v>46310</v>
      </c>
      <c r="F15" s="17" t="n">
        <v>46674</v>
      </c>
      <c r="G15" s="18" t="n">
        <v>2350</v>
      </c>
      <c r="H15" s="18" t="n">
        <v>1000</v>
      </c>
      <c r="I15" s="18" t="inlineStr">
        <is>
          <t>Annual</t>
        </is>
      </c>
      <c r="J15" s="18" t="inlineStr">
        <is>
          <t>Pending Renewal</t>
        </is>
      </c>
      <c r="K15" s="14">
        <f>IF(OR($A15="",$E15="",$F15=""),"",IFERROR(SUMIFS(Payments!$F$6:$F$155,Payments!$B$6:$B$155,$A15,Payments!$C$6:$C$155,"Premium Installment",Payments!$G$6:$G$155,"Paid",Payments!$E$6:$E$155,"&gt;="&amp;$E15,Payments!$E$6:$E$155,"&lt;="&amp;$F15),0))</f>
        <v/>
      </c>
      <c r="L15" s="14">
        <f>IF(OR($A15="",$E15="",$F15=""),"",IFERROR(SUMIFS(Payments!$F$6:$F$155,Payments!$B$6:$B$155,$A15,Payments!$C$6:$C$155,"Deductible",Payments!$G$6:$G$155,"Paid",Payments!$E$6:$E$155,"&gt;="&amp;$E15,Payments!$E$6:$E$155,"&lt;="&amp;$F15),0))</f>
        <v/>
      </c>
      <c r="M15" s="14">
        <f>IF(OR($A15="",K15="",L15=""),"",IFERROR(SUM(K15:L15),""))</f>
        <v/>
      </c>
      <c r="N15" s="14">
        <f>IF(OR($A15="",$G15="",K15=""),"",IFERROR(MAX(0,$G15-K15),""))</f>
        <v/>
      </c>
      <c r="O15" s="31">
        <f>IF(OR($A15="",$F15=""),"",IFERROR($F15-Assumptions!$B$4,""))</f>
        <v/>
      </c>
      <c r="P15" s="22">
        <f>IF($A15="","",IF(OR($B15="",$C15="",$D15="",$E15="",$F15="",$G15="",$H15="",$I15="",$J15=""),"Check required fields",IF($F15&lt;$E15,"Check dates",IF($J15="Canceled","Canceled",IF($J15="Expired","Expired",IF($F15&lt;Assumptions!$B$4,"Review expired",IF(OR($J15="Pending Renewal",$F15&lt;=Assumptions!$B$4+Assumptions!$B$5),"Renewal check","OK")))))))</f>
        <v/>
      </c>
    </row>
    <row r="16" ht="20" customHeight="1">
      <c r="A16" s="16" t="n"/>
      <c r="B16" s="16" t="n"/>
      <c r="C16" s="16" t="n"/>
      <c r="D16" s="16" t="n"/>
      <c r="E16" s="17" t="n"/>
      <c r="F16" s="17" t="n"/>
      <c r="G16" s="18" t="n"/>
      <c r="H16" s="18" t="n"/>
      <c r="I16" s="18" t="n"/>
      <c r="J16" s="18" t="n"/>
      <c r="K16" s="12">
        <f>IF(OR($A16="",$E16="",$F16=""),"",IFERROR(SUMIFS(Payments!$F$6:$F$155,Payments!$B$6:$B$155,$A16,Payments!$C$6:$C$155,"Premium Installment",Payments!$G$6:$G$155,"Paid",Payments!$E$6:$E$155,"&gt;="&amp;$E16,Payments!$E$6:$E$155,"&lt;="&amp;$F16),0))</f>
        <v/>
      </c>
      <c r="L16" s="12">
        <f>IF(OR($A16="",$E16="",$F16=""),"",IFERROR(SUMIFS(Payments!$F$6:$F$155,Payments!$B$6:$B$155,$A16,Payments!$C$6:$C$155,"Deductible",Payments!$G$6:$G$155,"Paid",Payments!$E$6:$E$155,"&gt;="&amp;$E16,Payments!$E$6:$E$155,"&lt;="&amp;$F16),0))</f>
        <v/>
      </c>
      <c r="M16" s="12">
        <f>IF(OR($A16="",K16="",L16=""),"",IFERROR(SUM(K16:L16),""))</f>
        <v/>
      </c>
      <c r="N16" s="12">
        <f>IF(OR($A16="",$G16="",K16=""),"",IFERROR(MAX(0,$G16-K16),""))</f>
        <v/>
      </c>
      <c r="O16" s="30">
        <f>IF(OR($A16="",$F16=""),"",IFERROR($F16-Assumptions!$B$4,""))</f>
        <v/>
      </c>
      <c r="P16" s="20">
        <f>IF($A16="","",IF(OR($B16="",$C16="",$D16="",$E16="",$F16="",$G16="",$H16="",$I16="",$J16=""),"Check required fields",IF($F16&lt;$E16,"Check dates",IF($J16="Canceled","Canceled",IF($J16="Expired","Expired",IF($F16&lt;Assumptions!$B$4,"Review expired",IF(OR($J16="Pending Renewal",$F16&lt;=Assumptions!$B$4+Assumptions!$B$5),"Renewal check","OK")))))))</f>
        <v/>
      </c>
    </row>
    <row r="17" ht="20" customHeight="1">
      <c r="A17" s="16" t="n"/>
      <c r="B17" s="16" t="n"/>
      <c r="C17" s="16" t="n"/>
      <c r="D17" s="16" t="n"/>
      <c r="E17" s="17" t="n"/>
      <c r="F17" s="17" t="n"/>
      <c r="G17" s="18" t="n"/>
      <c r="H17" s="18" t="n"/>
      <c r="I17" s="18" t="n"/>
      <c r="J17" s="18" t="n"/>
      <c r="K17" s="14">
        <f>IF(OR($A17="",$E17="",$F17=""),"",IFERROR(SUMIFS(Payments!$F$6:$F$155,Payments!$B$6:$B$155,$A17,Payments!$C$6:$C$155,"Premium Installment",Payments!$G$6:$G$155,"Paid",Payments!$E$6:$E$155,"&gt;="&amp;$E17,Payments!$E$6:$E$155,"&lt;="&amp;$F17),0))</f>
        <v/>
      </c>
      <c r="L17" s="14">
        <f>IF(OR($A17="",$E17="",$F17=""),"",IFERROR(SUMIFS(Payments!$F$6:$F$155,Payments!$B$6:$B$155,$A17,Payments!$C$6:$C$155,"Deductible",Payments!$G$6:$G$155,"Paid",Payments!$E$6:$E$155,"&gt;="&amp;$E17,Payments!$E$6:$E$155,"&lt;="&amp;$F17),0))</f>
        <v/>
      </c>
      <c r="M17" s="14">
        <f>IF(OR($A17="",K17="",L17=""),"",IFERROR(SUM(K17:L17),""))</f>
        <v/>
      </c>
      <c r="N17" s="14">
        <f>IF(OR($A17="",$G17="",K17=""),"",IFERROR(MAX(0,$G17-K17),""))</f>
        <v/>
      </c>
      <c r="O17" s="31">
        <f>IF(OR($A17="",$F17=""),"",IFERROR($F17-Assumptions!$B$4,""))</f>
        <v/>
      </c>
      <c r="P17" s="22">
        <f>IF($A17="","",IF(OR($B17="",$C17="",$D17="",$E17="",$F17="",$G17="",$H17="",$I17="",$J17=""),"Check required fields",IF($F17&lt;$E17,"Check dates",IF($J17="Canceled","Canceled",IF($J17="Expired","Expired",IF($F17&lt;Assumptions!$B$4,"Review expired",IF(OR($J17="Pending Renewal",$F17&lt;=Assumptions!$B$4+Assumptions!$B$5),"Renewal check","OK")))))))</f>
        <v/>
      </c>
    </row>
    <row r="18" ht="20" customHeight="1">
      <c r="A18" s="16" t="n"/>
      <c r="B18" s="16" t="n"/>
      <c r="C18" s="16" t="n"/>
      <c r="D18" s="16" t="n"/>
      <c r="E18" s="17" t="n"/>
      <c r="F18" s="17" t="n"/>
      <c r="G18" s="18" t="n"/>
      <c r="H18" s="18" t="n"/>
      <c r="I18" s="18" t="n"/>
      <c r="J18" s="18" t="n"/>
      <c r="K18" s="12">
        <f>IF(OR($A18="",$E18="",$F18=""),"",IFERROR(SUMIFS(Payments!$F$6:$F$155,Payments!$B$6:$B$155,$A18,Payments!$C$6:$C$155,"Premium Installment",Payments!$G$6:$G$155,"Paid",Payments!$E$6:$E$155,"&gt;="&amp;$E18,Payments!$E$6:$E$155,"&lt;="&amp;$F18),0))</f>
        <v/>
      </c>
      <c r="L18" s="12">
        <f>IF(OR($A18="",$E18="",$F18=""),"",IFERROR(SUMIFS(Payments!$F$6:$F$155,Payments!$B$6:$B$155,$A18,Payments!$C$6:$C$155,"Deductible",Payments!$G$6:$G$155,"Paid",Payments!$E$6:$E$155,"&gt;="&amp;$E18,Payments!$E$6:$E$155,"&lt;="&amp;$F18),0))</f>
        <v/>
      </c>
      <c r="M18" s="12">
        <f>IF(OR($A18="",K18="",L18=""),"",IFERROR(SUM(K18:L18),""))</f>
        <v/>
      </c>
      <c r="N18" s="12">
        <f>IF(OR($A18="",$G18="",K18=""),"",IFERROR(MAX(0,$G18-K18),""))</f>
        <v/>
      </c>
      <c r="O18" s="30">
        <f>IF(OR($A18="",$F18=""),"",IFERROR($F18-Assumptions!$B$4,""))</f>
        <v/>
      </c>
      <c r="P18" s="20">
        <f>IF($A18="","",IF(OR($B18="",$C18="",$D18="",$E18="",$F18="",$G18="",$H18="",$I18="",$J18=""),"Check required fields",IF($F18&lt;$E18,"Check dates",IF($J18="Canceled","Canceled",IF($J18="Expired","Expired",IF($F18&lt;Assumptions!$B$4,"Review expired",IF(OR($J18="Pending Renewal",$F18&lt;=Assumptions!$B$4+Assumptions!$B$5),"Renewal check","OK")))))))</f>
        <v/>
      </c>
    </row>
    <row r="19" ht="20" customHeight="1">
      <c r="A19" s="16" t="n"/>
      <c r="B19" s="16" t="n"/>
      <c r="C19" s="16" t="n"/>
      <c r="D19" s="16" t="n"/>
      <c r="E19" s="17" t="n"/>
      <c r="F19" s="17" t="n"/>
      <c r="G19" s="18" t="n"/>
      <c r="H19" s="18" t="n"/>
      <c r="I19" s="18" t="n"/>
      <c r="J19" s="18" t="n"/>
      <c r="K19" s="14">
        <f>IF(OR($A19="",$E19="",$F19=""),"",IFERROR(SUMIFS(Payments!$F$6:$F$155,Payments!$B$6:$B$155,$A19,Payments!$C$6:$C$155,"Premium Installment",Payments!$G$6:$G$155,"Paid",Payments!$E$6:$E$155,"&gt;="&amp;$E19,Payments!$E$6:$E$155,"&lt;="&amp;$F19),0))</f>
        <v/>
      </c>
      <c r="L19" s="14">
        <f>IF(OR($A19="",$E19="",$F19=""),"",IFERROR(SUMIFS(Payments!$F$6:$F$155,Payments!$B$6:$B$155,$A19,Payments!$C$6:$C$155,"Deductible",Payments!$G$6:$G$155,"Paid",Payments!$E$6:$E$155,"&gt;="&amp;$E19,Payments!$E$6:$E$155,"&lt;="&amp;$F19),0))</f>
        <v/>
      </c>
      <c r="M19" s="14">
        <f>IF(OR($A19="",K19="",L19=""),"",IFERROR(SUM(K19:L19),""))</f>
        <v/>
      </c>
      <c r="N19" s="14">
        <f>IF(OR($A19="",$G19="",K19=""),"",IFERROR(MAX(0,$G19-K19),""))</f>
        <v/>
      </c>
      <c r="O19" s="31">
        <f>IF(OR($A19="",$F19=""),"",IFERROR($F19-Assumptions!$B$4,""))</f>
        <v/>
      </c>
      <c r="P19" s="22">
        <f>IF($A19="","",IF(OR($B19="",$C19="",$D19="",$E19="",$F19="",$G19="",$H19="",$I19="",$J19=""),"Check required fields",IF($F19&lt;$E19,"Check dates",IF($J19="Canceled","Canceled",IF($J19="Expired","Expired",IF($F19&lt;Assumptions!$B$4,"Review expired",IF(OR($J19="Pending Renewal",$F19&lt;=Assumptions!$B$4+Assumptions!$B$5),"Renewal check","OK")))))))</f>
        <v/>
      </c>
    </row>
    <row r="20" ht="20" customHeight="1">
      <c r="A20" s="16" t="n"/>
      <c r="B20" s="16" t="n"/>
      <c r="C20" s="16" t="n"/>
      <c r="D20" s="16" t="n"/>
      <c r="E20" s="17" t="n"/>
      <c r="F20" s="17" t="n"/>
      <c r="G20" s="18" t="n"/>
      <c r="H20" s="18" t="n"/>
      <c r="I20" s="18" t="n"/>
      <c r="J20" s="18" t="n"/>
      <c r="K20" s="12">
        <f>IF(OR($A20="",$E20="",$F20=""),"",IFERROR(SUMIFS(Payments!$F$6:$F$155,Payments!$B$6:$B$155,$A20,Payments!$C$6:$C$155,"Premium Installment",Payments!$G$6:$G$155,"Paid",Payments!$E$6:$E$155,"&gt;="&amp;$E20,Payments!$E$6:$E$155,"&lt;="&amp;$F20),0))</f>
        <v/>
      </c>
      <c r="L20" s="12">
        <f>IF(OR($A20="",$E20="",$F20=""),"",IFERROR(SUMIFS(Payments!$F$6:$F$155,Payments!$B$6:$B$155,$A20,Payments!$C$6:$C$155,"Deductible",Payments!$G$6:$G$155,"Paid",Payments!$E$6:$E$155,"&gt;="&amp;$E20,Payments!$E$6:$E$155,"&lt;="&amp;$F20),0))</f>
        <v/>
      </c>
      <c r="M20" s="12">
        <f>IF(OR($A20="",K20="",L20=""),"",IFERROR(SUM(K20:L20),""))</f>
        <v/>
      </c>
      <c r="N20" s="12">
        <f>IF(OR($A20="",$G20="",K20=""),"",IFERROR(MAX(0,$G20-K20),""))</f>
        <v/>
      </c>
      <c r="O20" s="30">
        <f>IF(OR($A20="",$F20=""),"",IFERROR($F20-Assumptions!$B$4,""))</f>
        <v/>
      </c>
      <c r="P20" s="20">
        <f>IF($A20="","",IF(OR($B20="",$C20="",$D20="",$E20="",$F20="",$G20="",$H20="",$I20="",$J20=""),"Check required fields",IF($F20&lt;$E20,"Check dates",IF($J20="Canceled","Canceled",IF($J20="Expired","Expired",IF($F20&lt;Assumptions!$B$4,"Review expired",IF(OR($J20="Pending Renewal",$F20&lt;=Assumptions!$B$4+Assumptions!$B$5),"Renewal check","OK")))))))</f>
        <v/>
      </c>
    </row>
    <row r="21" ht="20" customHeight="1">
      <c r="A21" s="16" t="n"/>
      <c r="B21" s="16" t="n"/>
      <c r="C21" s="16" t="n"/>
      <c r="D21" s="16" t="n"/>
      <c r="E21" s="17" t="n"/>
      <c r="F21" s="17" t="n"/>
      <c r="G21" s="18" t="n"/>
      <c r="H21" s="18" t="n"/>
      <c r="I21" s="18" t="n"/>
      <c r="J21" s="18" t="n"/>
      <c r="K21" s="14">
        <f>IF(OR($A21="",$E21="",$F21=""),"",IFERROR(SUMIFS(Payments!$F$6:$F$155,Payments!$B$6:$B$155,$A21,Payments!$C$6:$C$155,"Premium Installment",Payments!$G$6:$G$155,"Paid",Payments!$E$6:$E$155,"&gt;="&amp;$E21,Payments!$E$6:$E$155,"&lt;="&amp;$F21),0))</f>
        <v/>
      </c>
      <c r="L21" s="14">
        <f>IF(OR($A21="",$E21="",$F21=""),"",IFERROR(SUMIFS(Payments!$F$6:$F$155,Payments!$B$6:$B$155,$A21,Payments!$C$6:$C$155,"Deductible",Payments!$G$6:$G$155,"Paid",Payments!$E$6:$E$155,"&gt;="&amp;$E21,Payments!$E$6:$E$155,"&lt;="&amp;$F21),0))</f>
        <v/>
      </c>
      <c r="M21" s="14">
        <f>IF(OR($A21="",K21="",L21=""),"",IFERROR(SUM(K21:L21),""))</f>
        <v/>
      </c>
      <c r="N21" s="14">
        <f>IF(OR($A21="",$G21="",K21=""),"",IFERROR(MAX(0,$G21-K21),""))</f>
        <v/>
      </c>
      <c r="O21" s="31">
        <f>IF(OR($A21="",$F21=""),"",IFERROR($F21-Assumptions!$B$4,""))</f>
        <v/>
      </c>
      <c r="P21" s="22">
        <f>IF($A21="","",IF(OR($B21="",$C21="",$D21="",$E21="",$F21="",$G21="",$H21="",$I21="",$J21=""),"Check required fields",IF($F21&lt;$E21,"Check dates",IF($J21="Canceled","Canceled",IF($J21="Expired","Expired",IF($F21&lt;Assumptions!$B$4,"Review expired",IF(OR($J21="Pending Renewal",$F21&lt;=Assumptions!$B$4+Assumptions!$B$5),"Renewal check","OK")))))))</f>
        <v/>
      </c>
    </row>
    <row r="22" ht="20" customHeight="1">
      <c r="A22" s="16" t="n"/>
      <c r="B22" s="16" t="n"/>
      <c r="C22" s="16" t="n"/>
      <c r="D22" s="16" t="n"/>
      <c r="E22" s="17" t="n"/>
      <c r="F22" s="17" t="n"/>
      <c r="G22" s="18" t="n"/>
      <c r="H22" s="18" t="n"/>
      <c r="I22" s="18" t="n"/>
      <c r="J22" s="18" t="n"/>
      <c r="K22" s="12">
        <f>IF(OR($A22="",$E22="",$F22=""),"",IFERROR(SUMIFS(Payments!$F$6:$F$155,Payments!$B$6:$B$155,$A22,Payments!$C$6:$C$155,"Premium Installment",Payments!$G$6:$G$155,"Paid",Payments!$E$6:$E$155,"&gt;="&amp;$E22,Payments!$E$6:$E$155,"&lt;="&amp;$F22),0))</f>
        <v/>
      </c>
      <c r="L22" s="12">
        <f>IF(OR($A22="",$E22="",$F22=""),"",IFERROR(SUMIFS(Payments!$F$6:$F$155,Payments!$B$6:$B$155,$A22,Payments!$C$6:$C$155,"Deductible",Payments!$G$6:$G$155,"Paid",Payments!$E$6:$E$155,"&gt;="&amp;$E22,Payments!$E$6:$E$155,"&lt;="&amp;$F22),0))</f>
        <v/>
      </c>
      <c r="M22" s="12">
        <f>IF(OR($A22="",K22="",L22=""),"",IFERROR(SUM(K22:L22),""))</f>
        <v/>
      </c>
      <c r="N22" s="12">
        <f>IF(OR($A22="",$G22="",K22=""),"",IFERROR(MAX(0,$G22-K22),""))</f>
        <v/>
      </c>
      <c r="O22" s="30">
        <f>IF(OR($A22="",$F22=""),"",IFERROR($F22-Assumptions!$B$4,""))</f>
        <v/>
      </c>
      <c r="P22" s="20">
        <f>IF($A22="","",IF(OR($B22="",$C22="",$D22="",$E22="",$F22="",$G22="",$H22="",$I22="",$J22=""),"Check required fields",IF($F22&lt;$E22,"Check dates",IF($J22="Canceled","Canceled",IF($J22="Expired","Expired",IF($F22&lt;Assumptions!$B$4,"Review expired",IF(OR($J22="Pending Renewal",$F22&lt;=Assumptions!$B$4+Assumptions!$B$5),"Renewal check","OK")))))))</f>
        <v/>
      </c>
    </row>
    <row r="23" ht="20" customHeight="1">
      <c r="A23" s="16" t="n"/>
      <c r="B23" s="16" t="n"/>
      <c r="C23" s="16" t="n"/>
      <c r="D23" s="16" t="n"/>
      <c r="E23" s="17" t="n"/>
      <c r="F23" s="17" t="n"/>
      <c r="G23" s="18" t="n"/>
      <c r="H23" s="18" t="n"/>
      <c r="I23" s="18" t="n"/>
      <c r="J23" s="18" t="n"/>
      <c r="K23" s="14">
        <f>IF(OR($A23="",$E23="",$F23=""),"",IFERROR(SUMIFS(Payments!$F$6:$F$155,Payments!$B$6:$B$155,$A23,Payments!$C$6:$C$155,"Premium Installment",Payments!$G$6:$G$155,"Paid",Payments!$E$6:$E$155,"&gt;="&amp;$E23,Payments!$E$6:$E$155,"&lt;="&amp;$F23),0))</f>
        <v/>
      </c>
      <c r="L23" s="14">
        <f>IF(OR($A23="",$E23="",$F23=""),"",IFERROR(SUMIFS(Payments!$F$6:$F$155,Payments!$B$6:$B$155,$A23,Payments!$C$6:$C$155,"Deductible",Payments!$G$6:$G$155,"Paid",Payments!$E$6:$E$155,"&gt;="&amp;$E23,Payments!$E$6:$E$155,"&lt;="&amp;$F23),0))</f>
        <v/>
      </c>
      <c r="M23" s="14">
        <f>IF(OR($A23="",K23="",L23=""),"",IFERROR(SUM(K23:L23),""))</f>
        <v/>
      </c>
      <c r="N23" s="14">
        <f>IF(OR($A23="",$G23="",K23=""),"",IFERROR(MAX(0,$G23-K23),""))</f>
        <v/>
      </c>
      <c r="O23" s="31">
        <f>IF(OR($A23="",$F23=""),"",IFERROR($F23-Assumptions!$B$4,""))</f>
        <v/>
      </c>
      <c r="P23" s="22">
        <f>IF($A23="","",IF(OR($B23="",$C23="",$D23="",$E23="",$F23="",$G23="",$H23="",$I23="",$J23=""),"Check required fields",IF($F23&lt;$E23,"Check dates",IF($J23="Canceled","Canceled",IF($J23="Expired","Expired",IF($F23&lt;Assumptions!$B$4,"Review expired",IF(OR($J23="Pending Renewal",$F23&lt;=Assumptions!$B$4+Assumptions!$B$5),"Renewal check","OK")))))))</f>
        <v/>
      </c>
    </row>
    <row r="24" ht="20" customHeight="1">
      <c r="A24" s="16" t="n"/>
      <c r="B24" s="16" t="n"/>
      <c r="C24" s="16" t="n"/>
      <c r="D24" s="16" t="n"/>
      <c r="E24" s="17" t="n"/>
      <c r="F24" s="17" t="n"/>
      <c r="G24" s="18" t="n"/>
      <c r="H24" s="18" t="n"/>
      <c r="I24" s="18" t="n"/>
      <c r="J24" s="18" t="n"/>
      <c r="K24" s="12">
        <f>IF(OR($A24="",$E24="",$F24=""),"",IFERROR(SUMIFS(Payments!$F$6:$F$155,Payments!$B$6:$B$155,$A24,Payments!$C$6:$C$155,"Premium Installment",Payments!$G$6:$G$155,"Paid",Payments!$E$6:$E$155,"&gt;="&amp;$E24,Payments!$E$6:$E$155,"&lt;="&amp;$F24),0))</f>
        <v/>
      </c>
      <c r="L24" s="12">
        <f>IF(OR($A24="",$E24="",$F24=""),"",IFERROR(SUMIFS(Payments!$F$6:$F$155,Payments!$B$6:$B$155,$A24,Payments!$C$6:$C$155,"Deductible",Payments!$G$6:$G$155,"Paid",Payments!$E$6:$E$155,"&gt;="&amp;$E24,Payments!$E$6:$E$155,"&lt;="&amp;$F24),0))</f>
        <v/>
      </c>
      <c r="M24" s="12">
        <f>IF(OR($A24="",K24="",L24=""),"",IFERROR(SUM(K24:L24),""))</f>
        <v/>
      </c>
      <c r="N24" s="12">
        <f>IF(OR($A24="",$G24="",K24=""),"",IFERROR(MAX(0,$G24-K24),""))</f>
        <v/>
      </c>
      <c r="O24" s="30">
        <f>IF(OR($A24="",$F24=""),"",IFERROR($F24-Assumptions!$B$4,""))</f>
        <v/>
      </c>
      <c r="P24" s="20">
        <f>IF($A24="","",IF(OR($B24="",$C24="",$D24="",$E24="",$F24="",$G24="",$H24="",$I24="",$J24=""),"Check required fields",IF($F24&lt;$E24,"Check dates",IF($J24="Canceled","Canceled",IF($J24="Expired","Expired",IF($F24&lt;Assumptions!$B$4,"Review expired",IF(OR($J24="Pending Renewal",$F24&lt;=Assumptions!$B$4+Assumptions!$B$5),"Renewal check","OK")))))))</f>
        <v/>
      </c>
    </row>
    <row r="25" ht="20" customHeight="1">
      <c r="A25" s="16" t="n"/>
      <c r="B25" s="16" t="n"/>
      <c r="C25" s="16" t="n"/>
      <c r="D25" s="16" t="n"/>
      <c r="E25" s="17" t="n"/>
      <c r="F25" s="17" t="n"/>
      <c r="G25" s="18" t="n"/>
      <c r="H25" s="18" t="n"/>
      <c r="I25" s="18" t="n"/>
      <c r="J25" s="18" t="n"/>
      <c r="K25" s="14">
        <f>IF(OR($A25="",$E25="",$F25=""),"",IFERROR(SUMIFS(Payments!$F$6:$F$155,Payments!$B$6:$B$155,$A25,Payments!$C$6:$C$155,"Premium Installment",Payments!$G$6:$G$155,"Paid",Payments!$E$6:$E$155,"&gt;="&amp;$E25,Payments!$E$6:$E$155,"&lt;="&amp;$F25),0))</f>
        <v/>
      </c>
      <c r="L25" s="14">
        <f>IF(OR($A25="",$E25="",$F25=""),"",IFERROR(SUMIFS(Payments!$F$6:$F$155,Payments!$B$6:$B$155,$A25,Payments!$C$6:$C$155,"Deductible",Payments!$G$6:$G$155,"Paid",Payments!$E$6:$E$155,"&gt;="&amp;$E25,Payments!$E$6:$E$155,"&lt;="&amp;$F25),0))</f>
        <v/>
      </c>
      <c r="M25" s="14">
        <f>IF(OR($A25="",K25="",L25=""),"",IFERROR(SUM(K25:L25),""))</f>
        <v/>
      </c>
      <c r="N25" s="14">
        <f>IF(OR($A25="",$G25="",K25=""),"",IFERROR(MAX(0,$G25-K25),""))</f>
        <v/>
      </c>
      <c r="O25" s="31">
        <f>IF(OR($A25="",$F25=""),"",IFERROR($F25-Assumptions!$B$4,""))</f>
        <v/>
      </c>
      <c r="P25" s="22">
        <f>IF($A25="","",IF(OR($B25="",$C25="",$D25="",$E25="",$F25="",$G25="",$H25="",$I25="",$J25=""),"Check required fields",IF($F25&lt;$E25,"Check dates",IF($J25="Canceled","Canceled",IF($J25="Expired","Expired",IF($F25&lt;Assumptions!$B$4,"Review expired",IF(OR($J25="Pending Renewal",$F25&lt;=Assumptions!$B$4+Assumptions!$B$5),"Renewal check","OK")))))))</f>
        <v/>
      </c>
    </row>
    <row r="26" ht="20" customHeight="1">
      <c r="A26" s="16" t="n"/>
      <c r="B26" s="16" t="n"/>
      <c r="C26" s="16" t="n"/>
      <c r="D26" s="16" t="n"/>
      <c r="E26" s="17" t="n"/>
      <c r="F26" s="17" t="n"/>
      <c r="G26" s="18" t="n"/>
      <c r="H26" s="18" t="n"/>
      <c r="I26" s="18" t="n"/>
      <c r="J26" s="18" t="n"/>
      <c r="K26" s="12">
        <f>IF(OR($A26="",$E26="",$F26=""),"",IFERROR(SUMIFS(Payments!$F$6:$F$155,Payments!$B$6:$B$155,$A26,Payments!$C$6:$C$155,"Premium Installment",Payments!$G$6:$G$155,"Paid",Payments!$E$6:$E$155,"&gt;="&amp;$E26,Payments!$E$6:$E$155,"&lt;="&amp;$F26),0))</f>
        <v/>
      </c>
      <c r="L26" s="12">
        <f>IF(OR($A26="",$E26="",$F26=""),"",IFERROR(SUMIFS(Payments!$F$6:$F$155,Payments!$B$6:$B$155,$A26,Payments!$C$6:$C$155,"Deductible",Payments!$G$6:$G$155,"Paid",Payments!$E$6:$E$155,"&gt;="&amp;$E26,Payments!$E$6:$E$155,"&lt;="&amp;$F26),0))</f>
        <v/>
      </c>
      <c r="M26" s="12">
        <f>IF(OR($A26="",K26="",L26=""),"",IFERROR(SUM(K26:L26),""))</f>
        <v/>
      </c>
      <c r="N26" s="12">
        <f>IF(OR($A26="",$G26="",K26=""),"",IFERROR(MAX(0,$G26-K26),""))</f>
        <v/>
      </c>
      <c r="O26" s="30">
        <f>IF(OR($A26="",$F26=""),"",IFERROR($F26-Assumptions!$B$4,""))</f>
        <v/>
      </c>
      <c r="P26" s="20">
        <f>IF($A26="","",IF(OR($B26="",$C26="",$D26="",$E26="",$F26="",$G26="",$H26="",$I26="",$J26=""),"Check required fields",IF($F26&lt;$E26,"Check dates",IF($J26="Canceled","Canceled",IF($J26="Expired","Expired",IF($F26&lt;Assumptions!$B$4,"Review expired",IF(OR($J26="Pending Renewal",$F26&lt;=Assumptions!$B$4+Assumptions!$B$5),"Renewal check","OK")))))))</f>
        <v/>
      </c>
    </row>
    <row r="27" ht="20" customHeight="1">
      <c r="A27" s="16" t="n"/>
      <c r="B27" s="16" t="n"/>
      <c r="C27" s="16" t="n"/>
      <c r="D27" s="16" t="n"/>
      <c r="E27" s="17" t="n"/>
      <c r="F27" s="17" t="n"/>
      <c r="G27" s="18" t="n"/>
      <c r="H27" s="18" t="n"/>
      <c r="I27" s="18" t="n"/>
      <c r="J27" s="18" t="n"/>
      <c r="K27" s="14">
        <f>IF(OR($A27="",$E27="",$F27=""),"",IFERROR(SUMIFS(Payments!$F$6:$F$155,Payments!$B$6:$B$155,$A27,Payments!$C$6:$C$155,"Premium Installment",Payments!$G$6:$G$155,"Paid",Payments!$E$6:$E$155,"&gt;="&amp;$E27,Payments!$E$6:$E$155,"&lt;="&amp;$F27),0))</f>
        <v/>
      </c>
      <c r="L27" s="14">
        <f>IF(OR($A27="",$E27="",$F27=""),"",IFERROR(SUMIFS(Payments!$F$6:$F$155,Payments!$B$6:$B$155,$A27,Payments!$C$6:$C$155,"Deductible",Payments!$G$6:$G$155,"Paid",Payments!$E$6:$E$155,"&gt;="&amp;$E27,Payments!$E$6:$E$155,"&lt;="&amp;$F27),0))</f>
        <v/>
      </c>
      <c r="M27" s="14">
        <f>IF(OR($A27="",K27="",L27=""),"",IFERROR(SUM(K27:L27),""))</f>
        <v/>
      </c>
      <c r="N27" s="14">
        <f>IF(OR($A27="",$G27="",K27=""),"",IFERROR(MAX(0,$G27-K27),""))</f>
        <v/>
      </c>
      <c r="O27" s="31">
        <f>IF(OR($A27="",$F27=""),"",IFERROR($F27-Assumptions!$B$4,""))</f>
        <v/>
      </c>
      <c r="P27" s="22">
        <f>IF($A27="","",IF(OR($B27="",$C27="",$D27="",$E27="",$F27="",$G27="",$H27="",$I27="",$J27=""),"Check required fields",IF($F27&lt;$E27,"Check dates",IF($J27="Canceled","Canceled",IF($J27="Expired","Expired",IF($F27&lt;Assumptions!$B$4,"Review expired",IF(OR($J27="Pending Renewal",$F27&lt;=Assumptions!$B$4+Assumptions!$B$5),"Renewal check","OK")))))))</f>
        <v/>
      </c>
    </row>
    <row r="28" ht="20" customHeight="1">
      <c r="A28" s="16" t="n"/>
      <c r="B28" s="16" t="n"/>
      <c r="C28" s="16" t="n"/>
      <c r="D28" s="16" t="n"/>
      <c r="E28" s="17" t="n"/>
      <c r="F28" s="17" t="n"/>
      <c r="G28" s="18" t="n"/>
      <c r="H28" s="18" t="n"/>
      <c r="I28" s="18" t="n"/>
      <c r="J28" s="18" t="n"/>
      <c r="K28" s="12">
        <f>IF(OR($A28="",$E28="",$F28=""),"",IFERROR(SUMIFS(Payments!$F$6:$F$155,Payments!$B$6:$B$155,$A28,Payments!$C$6:$C$155,"Premium Installment",Payments!$G$6:$G$155,"Paid",Payments!$E$6:$E$155,"&gt;="&amp;$E28,Payments!$E$6:$E$155,"&lt;="&amp;$F28),0))</f>
        <v/>
      </c>
      <c r="L28" s="12">
        <f>IF(OR($A28="",$E28="",$F28=""),"",IFERROR(SUMIFS(Payments!$F$6:$F$155,Payments!$B$6:$B$155,$A28,Payments!$C$6:$C$155,"Deductible",Payments!$G$6:$G$155,"Paid",Payments!$E$6:$E$155,"&gt;="&amp;$E28,Payments!$E$6:$E$155,"&lt;="&amp;$F28),0))</f>
        <v/>
      </c>
      <c r="M28" s="12">
        <f>IF(OR($A28="",K28="",L28=""),"",IFERROR(SUM(K28:L28),""))</f>
        <v/>
      </c>
      <c r="N28" s="12">
        <f>IF(OR($A28="",$G28="",K28=""),"",IFERROR(MAX(0,$G28-K28),""))</f>
        <v/>
      </c>
      <c r="O28" s="30">
        <f>IF(OR($A28="",$F28=""),"",IFERROR($F28-Assumptions!$B$4,""))</f>
        <v/>
      </c>
      <c r="P28" s="20">
        <f>IF($A28="","",IF(OR($B28="",$C28="",$D28="",$E28="",$F28="",$G28="",$H28="",$I28="",$J28=""),"Check required fields",IF($F28&lt;$E28,"Check dates",IF($J28="Canceled","Canceled",IF($J28="Expired","Expired",IF($F28&lt;Assumptions!$B$4,"Review expired",IF(OR($J28="Pending Renewal",$F28&lt;=Assumptions!$B$4+Assumptions!$B$5),"Renewal check","OK")))))))</f>
        <v/>
      </c>
    </row>
    <row r="29" ht="20" customHeight="1">
      <c r="A29" s="16" t="n"/>
      <c r="B29" s="16" t="n"/>
      <c r="C29" s="16" t="n"/>
      <c r="D29" s="16" t="n"/>
      <c r="E29" s="17" t="n"/>
      <c r="F29" s="17" t="n"/>
      <c r="G29" s="18" t="n"/>
      <c r="H29" s="18" t="n"/>
      <c r="I29" s="18" t="n"/>
      <c r="J29" s="18" t="n"/>
      <c r="K29" s="14">
        <f>IF(OR($A29="",$E29="",$F29=""),"",IFERROR(SUMIFS(Payments!$F$6:$F$155,Payments!$B$6:$B$155,$A29,Payments!$C$6:$C$155,"Premium Installment",Payments!$G$6:$G$155,"Paid",Payments!$E$6:$E$155,"&gt;="&amp;$E29,Payments!$E$6:$E$155,"&lt;="&amp;$F29),0))</f>
        <v/>
      </c>
      <c r="L29" s="14">
        <f>IF(OR($A29="",$E29="",$F29=""),"",IFERROR(SUMIFS(Payments!$F$6:$F$155,Payments!$B$6:$B$155,$A29,Payments!$C$6:$C$155,"Deductible",Payments!$G$6:$G$155,"Paid",Payments!$E$6:$E$155,"&gt;="&amp;$E29,Payments!$E$6:$E$155,"&lt;="&amp;$F29),0))</f>
        <v/>
      </c>
      <c r="M29" s="14">
        <f>IF(OR($A29="",K29="",L29=""),"",IFERROR(SUM(K29:L29),""))</f>
        <v/>
      </c>
      <c r="N29" s="14">
        <f>IF(OR($A29="",$G29="",K29=""),"",IFERROR(MAX(0,$G29-K29),""))</f>
        <v/>
      </c>
      <c r="O29" s="31">
        <f>IF(OR($A29="",$F29=""),"",IFERROR($F29-Assumptions!$B$4,""))</f>
        <v/>
      </c>
      <c r="P29" s="22">
        <f>IF($A29="","",IF(OR($B29="",$C29="",$D29="",$E29="",$F29="",$G29="",$H29="",$I29="",$J29=""),"Check required fields",IF($F29&lt;$E29,"Check dates",IF($J29="Canceled","Canceled",IF($J29="Expired","Expired",IF($F29&lt;Assumptions!$B$4,"Review expired",IF(OR($J29="Pending Renewal",$F29&lt;=Assumptions!$B$4+Assumptions!$B$5),"Renewal check","OK")))))))</f>
        <v/>
      </c>
    </row>
    <row r="30" ht="20" customHeight="1">
      <c r="A30" s="16" t="n"/>
      <c r="B30" s="16" t="n"/>
      <c r="C30" s="16" t="n"/>
      <c r="D30" s="16" t="n"/>
      <c r="E30" s="17" t="n"/>
      <c r="F30" s="17" t="n"/>
      <c r="G30" s="18" t="n"/>
      <c r="H30" s="18" t="n"/>
      <c r="I30" s="18" t="n"/>
      <c r="J30" s="18" t="n"/>
      <c r="K30" s="12">
        <f>IF(OR($A30="",$E30="",$F30=""),"",IFERROR(SUMIFS(Payments!$F$6:$F$155,Payments!$B$6:$B$155,$A30,Payments!$C$6:$C$155,"Premium Installment",Payments!$G$6:$G$155,"Paid",Payments!$E$6:$E$155,"&gt;="&amp;$E30,Payments!$E$6:$E$155,"&lt;="&amp;$F30),0))</f>
        <v/>
      </c>
      <c r="L30" s="12">
        <f>IF(OR($A30="",$E30="",$F30=""),"",IFERROR(SUMIFS(Payments!$F$6:$F$155,Payments!$B$6:$B$155,$A30,Payments!$C$6:$C$155,"Deductible",Payments!$G$6:$G$155,"Paid",Payments!$E$6:$E$155,"&gt;="&amp;$E30,Payments!$E$6:$E$155,"&lt;="&amp;$F30),0))</f>
        <v/>
      </c>
      <c r="M30" s="12">
        <f>IF(OR($A30="",K30="",L30=""),"",IFERROR(SUM(K30:L30),""))</f>
        <v/>
      </c>
      <c r="N30" s="12">
        <f>IF(OR($A30="",$G30="",K30=""),"",IFERROR(MAX(0,$G30-K30),""))</f>
        <v/>
      </c>
      <c r="O30" s="30">
        <f>IF(OR($A30="",$F30=""),"",IFERROR($F30-Assumptions!$B$4,""))</f>
        <v/>
      </c>
      <c r="P30" s="20">
        <f>IF($A30="","",IF(OR($B30="",$C30="",$D30="",$E30="",$F30="",$G30="",$H30="",$I30="",$J30=""),"Check required fields",IF($F30&lt;$E30,"Check dates",IF($J30="Canceled","Canceled",IF($J30="Expired","Expired",IF($F30&lt;Assumptions!$B$4,"Review expired",IF(OR($J30="Pending Renewal",$F30&lt;=Assumptions!$B$4+Assumptions!$B$5),"Renewal check","OK")))))))</f>
        <v/>
      </c>
    </row>
    <row r="31" ht="20" customHeight="1">
      <c r="A31" s="16" t="n"/>
      <c r="B31" s="16" t="n"/>
      <c r="C31" s="16" t="n"/>
      <c r="D31" s="16" t="n"/>
      <c r="E31" s="17" t="n"/>
      <c r="F31" s="17" t="n"/>
      <c r="G31" s="18" t="n"/>
      <c r="H31" s="18" t="n"/>
      <c r="I31" s="18" t="n"/>
      <c r="J31" s="18" t="n"/>
      <c r="K31" s="14">
        <f>IF(OR($A31="",$E31="",$F31=""),"",IFERROR(SUMIFS(Payments!$F$6:$F$155,Payments!$B$6:$B$155,$A31,Payments!$C$6:$C$155,"Premium Installment",Payments!$G$6:$G$155,"Paid",Payments!$E$6:$E$155,"&gt;="&amp;$E31,Payments!$E$6:$E$155,"&lt;="&amp;$F31),0))</f>
        <v/>
      </c>
      <c r="L31" s="14">
        <f>IF(OR($A31="",$E31="",$F31=""),"",IFERROR(SUMIFS(Payments!$F$6:$F$155,Payments!$B$6:$B$155,$A31,Payments!$C$6:$C$155,"Deductible",Payments!$G$6:$G$155,"Paid",Payments!$E$6:$E$155,"&gt;="&amp;$E31,Payments!$E$6:$E$155,"&lt;="&amp;$F31),0))</f>
        <v/>
      </c>
      <c r="M31" s="14">
        <f>IF(OR($A31="",K31="",L31=""),"",IFERROR(SUM(K31:L31),""))</f>
        <v/>
      </c>
      <c r="N31" s="14">
        <f>IF(OR($A31="",$G31="",K31=""),"",IFERROR(MAX(0,$G31-K31),""))</f>
        <v/>
      </c>
      <c r="O31" s="31">
        <f>IF(OR($A31="",$F31=""),"",IFERROR($F31-Assumptions!$B$4,""))</f>
        <v/>
      </c>
      <c r="P31" s="22">
        <f>IF($A31="","",IF(OR($B31="",$C31="",$D31="",$E31="",$F31="",$G31="",$H31="",$I31="",$J31=""),"Check required fields",IF($F31&lt;$E31,"Check dates",IF($J31="Canceled","Canceled",IF($J31="Expired","Expired",IF($F31&lt;Assumptions!$B$4,"Review expired",IF(OR($J31="Pending Renewal",$F31&lt;=Assumptions!$B$4+Assumptions!$B$5),"Renewal check","OK")))))))</f>
        <v/>
      </c>
    </row>
    <row r="32" ht="20" customHeight="1">
      <c r="A32" s="16" t="n"/>
      <c r="B32" s="16" t="n"/>
      <c r="C32" s="16" t="n"/>
      <c r="D32" s="16" t="n"/>
      <c r="E32" s="17" t="n"/>
      <c r="F32" s="17" t="n"/>
      <c r="G32" s="18" t="n"/>
      <c r="H32" s="18" t="n"/>
      <c r="I32" s="18" t="n"/>
      <c r="J32" s="18" t="n"/>
      <c r="K32" s="12">
        <f>IF(OR($A32="",$E32="",$F32=""),"",IFERROR(SUMIFS(Payments!$F$6:$F$155,Payments!$B$6:$B$155,$A32,Payments!$C$6:$C$155,"Premium Installment",Payments!$G$6:$G$155,"Paid",Payments!$E$6:$E$155,"&gt;="&amp;$E32,Payments!$E$6:$E$155,"&lt;="&amp;$F32),0))</f>
        <v/>
      </c>
      <c r="L32" s="12">
        <f>IF(OR($A32="",$E32="",$F32=""),"",IFERROR(SUMIFS(Payments!$F$6:$F$155,Payments!$B$6:$B$155,$A32,Payments!$C$6:$C$155,"Deductible",Payments!$G$6:$G$155,"Paid",Payments!$E$6:$E$155,"&gt;="&amp;$E32,Payments!$E$6:$E$155,"&lt;="&amp;$F32),0))</f>
        <v/>
      </c>
      <c r="M32" s="12">
        <f>IF(OR($A32="",K32="",L32=""),"",IFERROR(SUM(K32:L32),""))</f>
        <v/>
      </c>
      <c r="N32" s="12">
        <f>IF(OR($A32="",$G32="",K32=""),"",IFERROR(MAX(0,$G32-K32),""))</f>
        <v/>
      </c>
      <c r="O32" s="30">
        <f>IF(OR($A32="",$F32=""),"",IFERROR($F32-Assumptions!$B$4,""))</f>
        <v/>
      </c>
      <c r="P32" s="20">
        <f>IF($A32="","",IF(OR($B32="",$C32="",$D32="",$E32="",$F32="",$G32="",$H32="",$I32="",$J32=""),"Check required fields",IF($F32&lt;$E32,"Check dates",IF($J32="Canceled","Canceled",IF($J32="Expired","Expired",IF($F32&lt;Assumptions!$B$4,"Review expired",IF(OR($J32="Pending Renewal",$F32&lt;=Assumptions!$B$4+Assumptions!$B$5),"Renewal check","OK")))))))</f>
        <v/>
      </c>
    </row>
    <row r="33" ht="20" customHeight="1">
      <c r="A33" s="16" t="n"/>
      <c r="B33" s="16" t="n"/>
      <c r="C33" s="16" t="n"/>
      <c r="D33" s="16" t="n"/>
      <c r="E33" s="17" t="n"/>
      <c r="F33" s="17" t="n"/>
      <c r="G33" s="18" t="n"/>
      <c r="H33" s="18" t="n"/>
      <c r="I33" s="18" t="n"/>
      <c r="J33" s="18" t="n"/>
      <c r="K33" s="14">
        <f>IF(OR($A33="",$E33="",$F33=""),"",IFERROR(SUMIFS(Payments!$F$6:$F$155,Payments!$B$6:$B$155,$A33,Payments!$C$6:$C$155,"Premium Installment",Payments!$G$6:$G$155,"Paid",Payments!$E$6:$E$155,"&gt;="&amp;$E33,Payments!$E$6:$E$155,"&lt;="&amp;$F33),0))</f>
        <v/>
      </c>
      <c r="L33" s="14">
        <f>IF(OR($A33="",$E33="",$F33=""),"",IFERROR(SUMIFS(Payments!$F$6:$F$155,Payments!$B$6:$B$155,$A33,Payments!$C$6:$C$155,"Deductible",Payments!$G$6:$G$155,"Paid",Payments!$E$6:$E$155,"&gt;="&amp;$E33,Payments!$E$6:$E$155,"&lt;="&amp;$F33),0))</f>
        <v/>
      </c>
      <c r="M33" s="14">
        <f>IF(OR($A33="",K33="",L33=""),"",IFERROR(SUM(K33:L33),""))</f>
        <v/>
      </c>
      <c r="N33" s="14">
        <f>IF(OR($A33="",$G33="",K33=""),"",IFERROR(MAX(0,$G33-K33),""))</f>
        <v/>
      </c>
      <c r="O33" s="31">
        <f>IF(OR($A33="",$F33=""),"",IFERROR($F33-Assumptions!$B$4,""))</f>
        <v/>
      </c>
      <c r="P33" s="22">
        <f>IF($A33="","",IF(OR($B33="",$C33="",$D33="",$E33="",$F33="",$G33="",$H33="",$I33="",$J33=""),"Check required fields",IF($F33&lt;$E33,"Check dates",IF($J33="Canceled","Canceled",IF($J33="Expired","Expired",IF($F33&lt;Assumptions!$B$4,"Review expired",IF(OR($J33="Pending Renewal",$F33&lt;=Assumptions!$B$4+Assumptions!$B$5),"Renewal check","OK")))))))</f>
        <v/>
      </c>
    </row>
    <row r="34" ht="20" customHeight="1">
      <c r="A34" s="16" t="n"/>
      <c r="B34" s="16" t="n"/>
      <c r="C34" s="16" t="n"/>
      <c r="D34" s="16" t="n"/>
      <c r="E34" s="17" t="n"/>
      <c r="F34" s="17" t="n"/>
      <c r="G34" s="18" t="n"/>
      <c r="H34" s="18" t="n"/>
      <c r="I34" s="18" t="n"/>
      <c r="J34" s="18" t="n"/>
      <c r="K34" s="12">
        <f>IF(OR($A34="",$E34="",$F34=""),"",IFERROR(SUMIFS(Payments!$F$6:$F$155,Payments!$B$6:$B$155,$A34,Payments!$C$6:$C$155,"Premium Installment",Payments!$G$6:$G$155,"Paid",Payments!$E$6:$E$155,"&gt;="&amp;$E34,Payments!$E$6:$E$155,"&lt;="&amp;$F34),0))</f>
        <v/>
      </c>
      <c r="L34" s="12">
        <f>IF(OR($A34="",$E34="",$F34=""),"",IFERROR(SUMIFS(Payments!$F$6:$F$155,Payments!$B$6:$B$155,$A34,Payments!$C$6:$C$155,"Deductible",Payments!$G$6:$G$155,"Paid",Payments!$E$6:$E$155,"&gt;="&amp;$E34,Payments!$E$6:$E$155,"&lt;="&amp;$F34),0))</f>
        <v/>
      </c>
      <c r="M34" s="12">
        <f>IF(OR($A34="",K34="",L34=""),"",IFERROR(SUM(K34:L34),""))</f>
        <v/>
      </c>
      <c r="N34" s="12">
        <f>IF(OR($A34="",$G34="",K34=""),"",IFERROR(MAX(0,$G34-K34),""))</f>
        <v/>
      </c>
      <c r="O34" s="30">
        <f>IF(OR($A34="",$F34=""),"",IFERROR($F34-Assumptions!$B$4,""))</f>
        <v/>
      </c>
      <c r="P34" s="20">
        <f>IF($A34="","",IF(OR($B34="",$C34="",$D34="",$E34="",$F34="",$G34="",$H34="",$I34="",$J34=""),"Check required fields",IF($F34&lt;$E34,"Check dates",IF($J34="Canceled","Canceled",IF($J34="Expired","Expired",IF($F34&lt;Assumptions!$B$4,"Review expired",IF(OR($J34="Pending Renewal",$F34&lt;=Assumptions!$B$4+Assumptions!$B$5),"Renewal check","OK")))))))</f>
        <v/>
      </c>
    </row>
    <row r="35" ht="20" customHeight="1">
      <c r="A35" s="16" t="n"/>
      <c r="B35" s="16" t="n"/>
      <c r="C35" s="16" t="n"/>
      <c r="D35" s="16" t="n"/>
      <c r="E35" s="17" t="n"/>
      <c r="F35" s="17" t="n"/>
      <c r="G35" s="18" t="n"/>
      <c r="H35" s="18" t="n"/>
      <c r="I35" s="18" t="n"/>
      <c r="J35" s="18" t="n"/>
      <c r="K35" s="14">
        <f>IF(OR($A35="",$E35="",$F35=""),"",IFERROR(SUMIFS(Payments!$F$6:$F$155,Payments!$B$6:$B$155,$A35,Payments!$C$6:$C$155,"Premium Installment",Payments!$G$6:$G$155,"Paid",Payments!$E$6:$E$155,"&gt;="&amp;$E35,Payments!$E$6:$E$155,"&lt;="&amp;$F35),0))</f>
        <v/>
      </c>
      <c r="L35" s="14">
        <f>IF(OR($A35="",$E35="",$F35=""),"",IFERROR(SUMIFS(Payments!$F$6:$F$155,Payments!$B$6:$B$155,$A35,Payments!$C$6:$C$155,"Deductible",Payments!$G$6:$G$155,"Paid",Payments!$E$6:$E$155,"&gt;="&amp;$E35,Payments!$E$6:$E$155,"&lt;="&amp;$F35),0))</f>
        <v/>
      </c>
      <c r="M35" s="14">
        <f>IF(OR($A35="",K35="",L35=""),"",IFERROR(SUM(K35:L35),""))</f>
        <v/>
      </c>
      <c r="N35" s="14">
        <f>IF(OR($A35="",$G35="",K35=""),"",IFERROR(MAX(0,$G35-K35),""))</f>
        <v/>
      </c>
      <c r="O35" s="31">
        <f>IF(OR($A35="",$F35=""),"",IFERROR($F35-Assumptions!$B$4,""))</f>
        <v/>
      </c>
      <c r="P35" s="22">
        <f>IF($A35="","",IF(OR($B35="",$C35="",$D35="",$E35="",$F35="",$G35="",$H35="",$I35="",$J35=""),"Check required fields",IF($F35&lt;$E35,"Check dates",IF($J35="Canceled","Canceled",IF($J35="Expired","Expired",IF($F35&lt;Assumptions!$B$4,"Review expired",IF(OR($J35="Pending Renewal",$F35&lt;=Assumptions!$B$4+Assumptions!$B$5),"Renewal check","OK")))))))</f>
        <v/>
      </c>
    </row>
    <row r="36" ht="20" customHeight="1">
      <c r="A36" s="16" t="n"/>
      <c r="B36" s="16" t="n"/>
      <c r="C36" s="16" t="n"/>
      <c r="D36" s="16" t="n"/>
      <c r="E36" s="17" t="n"/>
      <c r="F36" s="17" t="n"/>
      <c r="G36" s="18" t="n"/>
      <c r="H36" s="18" t="n"/>
      <c r="I36" s="18" t="n"/>
      <c r="J36" s="18" t="n"/>
      <c r="K36" s="12">
        <f>IF(OR($A36="",$E36="",$F36=""),"",IFERROR(SUMIFS(Payments!$F$6:$F$155,Payments!$B$6:$B$155,$A36,Payments!$C$6:$C$155,"Premium Installment",Payments!$G$6:$G$155,"Paid",Payments!$E$6:$E$155,"&gt;="&amp;$E36,Payments!$E$6:$E$155,"&lt;="&amp;$F36),0))</f>
        <v/>
      </c>
      <c r="L36" s="12">
        <f>IF(OR($A36="",$E36="",$F36=""),"",IFERROR(SUMIFS(Payments!$F$6:$F$155,Payments!$B$6:$B$155,$A36,Payments!$C$6:$C$155,"Deductible",Payments!$G$6:$G$155,"Paid",Payments!$E$6:$E$155,"&gt;="&amp;$E36,Payments!$E$6:$E$155,"&lt;="&amp;$F36),0))</f>
        <v/>
      </c>
      <c r="M36" s="12">
        <f>IF(OR($A36="",K36="",L36=""),"",IFERROR(SUM(K36:L36),""))</f>
        <v/>
      </c>
      <c r="N36" s="12">
        <f>IF(OR($A36="",$G36="",K36=""),"",IFERROR(MAX(0,$G36-K36),""))</f>
        <v/>
      </c>
      <c r="O36" s="30">
        <f>IF(OR($A36="",$F36=""),"",IFERROR($F36-Assumptions!$B$4,""))</f>
        <v/>
      </c>
      <c r="P36" s="20">
        <f>IF($A36="","",IF(OR($B36="",$C36="",$D36="",$E36="",$F36="",$G36="",$H36="",$I36="",$J36=""),"Check required fields",IF($F36&lt;$E36,"Check dates",IF($J36="Canceled","Canceled",IF($J36="Expired","Expired",IF($F36&lt;Assumptions!$B$4,"Review expired",IF(OR($J36="Pending Renewal",$F36&lt;=Assumptions!$B$4+Assumptions!$B$5),"Renewal check","OK")))))))</f>
        <v/>
      </c>
    </row>
    <row r="37" ht="20" customHeight="1">
      <c r="A37" s="16" t="n"/>
      <c r="B37" s="16" t="n"/>
      <c r="C37" s="16" t="n"/>
      <c r="D37" s="16" t="n"/>
      <c r="E37" s="17" t="n"/>
      <c r="F37" s="17" t="n"/>
      <c r="G37" s="18" t="n"/>
      <c r="H37" s="18" t="n"/>
      <c r="I37" s="18" t="n"/>
      <c r="J37" s="18" t="n"/>
      <c r="K37" s="14">
        <f>IF(OR($A37="",$E37="",$F37=""),"",IFERROR(SUMIFS(Payments!$F$6:$F$155,Payments!$B$6:$B$155,$A37,Payments!$C$6:$C$155,"Premium Installment",Payments!$G$6:$G$155,"Paid",Payments!$E$6:$E$155,"&gt;="&amp;$E37,Payments!$E$6:$E$155,"&lt;="&amp;$F37),0))</f>
        <v/>
      </c>
      <c r="L37" s="14">
        <f>IF(OR($A37="",$E37="",$F37=""),"",IFERROR(SUMIFS(Payments!$F$6:$F$155,Payments!$B$6:$B$155,$A37,Payments!$C$6:$C$155,"Deductible",Payments!$G$6:$G$155,"Paid",Payments!$E$6:$E$155,"&gt;="&amp;$E37,Payments!$E$6:$E$155,"&lt;="&amp;$F37),0))</f>
        <v/>
      </c>
      <c r="M37" s="14">
        <f>IF(OR($A37="",K37="",L37=""),"",IFERROR(SUM(K37:L37),""))</f>
        <v/>
      </c>
      <c r="N37" s="14">
        <f>IF(OR($A37="",$G37="",K37=""),"",IFERROR(MAX(0,$G37-K37),""))</f>
        <v/>
      </c>
      <c r="O37" s="31">
        <f>IF(OR($A37="",$F37=""),"",IFERROR($F37-Assumptions!$B$4,""))</f>
        <v/>
      </c>
      <c r="P37" s="22">
        <f>IF($A37="","",IF(OR($B37="",$C37="",$D37="",$E37="",$F37="",$G37="",$H37="",$I37="",$J37=""),"Check required fields",IF($F37&lt;$E37,"Check dates",IF($J37="Canceled","Canceled",IF($J37="Expired","Expired",IF($F37&lt;Assumptions!$B$4,"Review expired",IF(OR($J37="Pending Renewal",$F37&lt;=Assumptions!$B$4+Assumptions!$B$5),"Renewal check","OK")))))))</f>
        <v/>
      </c>
    </row>
    <row r="38" ht="20" customHeight="1">
      <c r="A38" s="16" t="n"/>
      <c r="B38" s="16" t="n"/>
      <c r="C38" s="16" t="n"/>
      <c r="D38" s="16" t="n"/>
      <c r="E38" s="17" t="n"/>
      <c r="F38" s="17" t="n"/>
      <c r="G38" s="18" t="n"/>
      <c r="H38" s="18" t="n"/>
      <c r="I38" s="18" t="n"/>
      <c r="J38" s="18" t="n"/>
      <c r="K38" s="12">
        <f>IF(OR($A38="",$E38="",$F38=""),"",IFERROR(SUMIFS(Payments!$F$6:$F$155,Payments!$B$6:$B$155,$A38,Payments!$C$6:$C$155,"Premium Installment",Payments!$G$6:$G$155,"Paid",Payments!$E$6:$E$155,"&gt;="&amp;$E38,Payments!$E$6:$E$155,"&lt;="&amp;$F38),0))</f>
        <v/>
      </c>
      <c r="L38" s="12">
        <f>IF(OR($A38="",$E38="",$F38=""),"",IFERROR(SUMIFS(Payments!$F$6:$F$155,Payments!$B$6:$B$155,$A38,Payments!$C$6:$C$155,"Deductible",Payments!$G$6:$G$155,"Paid",Payments!$E$6:$E$155,"&gt;="&amp;$E38,Payments!$E$6:$E$155,"&lt;="&amp;$F38),0))</f>
        <v/>
      </c>
      <c r="M38" s="12">
        <f>IF(OR($A38="",K38="",L38=""),"",IFERROR(SUM(K38:L38),""))</f>
        <v/>
      </c>
      <c r="N38" s="12">
        <f>IF(OR($A38="",$G38="",K38=""),"",IFERROR(MAX(0,$G38-K38),""))</f>
        <v/>
      </c>
      <c r="O38" s="30">
        <f>IF(OR($A38="",$F38=""),"",IFERROR($F38-Assumptions!$B$4,""))</f>
        <v/>
      </c>
      <c r="P38" s="20">
        <f>IF($A38="","",IF(OR($B38="",$C38="",$D38="",$E38="",$F38="",$G38="",$H38="",$I38="",$J38=""),"Check required fields",IF($F38&lt;$E38,"Check dates",IF($J38="Canceled","Canceled",IF($J38="Expired","Expired",IF($F38&lt;Assumptions!$B$4,"Review expired",IF(OR($J38="Pending Renewal",$F38&lt;=Assumptions!$B$4+Assumptions!$B$5),"Renewal check","OK")))))))</f>
        <v/>
      </c>
    </row>
    <row r="39" ht="20" customHeight="1">
      <c r="A39" s="16" t="n"/>
      <c r="B39" s="16" t="n"/>
      <c r="C39" s="16" t="n"/>
      <c r="D39" s="16" t="n"/>
      <c r="E39" s="17" t="n"/>
      <c r="F39" s="17" t="n"/>
      <c r="G39" s="18" t="n"/>
      <c r="H39" s="18" t="n"/>
      <c r="I39" s="18" t="n"/>
      <c r="J39" s="18" t="n"/>
      <c r="K39" s="14">
        <f>IF(OR($A39="",$E39="",$F39=""),"",IFERROR(SUMIFS(Payments!$F$6:$F$155,Payments!$B$6:$B$155,$A39,Payments!$C$6:$C$155,"Premium Installment",Payments!$G$6:$G$155,"Paid",Payments!$E$6:$E$155,"&gt;="&amp;$E39,Payments!$E$6:$E$155,"&lt;="&amp;$F39),0))</f>
        <v/>
      </c>
      <c r="L39" s="14">
        <f>IF(OR($A39="",$E39="",$F39=""),"",IFERROR(SUMIFS(Payments!$F$6:$F$155,Payments!$B$6:$B$155,$A39,Payments!$C$6:$C$155,"Deductible",Payments!$G$6:$G$155,"Paid",Payments!$E$6:$E$155,"&gt;="&amp;$E39,Payments!$E$6:$E$155,"&lt;="&amp;$F39),0))</f>
        <v/>
      </c>
      <c r="M39" s="14">
        <f>IF(OR($A39="",K39="",L39=""),"",IFERROR(SUM(K39:L39),""))</f>
        <v/>
      </c>
      <c r="N39" s="14">
        <f>IF(OR($A39="",$G39="",K39=""),"",IFERROR(MAX(0,$G39-K39),""))</f>
        <v/>
      </c>
      <c r="O39" s="31">
        <f>IF(OR($A39="",$F39=""),"",IFERROR($F39-Assumptions!$B$4,""))</f>
        <v/>
      </c>
      <c r="P39" s="22">
        <f>IF($A39="","",IF(OR($B39="",$C39="",$D39="",$E39="",$F39="",$G39="",$H39="",$I39="",$J39=""),"Check required fields",IF($F39&lt;$E39,"Check dates",IF($J39="Canceled","Canceled",IF($J39="Expired","Expired",IF($F39&lt;Assumptions!$B$4,"Review expired",IF(OR($J39="Pending Renewal",$F39&lt;=Assumptions!$B$4+Assumptions!$B$5),"Renewal check","OK")))))))</f>
        <v/>
      </c>
    </row>
    <row r="40" ht="20" customHeight="1">
      <c r="A40" s="16" t="n"/>
      <c r="B40" s="16" t="n"/>
      <c r="C40" s="16" t="n"/>
      <c r="D40" s="16" t="n"/>
      <c r="E40" s="17" t="n"/>
      <c r="F40" s="17" t="n"/>
      <c r="G40" s="18" t="n"/>
      <c r="H40" s="18" t="n"/>
      <c r="I40" s="18" t="n"/>
      <c r="J40" s="18" t="n"/>
      <c r="K40" s="12">
        <f>IF(OR($A40="",$E40="",$F40=""),"",IFERROR(SUMIFS(Payments!$F$6:$F$155,Payments!$B$6:$B$155,$A40,Payments!$C$6:$C$155,"Premium Installment",Payments!$G$6:$G$155,"Paid",Payments!$E$6:$E$155,"&gt;="&amp;$E40,Payments!$E$6:$E$155,"&lt;="&amp;$F40),0))</f>
        <v/>
      </c>
      <c r="L40" s="12">
        <f>IF(OR($A40="",$E40="",$F40=""),"",IFERROR(SUMIFS(Payments!$F$6:$F$155,Payments!$B$6:$B$155,$A40,Payments!$C$6:$C$155,"Deductible",Payments!$G$6:$G$155,"Paid",Payments!$E$6:$E$155,"&gt;="&amp;$E40,Payments!$E$6:$E$155,"&lt;="&amp;$F40),0))</f>
        <v/>
      </c>
      <c r="M40" s="12">
        <f>IF(OR($A40="",K40="",L40=""),"",IFERROR(SUM(K40:L40),""))</f>
        <v/>
      </c>
      <c r="N40" s="12">
        <f>IF(OR($A40="",$G40="",K40=""),"",IFERROR(MAX(0,$G40-K40),""))</f>
        <v/>
      </c>
      <c r="O40" s="30">
        <f>IF(OR($A40="",$F40=""),"",IFERROR($F40-Assumptions!$B$4,""))</f>
        <v/>
      </c>
      <c r="P40" s="20">
        <f>IF($A40="","",IF(OR($B40="",$C40="",$D40="",$E40="",$F40="",$G40="",$H40="",$I40="",$J40=""),"Check required fields",IF($F40&lt;$E40,"Check dates",IF($J40="Canceled","Canceled",IF($J40="Expired","Expired",IF($F40&lt;Assumptions!$B$4,"Review expired",IF(OR($J40="Pending Renewal",$F40&lt;=Assumptions!$B$4+Assumptions!$B$5),"Renewal check","OK")))))))</f>
        <v/>
      </c>
    </row>
    <row r="41" ht="20" customHeight="1">
      <c r="A41" s="16" t="n"/>
      <c r="B41" s="16" t="n"/>
      <c r="C41" s="16" t="n"/>
      <c r="D41" s="16" t="n"/>
      <c r="E41" s="17" t="n"/>
      <c r="F41" s="17" t="n"/>
      <c r="G41" s="18" t="n"/>
      <c r="H41" s="18" t="n"/>
      <c r="I41" s="18" t="n"/>
      <c r="J41" s="18" t="n"/>
      <c r="K41" s="14">
        <f>IF(OR($A41="",$E41="",$F41=""),"",IFERROR(SUMIFS(Payments!$F$6:$F$155,Payments!$B$6:$B$155,$A41,Payments!$C$6:$C$155,"Premium Installment",Payments!$G$6:$G$155,"Paid",Payments!$E$6:$E$155,"&gt;="&amp;$E41,Payments!$E$6:$E$155,"&lt;="&amp;$F41),0))</f>
        <v/>
      </c>
      <c r="L41" s="14">
        <f>IF(OR($A41="",$E41="",$F41=""),"",IFERROR(SUMIFS(Payments!$F$6:$F$155,Payments!$B$6:$B$155,$A41,Payments!$C$6:$C$155,"Deductible",Payments!$G$6:$G$155,"Paid",Payments!$E$6:$E$155,"&gt;="&amp;$E41,Payments!$E$6:$E$155,"&lt;="&amp;$F41),0))</f>
        <v/>
      </c>
      <c r="M41" s="14">
        <f>IF(OR($A41="",K41="",L41=""),"",IFERROR(SUM(K41:L41),""))</f>
        <v/>
      </c>
      <c r="N41" s="14">
        <f>IF(OR($A41="",$G41="",K41=""),"",IFERROR(MAX(0,$G41-K41),""))</f>
        <v/>
      </c>
      <c r="O41" s="31">
        <f>IF(OR($A41="",$F41=""),"",IFERROR($F41-Assumptions!$B$4,""))</f>
        <v/>
      </c>
      <c r="P41" s="22">
        <f>IF($A41="","",IF(OR($B41="",$C41="",$D41="",$E41="",$F41="",$G41="",$H41="",$I41="",$J41=""),"Check required fields",IF($F41&lt;$E41,"Check dates",IF($J41="Canceled","Canceled",IF($J41="Expired","Expired",IF($F41&lt;Assumptions!$B$4,"Review expired",IF(OR($J41="Pending Renewal",$F41&lt;=Assumptions!$B$4+Assumptions!$B$5),"Renewal check","OK")))))))</f>
        <v/>
      </c>
    </row>
    <row r="42" ht="20" customHeight="1">
      <c r="A42" s="16" t="n"/>
      <c r="B42" s="16" t="n"/>
      <c r="C42" s="16" t="n"/>
      <c r="D42" s="16" t="n"/>
      <c r="E42" s="17" t="n"/>
      <c r="F42" s="17" t="n"/>
      <c r="G42" s="18" t="n"/>
      <c r="H42" s="18" t="n"/>
      <c r="I42" s="18" t="n"/>
      <c r="J42" s="18" t="n"/>
      <c r="K42" s="12">
        <f>IF(OR($A42="",$E42="",$F42=""),"",IFERROR(SUMIFS(Payments!$F$6:$F$155,Payments!$B$6:$B$155,$A42,Payments!$C$6:$C$155,"Premium Installment",Payments!$G$6:$G$155,"Paid",Payments!$E$6:$E$155,"&gt;="&amp;$E42,Payments!$E$6:$E$155,"&lt;="&amp;$F42),0))</f>
        <v/>
      </c>
      <c r="L42" s="12">
        <f>IF(OR($A42="",$E42="",$F42=""),"",IFERROR(SUMIFS(Payments!$F$6:$F$155,Payments!$B$6:$B$155,$A42,Payments!$C$6:$C$155,"Deductible",Payments!$G$6:$G$155,"Paid",Payments!$E$6:$E$155,"&gt;="&amp;$E42,Payments!$E$6:$E$155,"&lt;="&amp;$F42),0))</f>
        <v/>
      </c>
      <c r="M42" s="12">
        <f>IF(OR($A42="",K42="",L42=""),"",IFERROR(SUM(K42:L42),""))</f>
        <v/>
      </c>
      <c r="N42" s="12">
        <f>IF(OR($A42="",$G42="",K42=""),"",IFERROR(MAX(0,$G42-K42),""))</f>
        <v/>
      </c>
      <c r="O42" s="30">
        <f>IF(OR($A42="",$F42=""),"",IFERROR($F42-Assumptions!$B$4,""))</f>
        <v/>
      </c>
      <c r="P42" s="20">
        <f>IF($A42="","",IF(OR($B42="",$C42="",$D42="",$E42="",$F42="",$G42="",$H42="",$I42="",$J42=""),"Check required fields",IF($F42&lt;$E42,"Check dates",IF($J42="Canceled","Canceled",IF($J42="Expired","Expired",IF($F42&lt;Assumptions!$B$4,"Review expired",IF(OR($J42="Pending Renewal",$F42&lt;=Assumptions!$B$4+Assumptions!$B$5),"Renewal check","OK")))))))</f>
        <v/>
      </c>
    </row>
    <row r="43" ht="20" customHeight="1">
      <c r="A43" s="16" t="n"/>
      <c r="B43" s="16" t="n"/>
      <c r="C43" s="16" t="n"/>
      <c r="D43" s="16" t="n"/>
      <c r="E43" s="17" t="n"/>
      <c r="F43" s="17" t="n"/>
      <c r="G43" s="18" t="n"/>
      <c r="H43" s="18" t="n"/>
      <c r="I43" s="18" t="n"/>
      <c r="J43" s="18" t="n"/>
      <c r="K43" s="14">
        <f>IF(OR($A43="",$E43="",$F43=""),"",IFERROR(SUMIFS(Payments!$F$6:$F$155,Payments!$B$6:$B$155,$A43,Payments!$C$6:$C$155,"Premium Installment",Payments!$G$6:$G$155,"Paid",Payments!$E$6:$E$155,"&gt;="&amp;$E43,Payments!$E$6:$E$155,"&lt;="&amp;$F43),0))</f>
        <v/>
      </c>
      <c r="L43" s="14">
        <f>IF(OR($A43="",$E43="",$F43=""),"",IFERROR(SUMIFS(Payments!$F$6:$F$155,Payments!$B$6:$B$155,$A43,Payments!$C$6:$C$155,"Deductible",Payments!$G$6:$G$155,"Paid",Payments!$E$6:$E$155,"&gt;="&amp;$E43,Payments!$E$6:$E$155,"&lt;="&amp;$F43),0))</f>
        <v/>
      </c>
      <c r="M43" s="14">
        <f>IF(OR($A43="",K43="",L43=""),"",IFERROR(SUM(K43:L43),""))</f>
        <v/>
      </c>
      <c r="N43" s="14">
        <f>IF(OR($A43="",$G43="",K43=""),"",IFERROR(MAX(0,$G43-K43),""))</f>
        <v/>
      </c>
      <c r="O43" s="31">
        <f>IF(OR($A43="",$F43=""),"",IFERROR($F43-Assumptions!$B$4,""))</f>
        <v/>
      </c>
      <c r="P43" s="22">
        <f>IF($A43="","",IF(OR($B43="",$C43="",$D43="",$E43="",$F43="",$G43="",$H43="",$I43="",$J43=""),"Check required fields",IF($F43&lt;$E43,"Check dates",IF($J43="Canceled","Canceled",IF($J43="Expired","Expired",IF($F43&lt;Assumptions!$B$4,"Review expired",IF(OR($J43="Pending Renewal",$F43&lt;=Assumptions!$B$4+Assumptions!$B$5),"Renewal check","OK")))))))</f>
        <v/>
      </c>
    </row>
    <row r="44" ht="20" customHeight="1">
      <c r="A44" s="16" t="n"/>
      <c r="B44" s="16" t="n"/>
      <c r="C44" s="16" t="n"/>
      <c r="D44" s="16" t="n"/>
      <c r="E44" s="17" t="n"/>
      <c r="F44" s="17" t="n"/>
      <c r="G44" s="18" t="n"/>
      <c r="H44" s="18" t="n"/>
      <c r="I44" s="18" t="n"/>
      <c r="J44" s="18" t="n"/>
      <c r="K44" s="12">
        <f>IF(OR($A44="",$E44="",$F44=""),"",IFERROR(SUMIFS(Payments!$F$6:$F$155,Payments!$B$6:$B$155,$A44,Payments!$C$6:$C$155,"Premium Installment",Payments!$G$6:$G$155,"Paid",Payments!$E$6:$E$155,"&gt;="&amp;$E44,Payments!$E$6:$E$155,"&lt;="&amp;$F44),0))</f>
        <v/>
      </c>
      <c r="L44" s="12">
        <f>IF(OR($A44="",$E44="",$F44=""),"",IFERROR(SUMIFS(Payments!$F$6:$F$155,Payments!$B$6:$B$155,$A44,Payments!$C$6:$C$155,"Deductible",Payments!$G$6:$G$155,"Paid",Payments!$E$6:$E$155,"&gt;="&amp;$E44,Payments!$E$6:$E$155,"&lt;="&amp;$F44),0))</f>
        <v/>
      </c>
      <c r="M44" s="12">
        <f>IF(OR($A44="",K44="",L44=""),"",IFERROR(SUM(K44:L44),""))</f>
        <v/>
      </c>
      <c r="N44" s="12">
        <f>IF(OR($A44="",$G44="",K44=""),"",IFERROR(MAX(0,$G44-K44),""))</f>
        <v/>
      </c>
      <c r="O44" s="30">
        <f>IF(OR($A44="",$F44=""),"",IFERROR($F44-Assumptions!$B$4,""))</f>
        <v/>
      </c>
      <c r="P44" s="20">
        <f>IF($A44="","",IF(OR($B44="",$C44="",$D44="",$E44="",$F44="",$G44="",$H44="",$I44="",$J44=""),"Check required fields",IF($F44&lt;$E44,"Check dates",IF($J44="Canceled","Canceled",IF($J44="Expired","Expired",IF($F44&lt;Assumptions!$B$4,"Review expired",IF(OR($J44="Pending Renewal",$F44&lt;=Assumptions!$B$4+Assumptions!$B$5),"Renewal check","OK")))))))</f>
        <v/>
      </c>
    </row>
    <row r="45" ht="20" customHeight="1">
      <c r="A45" s="16" t="n"/>
      <c r="B45" s="16" t="n"/>
      <c r="C45" s="16" t="n"/>
      <c r="D45" s="16" t="n"/>
      <c r="E45" s="17" t="n"/>
      <c r="F45" s="17" t="n"/>
      <c r="G45" s="18" t="n"/>
      <c r="H45" s="18" t="n"/>
      <c r="I45" s="18" t="n"/>
      <c r="J45" s="18" t="n"/>
      <c r="K45" s="14">
        <f>IF(OR($A45="",$E45="",$F45=""),"",IFERROR(SUMIFS(Payments!$F$6:$F$155,Payments!$B$6:$B$155,$A45,Payments!$C$6:$C$155,"Premium Installment",Payments!$G$6:$G$155,"Paid",Payments!$E$6:$E$155,"&gt;="&amp;$E45,Payments!$E$6:$E$155,"&lt;="&amp;$F45),0))</f>
        <v/>
      </c>
      <c r="L45" s="14">
        <f>IF(OR($A45="",$E45="",$F45=""),"",IFERROR(SUMIFS(Payments!$F$6:$F$155,Payments!$B$6:$B$155,$A45,Payments!$C$6:$C$155,"Deductible",Payments!$G$6:$G$155,"Paid",Payments!$E$6:$E$155,"&gt;="&amp;$E45,Payments!$E$6:$E$155,"&lt;="&amp;$F45),0))</f>
        <v/>
      </c>
      <c r="M45" s="14">
        <f>IF(OR($A45="",K45="",L45=""),"",IFERROR(SUM(K45:L45),""))</f>
        <v/>
      </c>
      <c r="N45" s="14">
        <f>IF(OR($A45="",$G45="",K45=""),"",IFERROR(MAX(0,$G45-K45),""))</f>
        <v/>
      </c>
      <c r="O45" s="31">
        <f>IF(OR($A45="",$F45=""),"",IFERROR($F45-Assumptions!$B$4,""))</f>
        <v/>
      </c>
      <c r="P45" s="22">
        <f>IF($A45="","",IF(OR($B45="",$C45="",$D45="",$E45="",$F45="",$G45="",$H45="",$I45="",$J45=""),"Check required fields",IF($F45&lt;$E45,"Check dates",IF($J45="Canceled","Canceled",IF($J45="Expired","Expired",IF($F45&lt;Assumptions!$B$4,"Review expired",IF(OR($J45="Pending Renewal",$F45&lt;=Assumptions!$B$4+Assumptions!$B$5),"Renewal check","OK")))))))</f>
        <v/>
      </c>
    </row>
    <row r="46" ht="20" customHeight="1">
      <c r="A46" s="16" t="n"/>
      <c r="B46" s="16" t="n"/>
      <c r="C46" s="16" t="n"/>
      <c r="D46" s="16" t="n"/>
      <c r="E46" s="17" t="n"/>
      <c r="F46" s="17" t="n"/>
      <c r="G46" s="18" t="n"/>
      <c r="H46" s="18" t="n"/>
      <c r="I46" s="18" t="n"/>
      <c r="J46" s="18" t="n"/>
      <c r="K46" s="12">
        <f>IF(OR($A46="",$E46="",$F46=""),"",IFERROR(SUMIFS(Payments!$F$6:$F$155,Payments!$B$6:$B$155,$A46,Payments!$C$6:$C$155,"Premium Installment",Payments!$G$6:$G$155,"Paid",Payments!$E$6:$E$155,"&gt;="&amp;$E46,Payments!$E$6:$E$155,"&lt;="&amp;$F46),0))</f>
        <v/>
      </c>
      <c r="L46" s="12">
        <f>IF(OR($A46="",$E46="",$F46=""),"",IFERROR(SUMIFS(Payments!$F$6:$F$155,Payments!$B$6:$B$155,$A46,Payments!$C$6:$C$155,"Deductible",Payments!$G$6:$G$155,"Paid",Payments!$E$6:$E$155,"&gt;="&amp;$E46,Payments!$E$6:$E$155,"&lt;="&amp;$F46),0))</f>
        <v/>
      </c>
      <c r="M46" s="12">
        <f>IF(OR($A46="",K46="",L46=""),"",IFERROR(SUM(K46:L46),""))</f>
        <v/>
      </c>
      <c r="N46" s="12">
        <f>IF(OR($A46="",$G46="",K46=""),"",IFERROR(MAX(0,$G46-K46),""))</f>
        <v/>
      </c>
      <c r="O46" s="30">
        <f>IF(OR($A46="",$F46=""),"",IFERROR($F46-Assumptions!$B$4,""))</f>
        <v/>
      </c>
      <c r="P46" s="20">
        <f>IF($A46="","",IF(OR($B46="",$C46="",$D46="",$E46="",$F46="",$G46="",$H46="",$I46="",$J46=""),"Check required fields",IF($F46&lt;$E46,"Check dates",IF($J46="Canceled","Canceled",IF($J46="Expired","Expired",IF($F46&lt;Assumptions!$B$4,"Review expired",IF(OR($J46="Pending Renewal",$F46&lt;=Assumptions!$B$4+Assumptions!$B$5),"Renewal check","OK")))))))</f>
        <v/>
      </c>
    </row>
    <row r="47" ht="20" customHeight="1">
      <c r="A47" s="16" t="n"/>
      <c r="B47" s="16" t="n"/>
      <c r="C47" s="16" t="n"/>
      <c r="D47" s="16" t="n"/>
      <c r="E47" s="17" t="n"/>
      <c r="F47" s="17" t="n"/>
      <c r="G47" s="18" t="n"/>
      <c r="H47" s="18" t="n"/>
      <c r="I47" s="18" t="n"/>
      <c r="J47" s="18" t="n"/>
      <c r="K47" s="14">
        <f>IF(OR($A47="",$E47="",$F47=""),"",IFERROR(SUMIFS(Payments!$F$6:$F$155,Payments!$B$6:$B$155,$A47,Payments!$C$6:$C$155,"Premium Installment",Payments!$G$6:$G$155,"Paid",Payments!$E$6:$E$155,"&gt;="&amp;$E47,Payments!$E$6:$E$155,"&lt;="&amp;$F47),0))</f>
        <v/>
      </c>
      <c r="L47" s="14">
        <f>IF(OR($A47="",$E47="",$F47=""),"",IFERROR(SUMIFS(Payments!$F$6:$F$155,Payments!$B$6:$B$155,$A47,Payments!$C$6:$C$155,"Deductible",Payments!$G$6:$G$155,"Paid",Payments!$E$6:$E$155,"&gt;="&amp;$E47,Payments!$E$6:$E$155,"&lt;="&amp;$F47),0))</f>
        <v/>
      </c>
      <c r="M47" s="14">
        <f>IF(OR($A47="",K47="",L47=""),"",IFERROR(SUM(K47:L47),""))</f>
        <v/>
      </c>
      <c r="N47" s="14">
        <f>IF(OR($A47="",$G47="",K47=""),"",IFERROR(MAX(0,$G47-K47),""))</f>
        <v/>
      </c>
      <c r="O47" s="31">
        <f>IF(OR($A47="",$F47=""),"",IFERROR($F47-Assumptions!$B$4,""))</f>
        <v/>
      </c>
      <c r="P47" s="22">
        <f>IF($A47="","",IF(OR($B47="",$C47="",$D47="",$E47="",$F47="",$G47="",$H47="",$I47="",$J47=""),"Check required fields",IF($F47&lt;$E47,"Check dates",IF($J47="Canceled","Canceled",IF($J47="Expired","Expired",IF($F47&lt;Assumptions!$B$4,"Review expired",IF(OR($J47="Pending Renewal",$F47&lt;=Assumptions!$B$4+Assumptions!$B$5),"Renewal check","OK")))))))</f>
        <v/>
      </c>
    </row>
    <row r="48" ht="20" customHeight="1">
      <c r="A48" s="16" t="n"/>
      <c r="B48" s="16" t="n"/>
      <c r="C48" s="16" t="n"/>
      <c r="D48" s="16" t="n"/>
      <c r="E48" s="17" t="n"/>
      <c r="F48" s="17" t="n"/>
      <c r="G48" s="18" t="n"/>
      <c r="H48" s="18" t="n"/>
      <c r="I48" s="18" t="n"/>
      <c r="J48" s="18" t="n"/>
      <c r="K48" s="12">
        <f>IF(OR($A48="",$E48="",$F48=""),"",IFERROR(SUMIFS(Payments!$F$6:$F$155,Payments!$B$6:$B$155,$A48,Payments!$C$6:$C$155,"Premium Installment",Payments!$G$6:$G$155,"Paid",Payments!$E$6:$E$155,"&gt;="&amp;$E48,Payments!$E$6:$E$155,"&lt;="&amp;$F48),0))</f>
        <v/>
      </c>
      <c r="L48" s="12">
        <f>IF(OR($A48="",$E48="",$F48=""),"",IFERROR(SUMIFS(Payments!$F$6:$F$155,Payments!$B$6:$B$155,$A48,Payments!$C$6:$C$155,"Deductible",Payments!$G$6:$G$155,"Paid",Payments!$E$6:$E$155,"&gt;="&amp;$E48,Payments!$E$6:$E$155,"&lt;="&amp;$F48),0))</f>
        <v/>
      </c>
      <c r="M48" s="12">
        <f>IF(OR($A48="",K48="",L48=""),"",IFERROR(SUM(K48:L48),""))</f>
        <v/>
      </c>
      <c r="N48" s="12">
        <f>IF(OR($A48="",$G48="",K48=""),"",IFERROR(MAX(0,$G48-K48),""))</f>
        <v/>
      </c>
      <c r="O48" s="30">
        <f>IF(OR($A48="",$F48=""),"",IFERROR($F48-Assumptions!$B$4,""))</f>
        <v/>
      </c>
      <c r="P48" s="20">
        <f>IF($A48="","",IF(OR($B48="",$C48="",$D48="",$E48="",$F48="",$G48="",$H48="",$I48="",$J48=""),"Check required fields",IF($F48&lt;$E48,"Check dates",IF($J48="Canceled","Canceled",IF($J48="Expired","Expired",IF($F48&lt;Assumptions!$B$4,"Review expired",IF(OR($J48="Pending Renewal",$F48&lt;=Assumptions!$B$4+Assumptions!$B$5),"Renewal check","OK")))))))</f>
        <v/>
      </c>
    </row>
    <row r="49" ht="20" customHeight="1">
      <c r="A49" s="16" t="n"/>
      <c r="B49" s="16" t="n"/>
      <c r="C49" s="16" t="n"/>
      <c r="D49" s="16" t="n"/>
      <c r="E49" s="17" t="n"/>
      <c r="F49" s="17" t="n"/>
      <c r="G49" s="18" t="n"/>
      <c r="H49" s="18" t="n"/>
      <c r="I49" s="18" t="n"/>
      <c r="J49" s="18" t="n"/>
      <c r="K49" s="14">
        <f>IF(OR($A49="",$E49="",$F49=""),"",IFERROR(SUMIFS(Payments!$F$6:$F$155,Payments!$B$6:$B$155,$A49,Payments!$C$6:$C$155,"Premium Installment",Payments!$G$6:$G$155,"Paid",Payments!$E$6:$E$155,"&gt;="&amp;$E49,Payments!$E$6:$E$155,"&lt;="&amp;$F49),0))</f>
        <v/>
      </c>
      <c r="L49" s="14">
        <f>IF(OR($A49="",$E49="",$F49=""),"",IFERROR(SUMIFS(Payments!$F$6:$F$155,Payments!$B$6:$B$155,$A49,Payments!$C$6:$C$155,"Deductible",Payments!$G$6:$G$155,"Paid",Payments!$E$6:$E$155,"&gt;="&amp;$E49,Payments!$E$6:$E$155,"&lt;="&amp;$F49),0))</f>
        <v/>
      </c>
      <c r="M49" s="14">
        <f>IF(OR($A49="",K49="",L49=""),"",IFERROR(SUM(K49:L49),""))</f>
        <v/>
      </c>
      <c r="N49" s="14">
        <f>IF(OR($A49="",$G49="",K49=""),"",IFERROR(MAX(0,$G49-K49),""))</f>
        <v/>
      </c>
      <c r="O49" s="31">
        <f>IF(OR($A49="",$F49=""),"",IFERROR($F49-Assumptions!$B$4,""))</f>
        <v/>
      </c>
      <c r="P49" s="22">
        <f>IF($A49="","",IF(OR($B49="",$C49="",$D49="",$E49="",$F49="",$G49="",$H49="",$I49="",$J49=""),"Check required fields",IF($F49&lt;$E49,"Check dates",IF($J49="Canceled","Canceled",IF($J49="Expired","Expired",IF($F49&lt;Assumptions!$B$4,"Review expired",IF(OR($J49="Pending Renewal",$F49&lt;=Assumptions!$B$4+Assumptions!$B$5),"Renewal check","OK")))))))</f>
        <v/>
      </c>
    </row>
    <row r="50" ht="20" customHeight="1">
      <c r="A50" s="16" t="n"/>
      <c r="B50" s="16" t="n"/>
      <c r="C50" s="16" t="n"/>
      <c r="D50" s="16" t="n"/>
      <c r="E50" s="17" t="n"/>
      <c r="F50" s="17" t="n"/>
      <c r="G50" s="18" t="n"/>
      <c r="H50" s="18" t="n"/>
      <c r="I50" s="18" t="n"/>
      <c r="J50" s="18" t="n"/>
      <c r="K50" s="12">
        <f>IF(OR($A50="",$E50="",$F50=""),"",IFERROR(SUMIFS(Payments!$F$6:$F$155,Payments!$B$6:$B$155,$A50,Payments!$C$6:$C$155,"Premium Installment",Payments!$G$6:$G$155,"Paid",Payments!$E$6:$E$155,"&gt;="&amp;$E50,Payments!$E$6:$E$155,"&lt;="&amp;$F50),0))</f>
        <v/>
      </c>
      <c r="L50" s="12">
        <f>IF(OR($A50="",$E50="",$F50=""),"",IFERROR(SUMIFS(Payments!$F$6:$F$155,Payments!$B$6:$B$155,$A50,Payments!$C$6:$C$155,"Deductible",Payments!$G$6:$G$155,"Paid",Payments!$E$6:$E$155,"&gt;="&amp;$E50,Payments!$E$6:$E$155,"&lt;="&amp;$F50),0))</f>
        <v/>
      </c>
      <c r="M50" s="12">
        <f>IF(OR($A50="",K50="",L50=""),"",IFERROR(SUM(K50:L50),""))</f>
        <v/>
      </c>
      <c r="N50" s="12">
        <f>IF(OR($A50="",$G50="",K50=""),"",IFERROR(MAX(0,$G50-K50),""))</f>
        <v/>
      </c>
      <c r="O50" s="30">
        <f>IF(OR($A50="",$F50=""),"",IFERROR($F50-Assumptions!$B$4,""))</f>
        <v/>
      </c>
      <c r="P50" s="20">
        <f>IF($A50="","",IF(OR($B50="",$C50="",$D50="",$E50="",$F50="",$G50="",$H50="",$I50="",$J50=""),"Check required fields",IF($F50&lt;$E50,"Check dates",IF($J50="Canceled","Canceled",IF($J50="Expired","Expired",IF($F50&lt;Assumptions!$B$4,"Review expired",IF(OR($J50="Pending Renewal",$F50&lt;=Assumptions!$B$4+Assumptions!$B$5),"Renewal check","OK")))))))</f>
        <v/>
      </c>
    </row>
    <row r="51" ht="20" customHeight="1">
      <c r="A51" s="16" t="n"/>
      <c r="B51" s="16" t="n"/>
      <c r="C51" s="16" t="n"/>
      <c r="D51" s="16" t="n"/>
      <c r="E51" s="17" t="n"/>
      <c r="F51" s="17" t="n"/>
      <c r="G51" s="18" t="n"/>
      <c r="H51" s="18" t="n"/>
      <c r="I51" s="18" t="n"/>
      <c r="J51" s="18" t="n"/>
      <c r="K51" s="14">
        <f>IF(OR($A51="",$E51="",$F51=""),"",IFERROR(SUMIFS(Payments!$F$6:$F$155,Payments!$B$6:$B$155,$A51,Payments!$C$6:$C$155,"Premium Installment",Payments!$G$6:$G$155,"Paid",Payments!$E$6:$E$155,"&gt;="&amp;$E51,Payments!$E$6:$E$155,"&lt;="&amp;$F51),0))</f>
        <v/>
      </c>
      <c r="L51" s="14">
        <f>IF(OR($A51="",$E51="",$F51=""),"",IFERROR(SUMIFS(Payments!$F$6:$F$155,Payments!$B$6:$B$155,$A51,Payments!$C$6:$C$155,"Deductible",Payments!$G$6:$G$155,"Paid",Payments!$E$6:$E$155,"&gt;="&amp;$E51,Payments!$E$6:$E$155,"&lt;="&amp;$F51),0))</f>
        <v/>
      </c>
      <c r="M51" s="14">
        <f>IF(OR($A51="",K51="",L51=""),"",IFERROR(SUM(K51:L51),""))</f>
        <v/>
      </c>
      <c r="N51" s="14">
        <f>IF(OR($A51="",$G51="",K51=""),"",IFERROR(MAX(0,$G51-K51),""))</f>
        <v/>
      </c>
      <c r="O51" s="31">
        <f>IF(OR($A51="",$F51=""),"",IFERROR($F51-Assumptions!$B$4,""))</f>
        <v/>
      </c>
      <c r="P51" s="22">
        <f>IF($A51="","",IF(OR($B51="",$C51="",$D51="",$E51="",$F51="",$G51="",$H51="",$I51="",$J51=""),"Check required fields",IF($F51&lt;$E51,"Check dates",IF($J51="Canceled","Canceled",IF($J51="Expired","Expired",IF($F51&lt;Assumptions!$B$4,"Review expired",IF(OR($J51="Pending Renewal",$F51&lt;=Assumptions!$B$4+Assumptions!$B$5),"Renewal check","OK")))))))</f>
        <v/>
      </c>
    </row>
    <row r="52" ht="20" customHeight="1">
      <c r="A52" s="16" t="n"/>
      <c r="B52" s="16" t="n"/>
      <c r="C52" s="16" t="n"/>
      <c r="D52" s="16" t="n"/>
      <c r="E52" s="17" t="n"/>
      <c r="F52" s="17" t="n"/>
      <c r="G52" s="18" t="n"/>
      <c r="H52" s="18" t="n"/>
      <c r="I52" s="18" t="n"/>
      <c r="J52" s="18" t="n"/>
      <c r="K52" s="12">
        <f>IF(OR($A52="",$E52="",$F52=""),"",IFERROR(SUMIFS(Payments!$F$6:$F$155,Payments!$B$6:$B$155,$A52,Payments!$C$6:$C$155,"Premium Installment",Payments!$G$6:$G$155,"Paid",Payments!$E$6:$E$155,"&gt;="&amp;$E52,Payments!$E$6:$E$155,"&lt;="&amp;$F52),0))</f>
        <v/>
      </c>
      <c r="L52" s="12">
        <f>IF(OR($A52="",$E52="",$F52=""),"",IFERROR(SUMIFS(Payments!$F$6:$F$155,Payments!$B$6:$B$155,$A52,Payments!$C$6:$C$155,"Deductible",Payments!$G$6:$G$155,"Paid",Payments!$E$6:$E$155,"&gt;="&amp;$E52,Payments!$E$6:$E$155,"&lt;="&amp;$F52),0))</f>
        <v/>
      </c>
      <c r="M52" s="12">
        <f>IF(OR($A52="",K52="",L52=""),"",IFERROR(SUM(K52:L52),""))</f>
        <v/>
      </c>
      <c r="N52" s="12">
        <f>IF(OR($A52="",$G52="",K52=""),"",IFERROR(MAX(0,$G52-K52),""))</f>
        <v/>
      </c>
      <c r="O52" s="30">
        <f>IF(OR($A52="",$F52=""),"",IFERROR($F52-Assumptions!$B$4,""))</f>
        <v/>
      </c>
      <c r="P52" s="20">
        <f>IF($A52="","",IF(OR($B52="",$C52="",$D52="",$E52="",$F52="",$G52="",$H52="",$I52="",$J52=""),"Check required fields",IF($F52&lt;$E52,"Check dates",IF($J52="Canceled","Canceled",IF($J52="Expired","Expired",IF($F52&lt;Assumptions!$B$4,"Review expired",IF(OR($J52="Pending Renewal",$F52&lt;=Assumptions!$B$4+Assumptions!$B$5),"Renewal check","OK")))))))</f>
        <v/>
      </c>
    </row>
    <row r="53" ht="20" customHeight="1">
      <c r="A53" s="16" t="n"/>
      <c r="B53" s="16" t="n"/>
      <c r="C53" s="16" t="n"/>
      <c r="D53" s="16" t="n"/>
      <c r="E53" s="17" t="n"/>
      <c r="F53" s="17" t="n"/>
      <c r="G53" s="18" t="n"/>
      <c r="H53" s="18" t="n"/>
      <c r="I53" s="18" t="n"/>
      <c r="J53" s="18" t="n"/>
      <c r="K53" s="14">
        <f>IF(OR($A53="",$E53="",$F53=""),"",IFERROR(SUMIFS(Payments!$F$6:$F$155,Payments!$B$6:$B$155,$A53,Payments!$C$6:$C$155,"Premium Installment",Payments!$G$6:$G$155,"Paid",Payments!$E$6:$E$155,"&gt;="&amp;$E53,Payments!$E$6:$E$155,"&lt;="&amp;$F53),0))</f>
        <v/>
      </c>
      <c r="L53" s="14">
        <f>IF(OR($A53="",$E53="",$F53=""),"",IFERROR(SUMIFS(Payments!$F$6:$F$155,Payments!$B$6:$B$155,$A53,Payments!$C$6:$C$155,"Deductible",Payments!$G$6:$G$155,"Paid",Payments!$E$6:$E$155,"&gt;="&amp;$E53,Payments!$E$6:$E$155,"&lt;="&amp;$F53),0))</f>
        <v/>
      </c>
      <c r="M53" s="14">
        <f>IF(OR($A53="",K53="",L53=""),"",IFERROR(SUM(K53:L53),""))</f>
        <v/>
      </c>
      <c r="N53" s="14">
        <f>IF(OR($A53="",$G53="",K53=""),"",IFERROR(MAX(0,$G53-K53),""))</f>
        <v/>
      </c>
      <c r="O53" s="31">
        <f>IF(OR($A53="",$F53=""),"",IFERROR($F53-Assumptions!$B$4,""))</f>
        <v/>
      </c>
      <c r="P53" s="22">
        <f>IF($A53="","",IF(OR($B53="",$C53="",$D53="",$E53="",$F53="",$G53="",$H53="",$I53="",$J53=""),"Check required fields",IF($F53&lt;$E53,"Check dates",IF($J53="Canceled","Canceled",IF($J53="Expired","Expired",IF($F53&lt;Assumptions!$B$4,"Review expired",IF(OR($J53="Pending Renewal",$F53&lt;=Assumptions!$B$4+Assumptions!$B$5),"Renewal check","OK")))))))</f>
        <v/>
      </c>
    </row>
    <row r="54" ht="20" customHeight="1">
      <c r="A54" s="16" t="n"/>
      <c r="B54" s="16" t="n"/>
      <c r="C54" s="16" t="n"/>
      <c r="D54" s="16" t="n"/>
      <c r="E54" s="17" t="n"/>
      <c r="F54" s="17" t="n"/>
      <c r="G54" s="18" t="n"/>
      <c r="H54" s="18" t="n"/>
      <c r="I54" s="18" t="n"/>
      <c r="J54" s="18" t="n"/>
      <c r="K54" s="12">
        <f>IF(OR($A54="",$E54="",$F54=""),"",IFERROR(SUMIFS(Payments!$F$6:$F$155,Payments!$B$6:$B$155,$A54,Payments!$C$6:$C$155,"Premium Installment",Payments!$G$6:$G$155,"Paid",Payments!$E$6:$E$155,"&gt;="&amp;$E54,Payments!$E$6:$E$155,"&lt;="&amp;$F54),0))</f>
        <v/>
      </c>
      <c r="L54" s="12">
        <f>IF(OR($A54="",$E54="",$F54=""),"",IFERROR(SUMIFS(Payments!$F$6:$F$155,Payments!$B$6:$B$155,$A54,Payments!$C$6:$C$155,"Deductible",Payments!$G$6:$G$155,"Paid",Payments!$E$6:$E$155,"&gt;="&amp;$E54,Payments!$E$6:$E$155,"&lt;="&amp;$F54),0))</f>
        <v/>
      </c>
      <c r="M54" s="12">
        <f>IF(OR($A54="",K54="",L54=""),"",IFERROR(SUM(K54:L54),""))</f>
        <v/>
      </c>
      <c r="N54" s="12">
        <f>IF(OR($A54="",$G54="",K54=""),"",IFERROR(MAX(0,$G54-K54),""))</f>
        <v/>
      </c>
      <c r="O54" s="30">
        <f>IF(OR($A54="",$F54=""),"",IFERROR($F54-Assumptions!$B$4,""))</f>
        <v/>
      </c>
      <c r="P54" s="20">
        <f>IF($A54="","",IF(OR($B54="",$C54="",$D54="",$E54="",$F54="",$G54="",$H54="",$I54="",$J54=""),"Check required fields",IF($F54&lt;$E54,"Check dates",IF($J54="Canceled","Canceled",IF($J54="Expired","Expired",IF($F54&lt;Assumptions!$B$4,"Review expired",IF(OR($J54="Pending Renewal",$F54&lt;=Assumptions!$B$4+Assumptions!$B$5),"Renewal check","OK")))))))</f>
        <v/>
      </c>
    </row>
    <row r="55" ht="20" customHeight="1">
      <c r="A55" s="16" t="n"/>
      <c r="B55" s="16" t="n"/>
      <c r="C55" s="16" t="n"/>
      <c r="D55" s="16" t="n"/>
      <c r="E55" s="17" t="n"/>
      <c r="F55" s="17" t="n"/>
      <c r="G55" s="18" t="n"/>
      <c r="H55" s="18" t="n"/>
      <c r="I55" s="18" t="n"/>
      <c r="J55" s="18" t="n"/>
      <c r="K55" s="14">
        <f>IF(OR($A55="",$E55="",$F55=""),"",IFERROR(SUMIFS(Payments!$F$6:$F$155,Payments!$B$6:$B$155,$A55,Payments!$C$6:$C$155,"Premium Installment",Payments!$G$6:$G$155,"Paid",Payments!$E$6:$E$155,"&gt;="&amp;$E55,Payments!$E$6:$E$155,"&lt;="&amp;$F55),0))</f>
        <v/>
      </c>
      <c r="L55" s="14">
        <f>IF(OR($A55="",$E55="",$F55=""),"",IFERROR(SUMIFS(Payments!$F$6:$F$155,Payments!$B$6:$B$155,$A55,Payments!$C$6:$C$155,"Deductible",Payments!$G$6:$G$155,"Paid",Payments!$E$6:$E$155,"&gt;="&amp;$E55,Payments!$E$6:$E$155,"&lt;="&amp;$F55),0))</f>
        <v/>
      </c>
      <c r="M55" s="14">
        <f>IF(OR($A55="",K55="",L55=""),"",IFERROR(SUM(K55:L55),""))</f>
        <v/>
      </c>
      <c r="N55" s="14">
        <f>IF(OR($A55="",$G55="",K55=""),"",IFERROR(MAX(0,$G55-K55),""))</f>
        <v/>
      </c>
      <c r="O55" s="31">
        <f>IF(OR($A55="",$F55=""),"",IFERROR($F55-Assumptions!$B$4,""))</f>
        <v/>
      </c>
      <c r="P55" s="22">
        <f>IF($A55="","",IF(OR($B55="",$C55="",$D55="",$E55="",$F55="",$G55="",$H55="",$I55="",$J55=""),"Check required fields",IF($F55&lt;$E55,"Check dates",IF($J55="Canceled","Canceled",IF($J55="Expired","Expired",IF($F55&lt;Assumptions!$B$4,"Review expired",IF(OR($J55="Pending Renewal",$F55&lt;=Assumptions!$B$4+Assumptions!$B$5),"Renewal check","OK")))))))</f>
        <v/>
      </c>
    </row>
    <row r="56" ht="20" customHeight="1">
      <c r="A56" s="16" t="n"/>
      <c r="B56" s="16" t="n"/>
      <c r="C56" s="16" t="n"/>
      <c r="D56" s="16" t="n"/>
      <c r="E56" s="17" t="n"/>
      <c r="F56" s="17" t="n"/>
      <c r="G56" s="18" t="n"/>
      <c r="H56" s="18" t="n"/>
      <c r="I56" s="18" t="n"/>
      <c r="J56" s="18" t="n"/>
      <c r="K56" s="12">
        <f>IF(OR($A56="",$E56="",$F56=""),"",IFERROR(SUMIFS(Payments!$F$6:$F$155,Payments!$B$6:$B$155,$A56,Payments!$C$6:$C$155,"Premium Installment",Payments!$G$6:$G$155,"Paid",Payments!$E$6:$E$155,"&gt;="&amp;$E56,Payments!$E$6:$E$155,"&lt;="&amp;$F56),0))</f>
        <v/>
      </c>
      <c r="L56" s="12">
        <f>IF(OR($A56="",$E56="",$F56=""),"",IFERROR(SUMIFS(Payments!$F$6:$F$155,Payments!$B$6:$B$155,$A56,Payments!$C$6:$C$155,"Deductible",Payments!$G$6:$G$155,"Paid",Payments!$E$6:$E$155,"&gt;="&amp;$E56,Payments!$E$6:$E$155,"&lt;="&amp;$F56),0))</f>
        <v/>
      </c>
      <c r="M56" s="12">
        <f>IF(OR($A56="",K56="",L56=""),"",IFERROR(SUM(K56:L56),""))</f>
        <v/>
      </c>
      <c r="N56" s="12">
        <f>IF(OR($A56="",$G56="",K56=""),"",IFERROR(MAX(0,$G56-K56),""))</f>
        <v/>
      </c>
      <c r="O56" s="30">
        <f>IF(OR($A56="",$F56=""),"",IFERROR($F56-Assumptions!$B$4,""))</f>
        <v/>
      </c>
      <c r="P56" s="20">
        <f>IF($A56="","",IF(OR($B56="",$C56="",$D56="",$E56="",$F56="",$G56="",$H56="",$I56="",$J56=""),"Check required fields",IF($F56&lt;$E56,"Check dates",IF($J56="Canceled","Canceled",IF($J56="Expired","Expired",IF($F56&lt;Assumptions!$B$4,"Review expired",IF(OR($J56="Pending Renewal",$F56&lt;=Assumptions!$B$4+Assumptions!$B$5),"Renewal check","OK")))))))</f>
        <v/>
      </c>
    </row>
    <row r="57" ht="20" customHeight="1">
      <c r="A57" s="16" t="n"/>
      <c r="B57" s="16" t="n"/>
      <c r="C57" s="16" t="n"/>
      <c r="D57" s="16" t="n"/>
      <c r="E57" s="17" t="n"/>
      <c r="F57" s="17" t="n"/>
      <c r="G57" s="18" t="n"/>
      <c r="H57" s="18" t="n"/>
      <c r="I57" s="18" t="n"/>
      <c r="J57" s="18" t="n"/>
      <c r="K57" s="14">
        <f>IF(OR($A57="",$E57="",$F57=""),"",IFERROR(SUMIFS(Payments!$F$6:$F$155,Payments!$B$6:$B$155,$A57,Payments!$C$6:$C$155,"Premium Installment",Payments!$G$6:$G$155,"Paid",Payments!$E$6:$E$155,"&gt;="&amp;$E57,Payments!$E$6:$E$155,"&lt;="&amp;$F57),0))</f>
        <v/>
      </c>
      <c r="L57" s="14">
        <f>IF(OR($A57="",$E57="",$F57=""),"",IFERROR(SUMIFS(Payments!$F$6:$F$155,Payments!$B$6:$B$155,$A57,Payments!$C$6:$C$155,"Deductible",Payments!$G$6:$G$155,"Paid",Payments!$E$6:$E$155,"&gt;="&amp;$E57,Payments!$E$6:$E$155,"&lt;="&amp;$F57),0))</f>
        <v/>
      </c>
      <c r="M57" s="14">
        <f>IF(OR($A57="",K57="",L57=""),"",IFERROR(SUM(K57:L57),""))</f>
        <v/>
      </c>
      <c r="N57" s="14">
        <f>IF(OR($A57="",$G57="",K57=""),"",IFERROR(MAX(0,$G57-K57),""))</f>
        <v/>
      </c>
      <c r="O57" s="31">
        <f>IF(OR($A57="",$F57=""),"",IFERROR($F57-Assumptions!$B$4,""))</f>
        <v/>
      </c>
      <c r="P57" s="22">
        <f>IF($A57="","",IF(OR($B57="",$C57="",$D57="",$E57="",$F57="",$G57="",$H57="",$I57="",$J57=""),"Check required fields",IF($F57&lt;$E57,"Check dates",IF($J57="Canceled","Canceled",IF($J57="Expired","Expired",IF($F57&lt;Assumptions!$B$4,"Review expired",IF(OR($J57="Pending Renewal",$F57&lt;=Assumptions!$B$4+Assumptions!$B$5),"Renewal check","OK")))))))</f>
        <v/>
      </c>
    </row>
    <row r="58" ht="20" customHeight="1">
      <c r="A58" s="16" t="n"/>
      <c r="B58" s="16" t="n"/>
      <c r="C58" s="16" t="n"/>
      <c r="D58" s="16" t="n"/>
      <c r="E58" s="17" t="n"/>
      <c r="F58" s="17" t="n"/>
      <c r="G58" s="18" t="n"/>
      <c r="H58" s="18" t="n"/>
      <c r="I58" s="18" t="n"/>
      <c r="J58" s="18" t="n"/>
      <c r="K58" s="12">
        <f>IF(OR($A58="",$E58="",$F58=""),"",IFERROR(SUMIFS(Payments!$F$6:$F$155,Payments!$B$6:$B$155,$A58,Payments!$C$6:$C$155,"Premium Installment",Payments!$G$6:$G$155,"Paid",Payments!$E$6:$E$155,"&gt;="&amp;$E58,Payments!$E$6:$E$155,"&lt;="&amp;$F58),0))</f>
        <v/>
      </c>
      <c r="L58" s="12">
        <f>IF(OR($A58="",$E58="",$F58=""),"",IFERROR(SUMIFS(Payments!$F$6:$F$155,Payments!$B$6:$B$155,$A58,Payments!$C$6:$C$155,"Deductible",Payments!$G$6:$G$155,"Paid",Payments!$E$6:$E$155,"&gt;="&amp;$E58,Payments!$E$6:$E$155,"&lt;="&amp;$F58),0))</f>
        <v/>
      </c>
      <c r="M58" s="12">
        <f>IF(OR($A58="",K58="",L58=""),"",IFERROR(SUM(K58:L58),""))</f>
        <v/>
      </c>
      <c r="N58" s="12">
        <f>IF(OR($A58="",$G58="",K58=""),"",IFERROR(MAX(0,$G58-K58),""))</f>
        <v/>
      </c>
      <c r="O58" s="30">
        <f>IF(OR($A58="",$F58=""),"",IFERROR($F58-Assumptions!$B$4,""))</f>
        <v/>
      </c>
      <c r="P58" s="20">
        <f>IF($A58="","",IF(OR($B58="",$C58="",$D58="",$E58="",$F58="",$G58="",$H58="",$I58="",$J58=""),"Check required fields",IF($F58&lt;$E58,"Check dates",IF($J58="Canceled","Canceled",IF($J58="Expired","Expired",IF($F58&lt;Assumptions!$B$4,"Review expired",IF(OR($J58="Pending Renewal",$F58&lt;=Assumptions!$B$4+Assumptions!$B$5),"Renewal check","OK")))))))</f>
        <v/>
      </c>
    </row>
    <row r="59" ht="20" customHeight="1">
      <c r="A59" s="16" t="n"/>
      <c r="B59" s="16" t="n"/>
      <c r="C59" s="16" t="n"/>
      <c r="D59" s="16" t="n"/>
      <c r="E59" s="17" t="n"/>
      <c r="F59" s="17" t="n"/>
      <c r="G59" s="18" t="n"/>
      <c r="H59" s="18" t="n"/>
      <c r="I59" s="18" t="n"/>
      <c r="J59" s="18" t="n"/>
      <c r="K59" s="14">
        <f>IF(OR($A59="",$E59="",$F59=""),"",IFERROR(SUMIFS(Payments!$F$6:$F$155,Payments!$B$6:$B$155,$A59,Payments!$C$6:$C$155,"Premium Installment",Payments!$G$6:$G$155,"Paid",Payments!$E$6:$E$155,"&gt;="&amp;$E59,Payments!$E$6:$E$155,"&lt;="&amp;$F59),0))</f>
        <v/>
      </c>
      <c r="L59" s="14">
        <f>IF(OR($A59="",$E59="",$F59=""),"",IFERROR(SUMIFS(Payments!$F$6:$F$155,Payments!$B$6:$B$155,$A59,Payments!$C$6:$C$155,"Deductible",Payments!$G$6:$G$155,"Paid",Payments!$E$6:$E$155,"&gt;="&amp;$E59,Payments!$E$6:$E$155,"&lt;="&amp;$F59),0))</f>
        <v/>
      </c>
      <c r="M59" s="14">
        <f>IF(OR($A59="",K59="",L59=""),"",IFERROR(SUM(K59:L59),""))</f>
        <v/>
      </c>
      <c r="N59" s="14">
        <f>IF(OR($A59="",$G59="",K59=""),"",IFERROR(MAX(0,$G59-K59),""))</f>
        <v/>
      </c>
      <c r="O59" s="31">
        <f>IF(OR($A59="",$F59=""),"",IFERROR($F59-Assumptions!$B$4,""))</f>
        <v/>
      </c>
      <c r="P59" s="22">
        <f>IF($A59="","",IF(OR($B59="",$C59="",$D59="",$E59="",$F59="",$G59="",$H59="",$I59="",$J59=""),"Check required fields",IF($F59&lt;$E59,"Check dates",IF($J59="Canceled","Canceled",IF($J59="Expired","Expired",IF($F59&lt;Assumptions!$B$4,"Review expired",IF(OR($J59="Pending Renewal",$F59&lt;=Assumptions!$B$4+Assumptions!$B$5),"Renewal check","OK")))))))</f>
        <v/>
      </c>
    </row>
    <row r="60" ht="20" customHeight="1">
      <c r="A60" s="16" t="n"/>
      <c r="B60" s="16" t="n"/>
      <c r="C60" s="16" t="n"/>
      <c r="D60" s="16" t="n"/>
      <c r="E60" s="17" t="n"/>
      <c r="F60" s="17" t="n"/>
      <c r="G60" s="18" t="n"/>
      <c r="H60" s="18" t="n"/>
      <c r="I60" s="18" t="n"/>
      <c r="J60" s="18" t="n"/>
      <c r="K60" s="12">
        <f>IF(OR($A60="",$E60="",$F60=""),"",IFERROR(SUMIFS(Payments!$F$6:$F$155,Payments!$B$6:$B$155,$A60,Payments!$C$6:$C$155,"Premium Installment",Payments!$G$6:$G$155,"Paid",Payments!$E$6:$E$155,"&gt;="&amp;$E60,Payments!$E$6:$E$155,"&lt;="&amp;$F60),0))</f>
        <v/>
      </c>
      <c r="L60" s="12">
        <f>IF(OR($A60="",$E60="",$F60=""),"",IFERROR(SUMIFS(Payments!$F$6:$F$155,Payments!$B$6:$B$155,$A60,Payments!$C$6:$C$155,"Deductible",Payments!$G$6:$G$155,"Paid",Payments!$E$6:$E$155,"&gt;="&amp;$E60,Payments!$E$6:$E$155,"&lt;="&amp;$F60),0))</f>
        <v/>
      </c>
      <c r="M60" s="12">
        <f>IF(OR($A60="",K60="",L60=""),"",IFERROR(SUM(K60:L60),""))</f>
        <v/>
      </c>
      <c r="N60" s="12">
        <f>IF(OR($A60="",$G60="",K60=""),"",IFERROR(MAX(0,$G60-K60),""))</f>
        <v/>
      </c>
      <c r="O60" s="30">
        <f>IF(OR($A60="",$F60=""),"",IFERROR($F60-Assumptions!$B$4,""))</f>
        <v/>
      </c>
      <c r="P60" s="20">
        <f>IF($A60="","",IF(OR($B60="",$C60="",$D60="",$E60="",$F60="",$G60="",$H60="",$I60="",$J60=""),"Check required fields",IF($F60&lt;$E60,"Check dates",IF($J60="Canceled","Canceled",IF($J60="Expired","Expired",IF($F60&lt;Assumptions!$B$4,"Review expired",IF(OR($J60="Pending Renewal",$F60&lt;=Assumptions!$B$4+Assumptions!$B$5),"Renewal check","OK")))))))</f>
        <v/>
      </c>
    </row>
    <row r="61" ht="20" customHeight="1">
      <c r="A61" s="16" t="n"/>
      <c r="B61" s="16" t="n"/>
      <c r="C61" s="16" t="n"/>
      <c r="D61" s="16" t="n"/>
      <c r="E61" s="17" t="n"/>
      <c r="F61" s="17" t="n"/>
      <c r="G61" s="18" t="n"/>
      <c r="H61" s="18" t="n"/>
      <c r="I61" s="18" t="n"/>
      <c r="J61" s="18" t="n"/>
      <c r="K61" s="14">
        <f>IF(OR($A61="",$E61="",$F61=""),"",IFERROR(SUMIFS(Payments!$F$6:$F$155,Payments!$B$6:$B$155,$A61,Payments!$C$6:$C$155,"Premium Installment",Payments!$G$6:$G$155,"Paid",Payments!$E$6:$E$155,"&gt;="&amp;$E61,Payments!$E$6:$E$155,"&lt;="&amp;$F61),0))</f>
        <v/>
      </c>
      <c r="L61" s="14">
        <f>IF(OR($A61="",$E61="",$F61=""),"",IFERROR(SUMIFS(Payments!$F$6:$F$155,Payments!$B$6:$B$155,$A61,Payments!$C$6:$C$155,"Deductible",Payments!$G$6:$G$155,"Paid",Payments!$E$6:$E$155,"&gt;="&amp;$E61,Payments!$E$6:$E$155,"&lt;="&amp;$F61),0))</f>
        <v/>
      </c>
      <c r="M61" s="14">
        <f>IF(OR($A61="",K61="",L61=""),"",IFERROR(SUM(K61:L61),""))</f>
        <v/>
      </c>
      <c r="N61" s="14">
        <f>IF(OR($A61="",$G61="",K61=""),"",IFERROR(MAX(0,$G61-K61),""))</f>
        <v/>
      </c>
      <c r="O61" s="31">
        <f>IF(OR($A61="",$F61=""),"",IFERROR($F61-Assumptions!$B$4,""))</f>
        <v/>
      </c>
      <c r="P61" s="22">
        <f>IF($A61="","",IF(OR($B61="",$C61="",$D61="",$E61="",$F61="",$G61="",$H61="",$I61="",$J61=""),"Check required fields",IF($F61&lt;$E61,"Check dates",IF($J61="Canceled","Canceled",IF($J61="Expired","Expired",IF($F61&lt;Assumptions!$B$4,"Review expired",IF(OR($J61="Pending Renewal",$F61&lt;=Assumptions!$B$4+Assumptions!$B$5),"Renewal check","OK")))))))</f>
        <v/>
      </c>
    </row>
    <row r="62" ht="20" customHeight="1">
      <c r="A62" s="16" t="n"/>
      <c r="B62" s="16" t="n"/>
      <c r="C62" s="16" t="n"/>
      <c r="D62" s="16" t="n"/>
      <c r="E62" s="17" t="n"/>
      <c r="F62" s="17" t="n"/>
      <c r="G62" s="18" t="n"/>
      <c r="H62" s="18" t="n"/>
      <c r="I62" s="18" t="n"/>
      <c r="J62" s="18" t="n"/>
      <c r="K62" s="12">
        <f>IF(OR($A62="",$E62="",$F62=""),"",IFERROR(SUMIFS(Payments!$F$6:$F$155,Payments!$B$6:$B$155,$A62,Payments!$C$6:$C$155,"Premium Installment",Payments!$G$6:$G$155,"Paid",Payments!$E$6:$E$155,"&gt;="&amp;$E62,Payments!$E$6:$E$155,"&lt;="&amp;$F62),0))</f>
        <v/>
      </c>
      <c r="L62" s="12">
        <f>IF(OR($A62="",$E62="",$F62=""),"",IFERROR(SUMIFS(Payments!$F$6:$F$155,Payments!$B$6:$B$155,$A62,Payments!$C$6:$C$155,"Deductible",Payments!$G$6:$G$155,"Paid",Payments!$E$6:$E$155,"&gt;="&amp;$E62,Payments!$E$6:$E$155,"&lt;="&amp;$F62),0))</f>
        <v/>
      </c>
      <c r="M62" s="12">
        <f>IF(OR($A62="",K62="",L62=""),"",IFERROR(SUM(K62:L62),""))</f>
        <v/>
      </c>
      <c r="N62" s="12">
        <f>IF(OR($A62="",$G62="",K62=""),"",IFERROR(MAX(0,$G62-K62),""))</f>
        <v/>
      </c>
      <c r="O62" s="30">
        <f>IF(OR($A62="",$F62=""),"",IFERROR($F62-Assumptions!$B$4,""))</f>
        <v/>
      </c>
      <c r="P62" s="20">
        <f>IF($A62="","",IF(OR($B62="",$C62="",$D62="",$E62="",$F62="",$G62="",$H62="",$I62="",$J62=""),"Check required fields",IF($F62&lt;$E62,"Check dates",IF($J62="Canceled","Canceled",IF($J62="Expired","Expired",IF($F62&lt;Assumptions!$B$4,"Review expired",IF(OR($J62="Pending Renewal",$F62&lt;=Assumptions!$B$4+Assumptions!$B$5),"Renewal check","OK")))))))</f>
        <v/>
      </c>
    </row>
    <row r="63" ht="20" customHeight="1">
      <c r="A63" s="16" t="n"/>
      <c r="B63" s="16" t="n"/>
      <c r="C63" s="16" t="n"/>
      <c r="D63" s="16" t="n"/>
      <c r="E63" s="17" t="n"/>
      <c r="F63" s="17" t="n"/>
      <c r="G63" s="18" t="n"/>
      <c r="H63" s="18" t="n"/>
      <c r="I63" s="18" t="n"/>
      <c r="J63" s="18" t="n"/>
      <c r="K63" s="14">
        <f>IF(OR($A63="",$E63="",$F63=""),"",IFERROR(SUMIFS(Payments!$F$6:$F$155,Payments!$B$6:$B$155,$A63,Payments!$C$6:$C$155,"Premium Installment",Payments!$G$6:$G$155,"Paid",Payments!$E$6:$E$155,"&gt;="&amp;$E63,Payments!$E$6:$E$155,"&lt;="&amp;$F63),0))</f>
        <v/>
      </c>
      <c r="L63" s="14">
        <f>IF(OR($A63="",$E63="",$F63=""),"",IFERROR(SUMIFS(Payments!$F$6:$F$155,Payments!$B$6:$B$155,$A63,Payments!$C$6:$C$155,"Deductible",Payments!$G$6:$G$155,"Paid",Payments!$E$6:$E$155,"&gt;="&amp;$E63,Payments!$E$6:$E$155,"&lt;="&amp;$F63),0))</f>
        <v/>
      </c>
      <c r="M63" s="14">
        <f>IF(OR($A63="",K63="",L63=""),"",IFERROR(SUM(K63:L63),""))</f>
        <v/>
      </c>
      <c r="N63" s="14">
        <f>IF(OR($A63="",$G63="",K63=""),"",IFERROR(MAX(0,$G63-K63),""))</f>
        <v/>
      </c>
      <c r="O63" s="31">
        <f>IF(OR($A63="",$F63=""),"",IFERROR($F63-Assumptions!$B$4,""))</f>
        <v/>
      </c>
      <c r="P63" s="22">
        <f>IF($A63="","",IF(OR($B63="",$C63="",$D63="",$E63="",$F63="",$G63="",$H63="",$I63="",$J63=""),"Check required fields",IF($F63&lt;$E63,"Check dates",IF($J63="Canceled","Canceled",IF($J63="Expired","Expired",IF($F63&lt;Assumptions!$B$4,"Review expired",IF(OR($J63="Pending Renewal",$F63&lt;=Assumptions!$B$4+Assumptions!$B$5),"Renewal check","OK")))))))</f>
        <v/>
      </c>
    </row>
    <row r="64" ht="20" customHeight="1">
      <c r="A64" s="16" t="n"/>
      <c r="B64" s="16" t="n"/>
      <c r="C64" s="16" t="n"/>
      <c r="D64" s="16" t="n"/>
      <c r="E64" s="17" t="n"/>
      <c r="F64" s="17" t="n"/>
      <c r="G64" s="18" t="n"/>
      <c r="H64" s="18" t="n"/>
      <c r="I64" s="18" t="n"/>
      <c r="J64" s="18" t="n"/>
      <c r="K64" s="12">
        <f>IF(OR($A64="",$E64="",$F64=""),"",IFERROR(SUMIFS(Payments!$F$6:$F$155,Payments!$B$6:$B$155,$A64,Payments!$C$6:$C$155,"Premium Installment",Payments!$G$6:$G$155,"Paid",Payments!$E$6:$E$155,"&gt;="&amp;$E64,Payments!$E$6:$E$155,"&lt;="&amp;$F64),0))</f>
        <v/>
      </c>
      <c r="L64" s="12">
        <f>IF(OR($A64="",$E64="",$F64=""),"",IFERROR(SUMIFS(Payments!$F$6:$F$155,Payments!$B$6:$B$155,$A64,Payments!$C$6:$C$155,"Deductible",Payments!$G$6:$G$155,"Paid",Payments!$E$6:$E$155,"&gt;="&amp;$E64,Payments!$E$6:$E$155,"&lt;="&amp;$F64),0))</f>
        <v/>
      </c>
      <c r="M64" s="12">
        <f>IF(OR($A64="",K64="",L64=""),"",IFERROR(SUM(K64:L64),""))</f>
        <v/>
      </c>
      <c r="N64" s="12">
        <f>IF(OR($A64="",$G64="",K64=""),"",IFERROR(MAX(0,$G64-K64),""))</f>
        <v/>
      </c>
      <c r="O64" s="30">
        <f>IF(OR($A64="",$F64=""),"",IFERROR($F64-Assumptions!$B$4,""))</f>
        <v/>
      </c>
      <c r="P64" s="20">
        <f>IF($A64="","",IF(OR($B64="",$C64="",$D64="",$E64="",$F64="",$G64="",$H64="",$I64="",$J64=""),"Check required fields",IF($F64&lt;$E64,"Check dates",IF($J64="Canceled","Canceled",IF($J64="Expired","Expired",IF($F64&lt;Assumptions!$B$4,"Review expired",IF(OR($J64="Pending Renewal",$F64&lt;=Assumptions!$B$4+Assumptions!$B$5),"Renewal check","OK")))))))</f>
        <v/>
      </c>
    </row>
    <row r="65" ht="20" customHeight="1">
      <c r="A65" s="16" t="n"/>
      <c r="B65" s="16" t="n"/>
      <c r="C65" s="16" t="n"/>
      <c r="D65" s="16" t="n"/>
      <c r="E65" s="17" t="n"/>
      <c r="F65" s="17" t="n"/>
      <c r="G65" s="18" t="n"/>
      <c r="H65" s="18" t="n"/>
      <c r="I65" s="18" t="n"/>
      <c r="J65" s="18" t="n"/>
      <c r="K65" s="14">
        <f>IF(OR($A65="",$E65="",$F65=""),"",IFERROR(SUMIFS(Payments!$F$6:$F$155,Payments!$B$6:$B$155,$A65,Payments!$C$6:$C$155,"Premium Installment",Payments!$G$6:$G$155,"Paid",Payments!$E$6:$E$155,"&gt;="&amp;$E65,Payments!$E$6:$E$155,"&lt;="&amp;$F65),0))</f>
        <v/>
      </c>
      <c r="L65" s="14">
        <f>IF(OR($A65="",$E65="",$F65=""),"",IFERROR(SUMIFS(Payments!$F$6:$F$155,Payments!$B$6:$B$155,$A65,Payments!$C$6:$C$155,"Deductible",Payments!$G$6:$G$155,"Paid",Payments!$E$6:$E$155,"&gt;="&amp;$E65,Payments!$E$6:$E$155,"&lt;="&amp;$F65),0))</f>
        <v/>
      </c>
      <c r="M65" s="14">
        <f>IF(OR($A65="",K65="",L65=""),"",IFERROR(SUM(K65:L65),""))</f>
        <v/>
      </c>
      <c r="N65" s="14">
        <f>IF(OR($A65="",$G65="",K65=""),"",IFERROR(MAX(0,$G65-K65),""))</f>
        <v/>
      </c>
      <c r="O65" s="31">
        <f>IF(OR($A65="",$F65=""),"",IFERROR($F65-Assumptions!$B$4,""))</f>
        <v/>
      </c>
      <c r="P65" s="22">
        <f>IF($A65="","",IF(OR($B65="",$C65="",$D65="",$E65="",$F65="",$G65="",$H65="",$I65="",$J65=""),"Check required fields",IF($F65&lt;$E65,"Check dates",IF($J65="Canceled","Canceled",IF($J65="Expired","Expired",IF($F65&lt;Assumptions!$B$4,"Review expired",IF(OR($J65="Pending Renewal",$F65&lt;=Assumptions!$B$4+Assumptions!$B$5),"Renewal check","OK")))))))</f>
        <v/>
      </c>
    </row>
    <row r="66" ht="20" customHeight="1">
      <c r="A66" s="16" t="n"/>
      <c r="B66" s="16" t="n"/>
      <c r="C66" s="16" t="n"/>
      <c r="D66" s="16" t="n"/>
      <c r="E66" s="17" t="n"/>
      <c r="F66" s="17" t="n"/>
      <c r="G66" s="18" t="n"/>
      <c r="H66" s="18" t="n"/>
      <c r="I66" s="18" t="n"/>
      <c r="J66" s="18" t="n"/>
      <c r="K66" s="12">
        <f>IF(OR($A66="",$E66="",$F66=""),"",IFERROR(SUMIFS(Payments!$F$6:$F$155,Payments!$B$6:$B$155,$A66,Payments!$C$6:$C$155,"Premium Installment",Payments!$G$6:$G$155,"Paid",Payments!$E$6:$E$155,"&gt;="&amp;$E66,Payments!$E$6:$E$155,"&lt;="&amp;$F66),0))</f>
        <v/>
      </c>
      <c r="L66" s="12">
        <f>IF(OR($A66="",$E66="",$F66=""),"",IFERROR(SUMIFS(Payments!$F$6:$F$155,Payments!$B$6:$B$155,$A66,Payments!$C$6:$C$155,"Deductible",Payments!$G$6:$G$155,"Paid",Payments!$E$6:$E$155,"&gt;="&amp;$E66,Payments!$E$6:$E$155,"&lt;="&amp;$F66),0))</f>
        <v/>
      </c>
      <c r="M66" s="12">
        <f>IF(OR($A66="",K66="",L66=""),"",IFERROR(SUM(K66:L66),""))</f>
        <v/>
      </c>
      <c r="N66" s="12">
        <f>IF(OR($A66="",$G66="",K66=""),"",IFERROR(MAX(0,$G66-K66),""))</f>
        <v/>
      </c>
      <c r="O66" s="30">
        <f>IF(OR($A66="",$F66=""),"",IFERROR($F66-Assumptions!$B$4,""))</f>
        <v/>
      </c>
      <c r="P66" s="20">
        <f>IF($A66="","",IF(OR($B66="",$C66="",$D66="",$E66="",$F66="",$G66="",$H66="",$I66="",$J66=""),"Check required fields",IF($F66&lt;$E66,"Check dates",IF($J66="Canceled","Canceled",IF($J66="Expired","Expired",IF($F66&lt;Assumptions!$B$4,"Review expired",IF(OR($J66="Pending Renewal",$F66&lt;=Assumptions!$B$4+Assumptions!$B$5),"Renewal check","OK")))))))</f>
        <v/>
      </c>
    </row>
    <row r="67" ht="20" customHeight="1">
      <c r="A67" s="16" t="n"/>
      <c r="B67" s="16" t="n"/>
      <c r="C67" s="16" t="n"/>
      <c r="D67" s="16" t="n"/>
      <c r="E67" s="17" t="n"/>
      <c r="F67" s="17" t="n"/>
      <c r="G67" s="18" t="n"/>
      <c r="H67" s="18" t="n"/>
      <c r="I67" s="18" t="n"/>
      <c r="J67" s="18" t="n"/>
      <c r="K67" s="14">
        <f>IF(OR($A67="",$E67="",$F67=""),"",IFERROR(SUMIFS(Payments!$F$6:$F$155,Payments!$B$6:$B$155,$A67,Payments!$C$6:$C$155,"Premium Installment",Payments!$G$6:$G$155,"Paid",Payments!$E$6:$E$155,"&gt;="&amp;$E67,Payments!$E$6:$E$155,"&lt;="&amp;$F67),0))</f>
        <v/>
      </c>
      <c r="L67" s="14">
        <f>IF(OR($A67="",$E67="",$F67=""),"",IFERROR(SUMIFS(Payments!$F$6:$F$155,Payments!$B$6:$B$155,$A67,Payments!$C$6:$C$155,"Deductible",Payments!$G$6:$G$155,"Paid",Payments!$E$6:$E$155,"&gt;="&amp;$E67,Payments!$E$6:$E$155,"&lt;="&amp;$F67),0))</f>
        <v/>
      </c>
      <c r="M67" s="14">
        <f>IF(OR($A67="",K67="",L67=""),"",IFERROR(SUM(K67:L67),""))</f>
        <v/>
      </c>
      <c r="N67" s="14">
        <f>IF(OR($A67="",$G67="",K67=""),"",IFERROR(MAX(0,$G67-K67),""))</f>
        <v/>
      </c>
      <c r="O67" s="31">
        <f>IF(OR($A67="",$F67=""),"",IFERROR($F67-Assumptions!$B$4,""))</f>
        <v/>
      </c>
      <c r="P67" s="22">
        <f>IF($A67="","",IF(OR($B67="",$C67="",$D67="",$E67="",$F67="",$G67="",$H67="",$I67="",$J67=""),"Check required fields",IF($F67&lt;$E67,"Check dates",IF($J67="Canceled","Canceled",IF($J67="Expired","Expired",IF($F67&lt;Assumptions!$B$4,"Review expired",IF(OR($J67="Pending Renewal",$F67&lt;=Assumptions!$B$4+Assumptions!$B$5),"Renewal check","OK")))))))</f>
        <v/>
      </c>
    </row>
    <row r="68" ht="20" customHeight="1">
      <c r="A68" s="16" t="n"/>
      <c r="B68" s="16" t="n"/>
      <c r="C68" s="16" t="n"/>
      <c r="D68" s="16" t="n"/>
      <c r="E68" s="17" t="n"/>
      <c r="F68" s="17" t="n"/>
      <c r="G68" s="18" t="n"/>
      <c r="H68" s="18" t="n"/>
      <c r="I68" s="18" t="n"/>
      <c r="J68" s="18" t="n"/>
      <c r="K68" s="12">
        <f>IF(OR($A68="",$E68="",$F68=""),"",IFERROR(SUMIFS(Payments!$F$6:$F$155,Payments!$B$6:$B$155,$A68,Payments!$C$6:$C$155,"Premium Installment",Payments!$G$6:$G$155,"Paid",Payments!$E$6:$E$155,"&gt;="&amp;$E68,Payments!$E$6:$E$155,"&lt;="&amp;$F68),0))</f>
        <v/>
      </c>
      <c r="L68" s="12">
        <f>IF(OR($A68="",$E68="",$F68=""),"",IFERROR(SUMIFS(Payments!$F$6:$F$155,Payments!$B$6:$B$155,$A68,Payments!$C$6:$C$155,"Deductible",Payments!$G$6:$G$155,"Paid",Payments!$E$6:$E$155,"&gt;="&amp;$E68,Payments!$E$6:$E$155,"&lt;="&amp;$F68),0))</f>
        <v/>
      </c>
      <c r="M68" s="12">
        <f>IF(OR($A68="",K68="",L68=""),"",IFERROR(SUM(K68:L68),""))</f>
        <v/>
      </c>
      <c r="N68" s="12">
        <f>IF(OR($A68="",$G68="",K68=""),"",IFERROR(MAX(0,$G68-K68),""))</f>
        <v/>
      </c>
      <c r="O68" s="30">
        <f>IF(OR($A68="",$F68=""),"",IFERROR($F68-Assumptions!$B$4,""))</f>
        <v/>
      </c>
      <c r="P68" s="20">
        <f>IF($A68="","",IF(OR($B68="",$C68="",$D68="",$E68="",$F68="",$G68="",$H68="",$I68="",$J68=""),"Check required fields",IF($F68&lt;$E68,"Check dates",IF($J68="Canceled","Canceled",IF($J68="Expired","Expired",IF($F68&lt;Assumptions!$B$4,"Review expired",IF(OR($J68="Pending Renewal",$F68&lt;=Assumptions!$B$4+Assumptions!$B$5),"Renewal check","OK")))))))</f>
        <v/>
      </c>
    </row>
    <row r="69" ht="20" customHeight="1">
      <c r="A69" s="16" t="n"/>
      <c r="B69" s="16" t="n"/>
      <c r="C69" s="16" t="n"/>
      <c r="D69" s="16" t="n"/>
      <c r="E69" s="17" t="n"/>
      <c r="F69" s="17" t="n"/>
      <c r="G69" s="18" t="n"/>
      <c r="H69" s="18" t="n"/>
      <c r="I69" s="18" t="n"/>
      <c r="J69" s="18" t="n"/>
      <c r="K69" s="14">
        <f>IF(OR($A69="",$E69="",$F69=""),"",IFERROR(SUMIFS(Payments!$F$6:$F$155,Payments!$B$6:$B$155,$A69,Payments!$C$6:$C$155,"Premium Installment",Payments!$G$6:$G$155,"Paid",Payments!$E$6:$E$155,"&gt;="&amp;$E69,Payments!$E$6:$E$155,"&lt;="&amp;$F69),0))</f>
        <v/>
      </c>
      <c r="L69" s="14">
        <f>IF(OR($A69="",$E69="",$F69=""),"",IFERROR(SUMIFS(Payments!$F$6:$F$155,Payments!$B$6:$B$155,$A69,Payments!$C$6:$C$155,"Deductible",Payments!$G$6:$G$155,"Paid",Payments!$E$6:$E$155,"&gt;="&amp;$E69,Payments!$E$6:$E$155,"&lt;="&amp;$F69),0))</f>
        <v/>
      </c>
      <c r="M69" s="14">
        <f>IF(OR($A69="",K69="",L69=""),"",IFERROR(SUM(K69:L69),""))</f>
        <v/>
      </c>
      <c r="N69" s="14">
        <f>IF(OR($A69="",$G69="",K69=""),"",IFERROR(MAX(0,$G69-K69),""))</f>
        <v/>
      </c>
      <c r="O69" s="31">
        <f>IF(OR($A69="",$F69=""),"",IFERROR($F69-Assumptions!$B$4,""))</f>
        <v/>
      </c>
      <c r="P69" s="22">
        <f>IF($A69="","",IF(OR($B69="",$C69="",$D69="",$E69="",$F69="",$G69="",$H69="",$I69="",$J69=""),"Check required fields",IF($F69&lt;$E69,"Check dates",IF($J69="Canceled","Canceled",IF($J69="Expired","Expired",IF($F69&lt;Assumptions!$B$4,"Review expired",IF(OR($J69="Pending Renewal",$F69&lt;=Assumptions!$B$4+Assumptions!$B$5),"Renewal check","OK")))))))</f>
        <v/>
      </c>
    </row>
    <row r="70" ht="20" customHeight="1">
      <c r="A70" s="16" t="n"/>
      <c r="B70" s="16" t="n"/>
      <c r="C70" s="16" t="n"/>
      <c r="D70" s="16" t="n"/>
      <c r="E70" s="17" t="n"/>
      <c r="F70" s="17" t="n"/>
      <c r="G70" s="18" t="n"/>
      <c r="H70" s="18" t="n"/>
      <c r="I70" s="18" t="n"/>
      <c r="J70" s="18" t="n"/>
      <c r="K70" s="12">
        <f>IF(OR($A70="",$E70="",$F70=""),"",IFERROR(SUMIFS(Payments!$F$6:$F$155,Payments!$B$6:$B$155,$A70,Payments!$C$6:$C$155,"Premium Installment",Payments!$G$6:$G$155,"Paid",Payments!$E$6:$E$155,"&gt;="&amp;$E70,Payments!$E$6:$E$155,"&lt;="&amp;$F70),0))</f>
        <v/>
      </c>
      <c r="L70" s="12">
        <f>IF(OR($A70="",$E70="",$F70=""),"",IFERROR(SUMIFS(Payments!$F$6:$F$155,Payments!$B$6:$B$155,$A70,Payments!$C$6:$C$155,"Deductible",Payments!$G$6:$G$155,"Paid",Payments!$E$6:$E$155,"&gt;="&amp;$E70,Payments!$E$6:$E$155,"&lt;="&amp;$F70),0))</f>
        <v/>
      </c>
      <c r="M70" s="12">
        <f>IF(OR($A70="",K70="",L70=""),"",IFERROR(SUM(K70:L70),""))</f>
        <v/>
      </c>
      <c r="N70" s="12">
        <f>IF(OR($A70="",$G70="",K70=""),"",IFERROR(MAX(0,$G70-K70),""))</f>
        <v/>
      </c>
      <c r="O70" s="30">
        <f>IF(OR($A70="",$F70=""),"",IFERROR($F70-Assumptions!$B$4,""))</f>
        <v/>
      </c>
      <c r="P70" s="20">
        <f>IF($A70="","",IF(OR($B70="",$C70="",$D70="",$E70="",$F70="",$G70="",$H70="",$I70="",$J70=""),"Check required fields",IF($F70&lt;$E70,"Check dates",IF($J70="Canceled","Canceled",IF($J70="Expired","Expired",IF($F70&lt;Assumptions!$B$4,"Review expired",IF(OR($J70="Pending Renewal",$F70&lt;=Assumptions!$B$4+Assumptions!$B$5),"Renewal check","OK")))))))</f>
        <v/>
      </c>
    </row>
    <row r="71" ht="20" customHeight="1">
      <c r="A71" s="16" t="n"/>
      <c r="B71" s="16" t="n"/>
      <c r="C71" s="16" t="n"/>
      <c r="D71" s="16" t="n"/>
      <c r="E71" s="17" t="n"/>
      <c r="F71" s="17" t="n"/>
      <c r="G71" s="18" t="n"/>
      <c r="H71" s="18" t="n"/>
      <c r="I71" s="18" t="n"/>
      <c r="J71" s="18" t="n"/>
      <c r="K71" s="14">
        <f>IF(OR($A71="",$E71="",$F71=""),"",IFERROR(SUMIFS(Payments!$F$6:$F$155,Payments!$B$6:$B$155,$A71,Payments!$C$6:$C$155,"Premium Installment",Payments!$G$6:$G$155,"Paid",Payments!$E$6:$E$155,"&gt;="&amp;$E71,Payments!$E$6:$E$155,"&lt;="&amp;$F71),0))</f>
        <v/>
      </c>
      <c r="L71" s="14">
        <f>IF(OR($A71="",$E71="",$F71=""),"",IFERROR(SUMIFS(Payments!$F$6:$F$155,Payments!$B$6:$B$155,$A71,Payments!$C$6:$C$155,"Deductible",Payments!$G$6:$G$155,"Paid",Payments!$E$6:$E$155,"&gt;="&amp;$E71,Payments!$E$6:$E$155,"&lt;="&amp;$F71),0))</f>
        <v/>
      </c>
      <c r="M71" s="14">
        <f>IF(OR($A71="",K71="",L71=""),"",IFERROR(SUM(K71:L71),""))</f>
        <v/>
      </c>
      <c r="N71" s="14">
        <f>IF(OR($A71="",$G71="",K71=""),"",IFERROR(MAX(0,$G71-K71),""))</f>
        <v/>
      </c>
      <c r="O71" s="31">
        <f>IF(OR($A71="",$F71=""),"",IFERROR($F71-Assumptions!$B$4,""))</f>
        <v/>
      </c>
      <c r="P71" s="22">
        <f>IF($A71="","",IF(OR($B71="",$C71="",$D71="",$E71="",$F71="",$G71="",$H71="",$I71="",$J71=""),"Check required fields",IF($F71&lt;$E71,"Check dates",IF($J71="Canceled","Canceled",IF($J71="Expired","Expired",IF($F71&lt;Assumptions!$B$4,"Review expired",IF(OR($J71="Pending Renewal",$F71&lt;=Assumptions!$B$4+Assumptions!$B$5),"Renewal check","OK")))))))</f>
        <v/>
      </c>
    </row>
    <row r="72" ht="20" customHeight="1">
      <c r="A72" s="16" t="n"/>
      <c r="B72" s="16" t="n"/>
      <c r="C72" s="16" t="n"/>
      <c r="D72" s="16" t="n"/>
      <c r="E72" s="17" t="n"/>
      <c r="F72" s="17" t="n"/>
      <c r="G72" s="18" t="n"/>
      <c r="H72" s="18" t="n"/>
      <c r="I72" s="18" t="n"/>
      <c r="J72" s="18" t="n"/>
      <c r="K72" s="12">
        <f>IF(OR($A72="",$E72="",$F72=""),"",IFERROR(SUMIFS(Payments!$F$6:$F$155,Payments!$B$6:$B$155,$A72,Payments!$C$6:$C$155,"Premium Installment",Payments!$G$6:$G$155,"Paid",Payments!$E$6:$E$155,"&gt;="&amp;$E72,Payments!$E$6:$E$155,"&lt;="&amp;$F72),0))</f>
        <v/>
      </c>
      <c r="L72" s="12">
        <f>IF(OR($A72="",$E72="",$F72=""),"",IFERROR(SUMIFS(Payments!$F$6:$F$155,Payments!$B$6:$B$155,$A72,Payments!$C$6:$C$155,"Deductible",Payments!$G$6:$G$155,"Paid",Payments!$E$6:$E$155,"&gt;="&amp;$E72,Payments!$E$6:$E$155,"&lt;="&amp;$F72),0))</f>
        <v/>
      </c>
      <c r="M72" s="12">
        <f>IF(OR($A72="",K72="",L72=""),"",IFERROR(SUM(K72:L72),""))</f>
        <v/>
      </c>
      <c r="N72" s="12">
        <f>IF(OR($A72="",$G72="",K72=""),"",IFERROR(MAX(0,$G72-K72),""))</f>
        <v/>
      </c>
      <c r="O72" s="30">
        <f>IF(OR($A72="",$F72=""),"",IFERROR($F72-Assumptions!$B$4,""))</f>
        <v/>
      </c>
      <c r="P72" s="20">
        <f>IF($A72="","",IF(OR($B72="",$C72="",$D72="",$E72="",$F72="",$G72="",$H72="",$I72="",$J72=""),"Check required fields",IF($F72&lt;$E72,"Check dates",IF($J72="Canceled","Canceled",IF($J72="Expired","Expired",IF($F72&lt;Assumptions!$B$4,"Review expired",IF(OR($J72="Pending Renewal",$F72&lt;=Assumptions!$B$4+Assumptions!$B$5),"Renewal check","OK")))))))</f>
        <v/>
      </c>
    </row>
    <row r="73" ht="20" customHeight="1">
      <c r="A73" s="16" t="n"/>
      <c r="B73" s="16" t="n"/>
      <c r="C73" s="16" t="n"/>
      <c r="D73" s="16" t="n"/>
      <c r="E73" s="17" t="n"/>
      <c r="F73" s="17" t="n"/>
      <c r="G73" s="18" t="n"/>
      <c r="H73" s="18" t="n"/>
      <c r="I73" s="18" t="n"/>
      <c r="J73" s="18" t="n"/>
      <c r="K73" s="14">
        <f>IF(OR($A73="",$E73="",$F73=""),"",IFERROR(SUMIFS(Payments!$F$6:$F$155,Payments!$B$6:$B$155,$A73,Payments!$C$6:$C$155,"Premium Installment",Payments!$G$6:$G$155,"Paid",Payments!$E$6:$E$155,"&gt;="&amp;$E73,Payments!$E$6:$E$155,"&lt;="&amp;$F73),0))</f>
        <v/>
      </c>
      <c r="L73" s="14">
        <f>IF(OR($A73="",$E73="",$F73=""),"",IFERROR(SUMIFS(Payments!$F$6:$F$155,Payments!$B$6:$B$155,$A73,Payments!$C$6:$C$155,"Deductible",Payments!$G$6:$G$155,"Paid",Payments!$E$6:$E$155,"&gt;="&amp;$E73,Payments!$E$6:$E$155,"&lt;="&amp;$F73),0))</f>
        <v/>
      </c>
      <c r="M73" s="14">
        <f>IF(OR($A73="",K73="",L73=""),"",IFERROR(SUM(K73:L73),""))</f>
        <v/>
      </c>
      <c r="N73" s="14">
        <f>IF(OR($A73="",$G73="",K73=""),"",IFERROR(MAX(0,$G73-K73),""))</f>
        <v/>
      </c>
      <c r="O73" s="31">
        <f>IF(OR($A73="",$F73=""),"",IFERROR($F73-Assumptions!$B$4,""))</f>
        <v/>
      </c>
      <c r="P73" s="22">
        <f>IF($A73="","",IF(OR($B73="",$C73="",$D73="",$E73="",$F73="",$G73="",$H73="",$I73="",$J73=""),"Check required fields",IF($F73&lt;$E73,"Check dates",IF($J73="Canceled","Canceled",IF($J73="Expired","Expired",IF($F73&lt;Assumptions!$B$4,"Review expired",IF(OR($J73="Pending Renewal",$F73&lt;=Assumptions!$B$4+Assumptions!$B$5),"Renewal check","OK")))))))</f>
        <v/>
      </c>
    </row>
    <row r="74" ht="20" customHeight="1">
      <c r="A74" s="16" t="n"/>
      <c r="B74" s="16" t="n"/>
      <c r="C74" s="16" t="n"/>
      <c r="D74" s="16" t="n"/>
      <c r="E74" s="17" t="n"/>
      <c r="F74" s="17" t="n"/>
      <c r="G74" s="18" t="n"/>
      <c r="H74" s="18" t="n"/>
      <c r="I74" s="18" t="n"/>
      <c r="J74" s="18" t="n"/>
      <c r="K74" s="12">
        <f>IF(OR($A74="",$E74="",$F74=""),"",IFERROR(SUMIFS(Payments!$F$6:$F$155,Payments!$B$6:$B$155,$A74,Payments!$C$6:$C$155,"Premium Installment",Payments!$G$6:$G$155,"Paid",Payments!$E$6:$E$155,"&gt;="&amp;$E74,Payments!$E$6:$E$155,"&lt;="&amp;$F74),0))</f>
        <v/>
      </c>
      <c r="L74" s="12">
        <f>IF(OR($A74="",$E74="",$F74=""),"",IFERROR(SUMIFS(Payments!$F$6:$F$155,Payments!$B$6:$B$155,$A74,Payments!$C$6:$C$155,"Deductible",Payments!$G$6:$G$155,"Paid",Payments!$E$6:$E$155,"&gt;="&amp;$E74,Payments!$E$6:$E$155,"&lt;="&amp;$F74),0))</f>
        <v/>
      </c>
      <c r="M74" s="12">
        <f>IF(OR($A74="",K74="",L74=""),"",IFERROR(SUM(K74:L74),""))</f>
        <v/>
      </c>
      <c r="N74" s="12">
        <f>IF(OR($A74="",$G74="",K74=""),"",IFERROR(MAX(0,$G74-K74),""))</f>
        <v/>
      </c>
      <c r="O74" s="30">
        <f>IF(OR($A74="",$F74=""),"",IFERROR($F74-Assumptions!$B$4,""))</f>
        <v/>
      </c>
      <c r="P74" s="20">
        <f>IF($A74="","",IF(OR($B74="",$C74="",$D74="",$E74="",$F74="",$G74="",$H74="",$I74="",$J74=""),"Check required fields",IF($F74&lt;$E74,"Check dates",IF($J74="Canceled","Canceled",IF($J74="Expired","Expired",IF($F74&lt;Assumptions!$B$4,"Review expired",IF(OR($J74="Pending Renewal",$F74&lt;=Assumptions!$B$4+Assumptions!$B$5),"Renewal check","OK")))))))</f>
        <v/>
      </c>
    </row>
    <row r="75" ht="20" customHeight="1">
      <c r="A75" s="16" t="n"/>
      <c r="B75" s="16" t="n"/>
      <c r="C75" s="16" t="n"/>
      <c r="D75" s="16" t="n"/>
      <c r="E75" s="17" t="n"/>
      <c r="F75" s="17" t="n"/>
      <c r="G75" s="18" t="n"/>
      <c r="H75" s="18" t="n"/>
      <c r="I75" s="18" t="n"/>
      <c r="J75" s="18" t="n"/>
      <c r="K75" s="14">
        <f>IF(OR($A75="",$E75="",$F75=""),"",IFERROR(SUMIFS(Payments!$F$6:$F$155,Payments!$B$6:$B$155,$A75,Payments!$C$6:$C$155,"Premium Installment",Payments!$G$6:$G$155,"Paid",Payments!$E$6:$E$155,"&gt;="&amp;$E75,Payments!$E$6:$E$155,"&lt;="&amp;$F75),0))</f>
        <v/>
      </c>
      <c r="L75" s="14">
        <f>IF(OR($A75="",$E75="",$F75=""),"",IFERROR(SUMIFS(Payments!$F$6:$F$155,Payments!$B$6:$B$155,$A75,Payments!$C$6:$C$155,"Deductible",Payments!$G$6:$G$155,"Paid",Payments!$E$6:$E$155,"&gt;="&amp;$E75,Payments!$E$6:$E$155,"&lt;="&amp;$F75),0))</f>
        <v/>
      </c>
      <c r="M75" s="14">
        <f>IF(OR($A75="",K75="",L75=""),"",IFERROR(SUM(K75:L75),""))</f>
        <v/>
      </c>
      <c r="N75" s="14">
        <f>IF(OR($A75="",$G75="",K75=""),"",IFERROR(MAX(0,$G75-K75),""))</f>
        <v/>
      </c>
      <c r="O75" s="31">
        <f>IF(OR($A75="",$F75=""),"",IFERROR($F75-Assumptions!$B$4,""))</f>
        <v/>
      </c>
      <c r="P75" s="22">
        <f>IF($A75="","",IF(OR($B75="",$C75="",$D75="",$E75="",$F75="",$G75="",$H75="",$I75="",$J75=""),"Check required fields",IF($F75&lt;$E75,"Check dates",IF($J75="Canceled","Canceled",IF($J75="Expired","Expired",IF($F75&lt;Assumptions!$B$4,"Review expired",IF(OR($J75="Pending Renewal",$F75&lt;=Assumptions!$B$4+Assumptions!$B$5),"Renewal check","OK")))))))</f>
        <v/>
      </c>
    </row>
    <row r="76" ht="20" customHeight="1">
      <c r="A76" s="16" t="n"/>
      <c r="B76" s="16" t="n"/>
      <c r="C76" s="16" t="n"/>
      <c r="D76" s="16" t="n"/>
      <c r="E76" s="17" t="n"/>
      <c r="F76" s="17" t="n"/>
      <c r="G76" s="18" t="n"/>
      <c r="H76" s="18" t="n"/>
      <c r="I76" s="18" t="n"/>
      <c r="J76" s="18" t="n"/>
      <c r="K76" s="12">
        <f>IF(OR($A76="",$E76="",$F76=""),"",IFERROR(SUMIFS(Payments!$F$6:$F$155,Payments!$B$6:$B$155,$A76,Payments!$C$6:$C$155,"Premium Installment",Payments!$G$6:$G$155,"Paid",Payments!$E$6:$E$155,"&gt;="&amp;$E76,Payments!$E$6:$E$155,"&lt;="&amp;$F76),0))</f>
        <v/>
      </c>
      <c r="L76" s="12">
        <f>IF(OR($A76="",$E76="",$F76=""),"",IFERROR(SUMIFS(Payments!$F$6:$F$155,Payments!$B$6:$B$155,$A76,Payments!$C$6:$C$155,"Deductible",Payments!$G$6:$G$155,"Paid",Payments!$E$6:$E$155,"&gt;="&amp;$E76,Payments!$E$6:$E$155,"&lt;="&amp;$F76),0))</f>
        <v/>
      </c>
      <c r="M76" s="12">
        <f>IF(OR($A76="",K76="",L76=""),"",IFERROR(SUM(K76:L76),""))</f>
        <v/>
      </c>
      <c r="N76" s="12">
        <f>IF(OR($A76="",$G76="",K76=""),"",IFERROR(MAX(0,$G76-K76),""))</f>
        <v/>
      </c>
      <c r="O76" s="30">
        <f>IF(OR($A76="",$F76=""),"",IFERROR($F76-Assumptions!$B$4,""))</f>
        <v/>
      </c>
      <c r="P76" s="20">
        <f>IF($A76="","",IF(OR($B76="",$C76="",$D76="",$E76="",$F76="",$G76="",$H76="",$I76="",$J76=""),"Check required fields",IF($F76&lt;$E76,"Check dates",IF($J76="Canceled","Canceled",IF($J76="Expired","Expired",IF($F76&lt;Assumptions!$B$4,"Review expired",IF(OR($J76="Pending Renewal",$F76&lt;=Assumptions!$B$4+Assumptions!$B$5),"Renewal check","OK")))))))</f>
        <v/>
      </c>
    </row>
    <row r="77" ht="20" customHeight="1">
      <c r="A77" s="16" t="n"/>
      <c r="B77" s="16" t="n"/>
      <c r="C77" s="16" t="n"/>
      <c r="D77" s="16" t="n"/>
      <c r="E77" s="17" t="n"/>
      <c r="F77" s="17" t="n"/>
      <c r="G77" s="18" t="n"/>
      <c r="H77" s="18" t="n"/>
      <c r="I77" s="18" t="n"/>
      <c r="J77" s="18" t="n"/>
      <c r="K77" s="14">
        <f>IF(OR($A77="",$E77="",$F77=""),"",IFERROR(SUMIFS(Payments!$F$6:$F$155,Payments!$B$6:$B$155,$A77,Payments!$C$6:$C$155,"Premium Installment",Payments!$G$6:$G$155,"Paid",Payments!$E$6:$E$155,"&gt;="&amp;$E77,Payments!$E$6:$E$155,"&lt;="&amp;$F77),0))</f>
        <v/>
      </c>
      <c r="L77" s="14">
        <f>IF(OR($A77="",$E77="",$F77=""),"",IFERROR(SUMIFS(Payments!$F$6:$F$155,Payments!$B$6:$B$155,$A77,Payments!$C$6:$C$155,"Deductible",Payments!$G$6:$G$155,"Paid",Payments!$E$6:$E$155,"&gt;="&amp;$E77,Payments!$E$6:$E$155,"&lt;="&amp;$F77),0))</f>
        <v/>
      </c>
      <c r="M77" s="14">
        <f>IF(OR($A77="",K77="",L77=""),"",IFERROR(SUM(K77:L77),""))</f>
        <v/>
      </c>
      <c r="N77" s="14">
        <f>IF(OR($A77="",$G77="",K77=""),"",IFERROR(MAX(0,$G77-K77),""))</f>
        <v/>
      </c>
      <c r="O77" s="31">
        <f>IF(OR($A77="",$F77=""),"",IFERROR($F77-Assumptions!$B$4,""))</f>
        <v/>
      </c>
      <c r="P77" s="22">
        <f>IF($A77="","",IF(OR($B77="",$C77="",$D77="",$E77="",$F77="",$G77="",$H77="",$I77="",$J77=""),"Check required fields",IF($F77&lt;$E77,"Check dates",IF($J77="Canceled","Canceled",IF($J77="Expired","Expired",IF($F77&lt;Assumptions!$B$4,"Review expired",IF(OR($J77="Pending Renewal",$F77&lt;=Assumptions!$B$4+Assumptions!$B$5),"Renewal check","OK")))))))</f>
        <v/>
      </c>
    </row>
    <row r="78" ht="20" customHeight="1">
      <c r="A78" s="16" t="n"/>
      <c r="B78" s="16" t="n"/>
      <c r="C78" s="16" t="n"/>
      <c r="D78" s="16" t="n"/>
      <c r="E78" s="17" t="n"/>
      <c r="F78" s="17" t="n"/>
      <c r="G78" s="18" t="n"/>
      <c r="H78" s="18" t="n"/>
      <c r="I78" s="18" t="n"/>
      <c r="J78" s="18" t="n"/>
      <c r="K78" s="12">
        <f>IF(OR($A78="",$E78="",$F78=""),"",IFERROR(SUMIFS(Payments!$F$6:$F$155,Payments!$B$6:$B$155,$A78,Payments!$C$6:$C$155,"Premium Installment",Payments!$G$6:$G$155,"Paid",Payments!$E$6:$E$155,"&gt;="&amp;$E78,Payments!$E$6:$E$155,"&lt;="&amp;$F78),0))</f>
        <v/>
      </c>
      <c r="L78" s="12">
        <f>IF(OR($A78="",$E78="",$F78=""),"",IFERROR(SUMIFS(Payments!$F$6:$F$155,Payments!$B$6:$B$155,$A78,Payments!$C$6:$C$155,"Deductible",Payments!$G$6:$G$155,"Paid",Payments!$E$6:$E$155,"&gt;="&amp;$E78,Payments!$E$6:$E$155,"&lt;="&amp;$F78),0))</f>
        <v/>
      </c>
      <c r="M78" s="12">
        <f>IF(OR($A78="",K78="",L78=""),"",IFERROR(SUM(K78:L78),""))</f>
        <v/>
      </c>
      <c r="N78" s="12">
        <f>IF(OR($A78="",$G78="",K78=""),"",IFERROR(MAX(0,$G78-K78),""))</f>
        <v/>
      </c>
      <c r="O78" s="30">
        <f>IF(OR($A78="",$F78=""),"",IFERROR($F78-Assumptions!$B$4,""))</f>
        <v/>
      </c>
      <c r="P78" s="20">
        <f>IF($A78="","",IF(OR($B78="",$C78="",$D78="",$E78="",$F78="",$G78="",$H78="",$I78="",$J78=""),"Check required fields",IF($F78&lt;$E78,"Check dates",IF($J78="Canceled","Canceled",IF($J78="Expired","Expired",IF($F78&lt;Assumptions!$B$4,"Review expired",IF(OR($J78="Pending Renewal",$F78&lt;=Assumptions!$B$4+Assumptions!$B$5),"Renewal check","OK")))))))</f>
        <v/>
      </c>
    </row>
    <row r="79" ht="20" customHeight="1">
      <c r="A79" s="16" t="n"/>
      <c r="B79" s="16" t="n"/>
      <c r="C79" s="16" t="n"/>
      <c r="D79" s="16" t="n"/>
      <c r="E79" s="17" t="n"/>
      <c r="F79" s="17" t="n"/>
      <c r="G79" s="18" t="n"/>
      <c r="H79" s="18" t="n"/>
      <c r="I79" s="18" t="n"/>
      <c r="J79" s="18" t="n"/>
      <c r="K79" s="14">
        <f>IF(OR($A79="",$E79="",$F79=""),"",IFERROR(SUMIFS(Payments!$F$6:$F$155,Payments!$B$6:$B$155,$A79,Payments!$C$6:$C$155,"Premium Installment",Payments!$G$6:$G$155,"Paid",Payments!$E$6:$E$155,"&gt;="&amp;$E79,Payments!$E$6:$E$155,"&lt;="&amp;$F79),0))</f>
        <v/>
      </c>
      <c r="L79" s="14">
        <f>IF(OR($A79="",$E79="",$F79=""),"",IFERROR(SUMIFS(Payments!$F$6:$F$155,Payments!$B$6:$B$155,$A79,Payments!$C$6:$C$155,"Deductible",Payments!$G$6:$G$155,"Paid",Payments!$E$6:$E$155,"&gt;="&amp;$E79,Payments!$E$6:$E$155,"&lt;="&amp;$F79),0))</f>
        <v/>
      </c>
      <c r="M79" s="14">
        <f>IF(OR($A79="",K79="",L79=""),"",IFERROR(SUM(K79:L79),""))</f>
        <v/>
      </c>
      <c r="N79" s="14">
        <f>IF(OR($A79="",$G79="",K79=""),"",IFERROR(MAX(0,$G79-K79),""))</f>
        <v/>
      </c>
      <c r="O79" s="31">
        <f>IF(OR($A79="",$F79=""),"",IFERROR($F79-Assumptions!$B$4,""))</f>
        <v/>
      </c>
      <c r="P79" s="22">
        <f>IF($A79="","",IF(OR($B79="",$C79="",$D79="",$E79="",$F79="",$G79="",$H79="",$I79="",$J79=""),"Check required fields",IF($F79&lt;$E79,"Check dates",IF($J79="Canceled","Canceled",IF($J79="Expired","Expired",IF($F79&lt;Assumptions!$B$4,"Review expired",IF(OR($J79="Pending Renewal",$F79&lt;=Assumptions!$B$4+Assumptions!$B$5),"Renewal check","OK")))))))</f>
        <v/>
      </c>
    </row>
    <row r="80" ht="20" customHeight="1">
      <c r="A80" s="16" t="n"/>
      <c r="B80" s="16" t="n"/>
      <c r="C80" s="16" t="n"/>
      <c r="D80" s="16" t="n"/>
      <c r="E80" s="17" t="n"/>
      <c r="F80" s="17" t="n"/>
      <c r="G80" s="18" t="n"/>
      <c r="H80" s="18" t="n"/>
      <c r="I80" s="18" t="n"/>
      <c r="J80" s="18" t="n"/>
      <c r="K80" s="12">
        <f>IF(OR($A80="",$E80="",$F80=""),"",IFERROR(SUMIFS(Payments!$F$6:$F$155,Payments!$B$6:$B$155,$A80,Payments!$C$6:$C$155,"Premium Installment",Payments!$G$6:$G$155,"Paid",Payments!$E$6:$E$155,"&gt;="&amp;$E80,Payments!$E$6:$E$155,"&lt;="&amp;$F80),0))</f>
        <v/>
      </c>
      <c r="L80" s="12">
        <f>IF(OR($A80="",$E80="",$F80=""),"",IFERROR(SUMIFS(Payments!$F$6:$F$155,Payments!$B$6:$B$155,$A80,Payments!$C$6:$C$155,"Deductible",Payments!$G$6:$G$155,"Paid",Payments!$E$6:$E$155,"&gt;="&amp;$E80,Payments!$E$6:$E$155,"&lt;="&amp;$F80),0))</f>
        <v/>
      </c>
      <c r="M80" s="12">
        <f>IF(OR($A80="",K80="",L80=""),"",IFERROR(SUM(K80:L80),""))</f>
        <v/>
      </c>
      <c r="N80" s="12">
        <f>IF(OR($A80="",$G80="",K80=""),"",IFERROR(MAX(0,$G80-K80),""))</f>
        <v/>
      </c>
      <c r="O80" s="30">
        <f>IF(OR($A80="",$F80=""),"",IFERROR($F80-Assumptions!$B$4,""))</f>
        <v/>
      </c>
      <c r="P80" s="20">
        <f>IF($A80="","",IF(OR($B80="",$C80="",$D80="",$E80="",$F80="",$G80="",$H80="",$I80="",$J80=""),"Check required fields",IF($F80&lt;$E80,"Check dates",IF($J80="Canceled","Canceled",IF($J80="Expired","Expired",IF($F80&lt;Assumptions!$B$4,"Review expired",IF(OR($J80="Pending Renewal",$F80&lt;=Assumptions!$B$4+Assumptions!$B$5),"Renewal check","OK")))))))</f>
        <v/>
      </c>
    </row>
    <row r="81" ht="20" customHeight="1">
      <c r="A81" s="16" t="n"/>
      <c r="B81" s="16" t="n"/>
      <c r="C81" s="16" t="n"/>
      <c r="D81" s="16" t="n"/>
      <c r="E81" s="17" t="n"/>
      <c r="F81" s="17" t="n"/>
      <c r="G81" s="18" t="n"/>
      <c r="H81" s="18" t="n"/>
      <c r="I81" s="18" t="n"/>
      <c r="J81" s="18" t="n"/>
      <c r="K81" s="14">
        <f>IF(OR($A81="",$E81="",$F81=""),"",IFERROR(SUMIFS(Payments!$F$6:$F$155,Payments!$B$6:$B$155,$A81,Payments!$C$6:$C$155,"Premium Installment",Payments!$G$6:$G$155,"Paid",Payments!$E$6:$E$155,"&gt;="&amp;$E81,Payments!$E$6:$E$155,"&lt;="&amp;$F81),0))</f>
        <v/>
      </c>
      <c r="L81" s="14">
        <f>IF(OR($A81="",$E81="",$F81=""),"",IFERROR(SUMIFS(Payments!$F$6:$F$155,Payments!$B$6:$B$155,$A81,Payments!$C$6:$C$155,"Deductible",Payments!$G$6:$G$155,"Paid",Payments!$E$6:$E$155,"&gt;="&amp;$E81,Payments!$E$6:$E$155,"&lt;="&amp;$F81),0))</f>
        <v/>
      </c>
      <c r="M81" s="14">
        <f>IF(OR($A81="",K81="",L81=""),"",IFERROR(SUM(K81:L81),""))</f>
        <v/>
      </c>
      <c r="N81" s="14">
        <f>IF(OR($A81="",$G81="",K81=""),"",IFERROR(MAX(0,$G81-K81),""))</f>
        <v/>
      </c>
      <c r="O81" s="31">
        <f>IF(OR($A81="",$F81=""),"",IFERROR($F81-Assumptions!$B$4,""))</f>
        <v/>
      </c>
      <c r="P81" s="22">
        <f>IF($A81="","",IF(OR($B81="",$C81="",$D81="",$E81="",$F81="",$G81="",$H81="",$I81="",$J81=""),"Check required fields",IF($F81&lt;$E81,"Check dates",IF($J81="Canceled","Canceled",IF($J81="Expired","Expired",IF($F81&lt;Assumptions!$B$4,"Review expired",IF(OR($J81="Pending Renewal",$F81&lt;=Assumptions!$B$4+Assumptions!$B$5),"Renewal check","OK")))))))</f>
        <v/>
      </c>
    </row>
    <row r="82" ht="20" customHeight="1">
      <c r="A82" s="16" t="n"/>
      <c r="B82" s="16" t="n"/>
      <c r="C82" s="16" t="n"/>
      <c r="D82" s="16" t="n"/>
      <c r="E82" s="17" t="n"/>
      <c r="F82" s="17" t="n"/>
      <c r="G82" s="18" t="n"/>
      <c r="H82" s="18" t="n"/>
      <c r="I82" s="18" t="n"/>
      <c r="J82" s="18" t="n"/>
      <c r="K82" s="12">
        <f>IF(OR($A82="",$E82="",$F82=""),"",IFERROR(SUMIFS(Payments!$F$6:$F$155,Payments!$B$6:$B$155,$A82,Payments!$C$6:$C$155,"Premium Installment",Payments!$G$6:$G$155,"Paid",Payments!$E$6:$E$155,"&gt;="&amp;$E82,Payments!$E$6:$E$155,"&lt;="&amp;$F82),0))</f>
        <v/>
      </c>
      <c r="L82" s="12">
        <f>IF(OR($A82="",$E82="",$F82=""),"",IFERROR(SUMIFS(Payments!$F$6:$F$155,Payments!$B$6:$B$155,$A82,Payments!$C$6:$C$155,"Deductible",Payments!$G$6:$G$155,"Paid",Payments!$E$6:$E$155,"&gt;="&amp;$E82,Payments!$E$6:$E$155,"&lt;="&amp;$F82),0))</f>
        <v/>
      </c>
      <c r="M82" s="12">
        <f>IF(OR($A82="",K82="",L82=""),"",IFERROR(SUM(K82:L82),""))</f>
        <v/>
      </c>
      <c r="N82" s="12">
        <f>IF(OR($A82="",$G82="",K82=""),"",IFERROR(MAX(0,$G82-K82),""))</f>
        <v/>
      </c>
      <c r="O82" s="30">
        <f>IF(OR($A82="",$F82=""),"",IFERROR($F82-Assumptions!$B$4,""))</f>
        <v/>
      </c>
      <c r="P82" s="20">
        <f>IF($A82="","",IF(OR($B82="",$C82="",$D82="",$E82="",$F82="",$G82="",$H82="",$I82="",$J82=""),"Check required fields",IF($F82&lt;$E82,"Check dates",IF($J82="Canceled","Canceled",IF($J82="Expired","Expired",IF($F82&lt;Assumptions!$B$4,"Review expired",IF(OR($J82="Pending Renewal",$F82&lt;=Assumptions!$B$4+Assumptions!$B$5),"Renewal check","OK")))))))</f>
        <v/>
      </c>
    </row>
    <row r="83" ht="20" customHeight="1">
      <c r="A83" s="16" t="n"/>
      <c r="B83" s="16" t="n"/>
      <c r="C83" s="16" t="n"/>
      <c r="D83" s="16" t="n"/>
      <c r="E83" s="17" t="n"/>
      <c r="F83" s="17" t="n"/>
      <c r="G83" s="18" t="n"/>
      <c r="H83" s="18" t="n"/>
      <c r="I83" s="18" t="n"/>
      <c r="J83" s="18" t="n"/>
      <c r="K83" s="14">
        <f>IF(OR($A83="",$E83="",$F83=""),"",IFERROR(SUMIFS(Payments!$F$6:$F$155,Payments!$B$6:$B$155,$A83,Payments!$C$6:$C$155,"Premium Installment",Payments!$G$6:$G$155,"Paid",Payments!$E$6:$E$155,"&gt;="&amp;$E83,Payments!$E$6:$E$155,"&lt;="&amp;$F83),0))</f>
        <v/>
      </c>
      <c r="L83" s="14">
        <f>IF(OR($A83="",$E83="",$F83=""),"",IFERROR(SUMIFS(Payments!$F$6:$F$155,Payments!$B$6:$B$155,$A83,Payments!$C$6:$C$155,"Deductible",Payments!$G$6:$G$155,"Paid",Payments!$E$6:$E$155,"&gt;="&amp;$E83,Payments!$E$6:$E$155,"&lt;="&amp;$F83),0))</f>
        <v/>
      </c>
      <c r="M83" s="14">
        <f>IF(OR($A83="",K83="",L83=""),"",IFERROR(SUM(K83:L83),""))</f>
        <v/>
      </c>
      <c r="N83" s="14">
        <f>IF(OR($A83="",$G83="",K83=""),"",IFERROR(MAX(0,$G83-K83),""))</f>
        <v/>
      </c>
      <c r="O83" s="31">
        <f>IF(OR($A83="",$F83=""),"",IFERROR($F83-Assumptions!$B$4,""))</f>
        <v/>
      </c>
      <c r="P83" s="22">
        <f>IF($A83="","",IF(OR($B83="",$C83="",$D83="",$E83="",$F83="",$G83="",$H83="",$I83="",$J83=""),"Check required fields",IF($F83&lt;$E83,"Check dates",IF($J83="Canceled","Canceled",IF($J83="Expired","Expired",IF($F83&lt;Assumptions!$B$4,"Review expired",IF(OR($J83="Pending Renewal",$F83&lt;=Assumptions!$B$4+Assumptions!$B$5),"Renewal check","OK")))))))</f>
        <v/>
      </c>
    </row>
    <row r="84" ht="20" customHeight="1">
      <c r="A84" s="16" t="n"/>
      <c r="B84" s="16" t="n"/>
      <c r="C84" s="16" t="n"/>
      <c r="D84" s="16" t="n"/>
      <c r="E84" s="17" t="n"/>
      <c r="F84" s="17" t="n"/>
      <c r="G84" s="18" t="n"/>
      <c r="H84" s="18" t="n"/>
      <c r="I84" s="18" t="n"/>
      <c r="J84" s="18" t="n"/>
      <c r="K84" s="12">
        <f>IF(OR($A84="",$E84="",$F84=""),"",IFERROR(SUMIFS(Payments!$F$6:$F$155,Payments!$B$6:$B$155,$A84,Payments!$C$6:$C$155,"Premium Installment",Payments!$G$6:$G$155,"Paid",Payments!$E$6:$E$155,"&gt;="&amp;$E84,Payments!$E$6:$E$155,"&lt;="&amp;$F84),0))</f>
        <v/>
      </c>
      <c r="L84" s="12">
        <f>IF(OR($A84="",$E84="",$F84=""),"",IFERROR(SUMIFS(Payments!$F$6:$F$155,Payments!$B$6:$B$155,$A84,Payments!$C$6:$C$155,"Deductible",Payments!$G$6:$G$155,"Paid",Payments!$E$6:$E$155,"&gt;="&amp;$E84,Payments!$E$6:$E$155,"&lt;="&amp;$F84),0))</f>
        <v/>
      </c>
      <c r="M84" s="12">
        <f>IF(OR($A84="",K84="",L84=""),"",IFERROR(SUM(K84:L84),""))</f>
        <v/>
      </c>
      <c r="N84" s="12">
        <f>IF(OR($A84="",$G84="",K84=""),"",IFERROR(MAX(0,$G84-K84),""))</f>
        <v/>
      </c>
      <c r="O84" s="30">
        <f>IF(OR($A84="",$F84=""),"",IFERROR($F84-Assumptions!$B$4,""))</f>
        <v/>
      </c>
      <c r="P84" s="20">
        <f>IF($A84="","",IF(OR($B84="",$C84="",$D84="",$E84="",$F84="",$G84="",$H84="",$I84="",$J84=""),"Check required fields",IF($F84&lt;$E84,"Check dates",IF($J84="Canceled","Canceled",IF($J84="Expired","Expired",IF($F84&lt;Assumptions!$B$4,"Review expired",IF(OR($J84="Pending Renewal",$F84&lt;=Assumptions!$B$4+Assumptions!$B$5),"Renewal check","OK")))))))</f>
        <v/>
      </c>
    </row>
    <row r="85" ht="20" customHeight="1">
      <c r="A85" s="16" t="n"/>
      <c r="B85" s="16" t="n"/>
      <c r="C85" s="16" t="n"/>
      <c r="D85" s="16" t="n"/>
      <c r="E85" s="17" t="n"/>
      <c r="F85" s="17" t="n"/>
      <c r="G85" s="18" t="n"/>
      <c r="H85" s="18" t="n"/>
      <c r="I85" s="18" t="n"/>
      <c r="J85" s="18" t="n"/>
      <c r="K85" s="14">
        <f>IF(OR($A85="",$E85="",$F85=""),"",IFERROR(SUMIFS(Payments!$F$6:$F$155,Payments!$B$6:$B$155,$A85,Payments!$C$6:$C$155,"Premium Installment",Payments!$G$6:$G$155,"Paid",Payments!$E$6:$E$155,"&gt;="&amp;$E85,Payments!$E$6:$E$155,"&lt;="&amp;$F85),0))</f>
        <v/>
      </c>
      <c r="L85" s="14">
        <f>IF(OR($A85="",$E85="",$F85=""),"",IFERROR(SUMIFS(Payments!$F$6:$F$155,Payments!$B$6:$B$155,$A85,Payments!$C$6:$C$155,"Deductible",Payments!$G$6:$G$155,"Paid",Payments!$E$6:$E$155,"&gt;="&amp;$E85,Payments!$E$6:$E$155,"&lt;="&amp;$F85),0))</f>
        <v/>
      </c>
      <c r="M85" s="14">
        <f>IF(OR($A85="",K85="",L85=""),"",IFERROR(SUM(K85:L85),""))</f>
        <v/>
      </c>
      <c r="N85" s="14">
        <f>IF(OR($A85="",$G85="",K85=""),"",IFERROR(MAX(0,$G85-K85),""))</f>
        <v/>
      </c>
      <c r="O85" s="31">
        <f>IF(OR($A85="",$F85=""),"",IFERROR($F85-Assumptions!$B$4,""))</f>
        <v/>
      </c>
      <c r="P85" s="22">
        <f>IF($A85="","",IF(OR($B85="",$C85="",$D85="",$E85="",$F85="",$G85="",$H85="",$I85="",$J85=""),"Check required fields",IF($F85&lt;$E85,"Check dates",IF($J85="Canceled","Canceled",IF($J85="Expired","Expired",IF($F85&lt;Assumptions!$B$4,"Review expired",IF(OR($J85="Pending Renewal",$F85&lt;=Assumptions!$B$4+Assumptions!$B$5),"Renewal check","OK")))))))</f>
        <v/>
      </c>
    </row>
    <row r="86" ht="20" customHeight="1">
      <c r="A86" s="16" t="n"/>
      <c r="B86" s="16" t="n"/>
      <c r="C86" s="16" t="n"/>
      <c r="D86" s="16" t="n"/>
      <c r="E86" s="17" t="n"/>
      <c r="F86" s="17" t="n"/>
      <c r="G86" s="18" t="n"/>
      <c r="H86" s="18" t="n"/>
      <c r="I86" s="18" t="n"/>
      <c r="J86" s="18" t="n"/>
      <c r="K86" s="12">
        <f>IF(OR($A86="",$E86="",$F86=""),"",IFERROR(SUMIFS(Payments!$F$6:$F$155,Payments!$B$6:$B$155,$A86,Payments!$C$6:$C$155,"Premium Installment",Payments!$G$6:$G$155,"Paid",Payments!$E$6:$E$155,"&gt;="&amp;$E86,Payments!$E$6:$E$155,"&lt;="&amp;$F86),0))</f>
        <v/>
      </c>
      <c r="L86" s="12">
        <f>IF(OR($A86="",$E86="",$F86=""),"",IFERROR(SUMIFS(Payments!$F$6:$F$155,Payments!$B$6:$B$155,$A86,Payments!$C$6:$C$155,"Deductible",Payments!$G$6:$G$155,"Paid",Payments!$E$6:$E$155,"&gt;="&amp;$E86,Payments!$E$6:$E$155,"&lt;="&amp;$F86),0))</f>
        <v/>
      </c>
      <c r="M86" s="12">
        <f>IF(OR($A86="",K86="",L86=""),"",IFERROR(SUM(K86:L86),""))</f>
        <v/>
      </c>
      <c r="N86" s="12">
        <f>IF(OR($A86="",$G86="",K86=""),"",IFERROR(MAX(0,$G86-K86),""))</f>
        <v/>
      </c>
      <c r="O86" s="30">
        <f>IF(OR($A86="",$F86=""),"",IFERROR($F86-Assumptions!$B$4,""))</f>
        <v/>
      </c>
      <c r="P86" s="20">
        <f>IF($A86="","",IF(OR($B86="",$C86="",$D86="",$E86="",$F86="",$G86="",$H86="",$I86="",$J86=""),"Check required fields",IF($F86&lt;$E86,"Check dates",IF($J86="Canceled","Canceled",IF($J86="Expired","Expired",IF($F86&lt;Assumptions!$B$4,"Review expired",IF(OR($J86="Pending Renewal",$F86&lt;=Assumptions!$B$4+Assumptions!$B$5),"Renewal check","OK")))))))</f>
        <v/>
      </c>
    </row>
    <row r="87" ht="20" customHeight="1">
      <c r="A87" s="16" t="n"/>
      <c r="B87" s="16" t="n"/>
      <c r="C87" s="16" t="n"/>
      <c r="D87" s="16" t="n"/>
      <c r="E87" s="17" t="n"/>
      <c r="F87" s="17" t="n"/>
      <c r="G87" s="18" t="n"/>
      <c r="H87" s="18" t="n"/>
      <c r="I87" s="18" t="n"/>
      <c r="J87" s="18" t="n"/>
      <c r="K87" s="14">
        <f>IF(OR($A87="",$E87="",$F87=""),"",IFERROR(SUMIFS(Payments!$F$6:$F$155,Payments!$B$6:$B$155,$A87,Payments!$C$6:$C$155,"Premium Installment",Payments!$G$6:$G$155,"Paid",Payments!$E$6:$E$155,"&gt;="&amp;$E87,Payments!$E$6:$E$155,"&lt;="&amp;$F87),0))</f>
        <v/>
      </c>
      <c r="L87" s="14">
        <f>IF(OR($A87="",$E87="",$F87=""),"",IFERROR(SUMIFS(Payments!$F$6:$F$155,Payments!$B$6:$B$155,$A87,Payments!$C$6:$C$155,"Deductible",Payments!$G$6:$G$155,"Paid",Payments!$E$6:$E$155,"&gt;="&amp;$E87,Payments!$E$6:$E$155,"&lt;="&amp;$F87),0))</f>
        <v/>
      </c>
      <c r="M87" s="14">
        <f>IF(OR($A87="",K87="",L87=""),"",IFERROR(SUM(K87:L87),""))</f>
        <v/>
      </c>
      <c r="N87" s="14">
        <f>IF(OR($A87="",$G87="",K87=""),"",IFERROR(MAX(0,$G87-K87),""))</f>
        <v/>
      </c>
      <c r="O87" s="31">
        <f>IF(OR($A87="",$F87=""),"",IFERROR($F87-Assumptions!$B$4,""))</f>
        <v/>
      </c>
      <c r="P87" s="22">
        <f>IF($A87="","",IF(OR($B87="",$C87="",$D87="",$E87="",$F87="",$G87="",$H87="",$I87="",$J87=""),"Check required fields",IF($F87&lt;$E87,"Check dates",IF($J87="Canceled","Canceled",IF($J87="Expired","Expired",IF($F87&lt;Assumptions!$B$4,"Review expired",IF(OR($J87="Pending Renewal",$F87&lt;=Assumptions!$B$4+Assumptions!$B$5),"Renewal check","OK")))))))</f>
        <v/>
      </c>
    </row>
    <row r="88" ht="20" customHeight="1">
      <c r="A88" s="16" t="n"/>
      <c r="B88" s="16" t="n"/>
      <c r="C88" s="16" t="n"/>
      <c r="D88" s="16" t="n"/>
      <c r="E88" s="17" t="n"/>
      <c r="F88" s="17" t="n"/>
      <c r="G88" s="18" t="n"/>
      <c r="H88" s="18" t="n"/>
      <c r="I88" s="18" t="n"/>
      <c r="J88" s="18" t="n"/>
      <c r="K88" s="12">
        <f>IF(OR($A88="",$E88="",$F88=""),"",IFERROR(SUMIFS(Payments!$F$6:$F$155,Payments!$B$6:$B$155,$A88,Payments!$C$6:$C$155,"Premium Installment",Payments!$G$6:$G$155,"Paid",Payments!$E$6:$E$155,"&gt;="&amp;$E88,Payments!$E$6:$E$155,"&lt;="&amp;$F88),0))</f>
        <v/>
      </c>
      <c r="L88" s="12">
        <f>IF(OR($A88="",$E88="",$F88=""),"",IFERROR(SUMIFS(Payments!$F$6:$F$155,Payments!$B$6:$B$155,$A88,Payments!$C$6:$C$155,"Deductible",Payments!$G$6:$G$155,"Paid",Payments!$E$6:$E$155,"&gt;="&amp;$E88,Payments!$E$6:$E$155,"&lt;="&amp;$F88),0))</f>
        <v/>
      </c>
      <c r="M88" s="12">
        <f>IF(OR($A88="",K88="",L88=""),"",IFERROR(SUM(K88:L88),""))</f>
        <v/>
      </c>
      <c r="N88" s="12">
        <f>IF(OR($A88="",$G88="",K88=""),"",IFERROR(MAX(0,$G88-K88),""))</f>
        <v/>
      </c>
      <c r="O88" s="30">
        <f>IF(OR($A88="",$F88=""),"",IFERROR($F88-Assumptions!$B$4,""))</f>
        <v/>
      </c>
      <c r="P88" s="20">
        <f>IF($A88="","",IF(OR($B88="",$C88="",$D88="",$E88="",$F88="",$G88="",$H88="",$I88="",$J88=""),"Check required fields",IF($F88&lt;$E88,"Check dates",IF($J88="Canceled","Canceled",IF($J88="Expired","Expired",IF($F88&lt;Assumptions!$B$4,"Review expired",IF(OR($J88="Pending Renewal",$F88&lt;=Assumptions!$B$4+Assumptions!$B$5),"Renewal check","OK")))))))</f>
        <v/>
      </c>
    </row>
    <row r="89" ht="20" customHeight="1">
      <c r="A89" s="16" t="n"/>
      <c r="B89" s="16" t="n"/>
      <c r="C89" s="16" t="n"/>
      <c r="D89" s="16" t="n"/>
      <c r="E89" s="17" t="n"/>
      <c r="F89" s="17" t="n"/>
      <c r="G89" s="18" t="n"/>
      <c r="H89" s="18" t="n"/>
      <c r="I89" s="18" t="n"/>
      <c r="J89" s="18" t="n"/>
      <c r="K89" s="14">
        <f>IF(OR($A89="",$E89="",$F89=""),"",IFERROR(SUMIFS(Payments!$F$6:$F$155,Payments!$B$6:$B$155,$A89,Payments!$C$6:$C$155,"Premium Installment",Payments!$G$6:$G$155,"Paid",Payments!$E$6:$E$155,"&gt;="&amp;$E89,Payments!$E$6:$E$155,"&lt;="&amp;$F89),0))</f>
        <v/>
      </c>
      <c r="L89" s="14">
        <f>IF(OR($A89="",$E89="",$F89=""),"",IFERROR(SUMIFS(Payments!$F$6:$F$155,Payments!$B$6:$B$155,$A89,Payments!$C$6:$C$155,"Deductible",Payments!$G$6:$G$155,"Paid",Payments!$E$6:$E$155,"&gt;="&amp;$E89,Payments!$E$6:$E$155,"&lt;="&amp;$F89),0))</f>
        <v/>
      </c>
      <c r="M89" s="14">
        <f>IF(OR($A89="",K89="",L89=""),"",IFERROR(SUM(K89:L89),""))</f>
        <v/>
      </c>
      <c r="N89" s="14">
        <f>IF(OR($A89="",$G89="",K89=""),"",IFERROR(MAX(0,$G89-K89),""))</f>
        <v/>
      </c>
      <c r="O89" s="31">
        <f>IF(OR($A89="",$F89=""),"",IFERROR($F89-Assumptions!$B$4,""))</f>
        <v/>
      </c>
      <c r="P89" s="22">
        <f>IF($A89="","",IF(OR($B89="",$C89="",$D89="",$E89="",$F89="",$G89="",$H89="",$I89="",$J89=""),"Check required fields",IF($F89&lt;$E89,"Check dates",IF($J89="Canceled","Canceled",IF($J89="Expired","Expired",IF($F89&lt;Assumptions!$B$4,"Review expired",IF(OR($J89="Pending Renewal",$F89&lt;=Assumptions!$B$4+Assumptions!$B$5),"Renewal check","OK")))))))</f>
        <v/>
      </c>
    </row>
    <row r="90" ht="20" customHeight="1">
      <c r="A90" s="16" t="n"/>
      <c r="B90" s="16" t="n"/>
      <c r="C90" s="16" t="n"/>
      <c r="D90" s="16" t="n"/>
      <c r="E90" s="17" t="n"/>
      <c r="F90" s="17" t="n"/>
      <c r="G90" s="18" t="n"/>
      <c r="H90" s="18" t="n"/>
      <c r="I90" s="18" t="n"/>
      <c r="J90" s="18" t="n"/>
      <c r="K90" s="12">
        <f>IF(OR($A90="",$E90="",$F90=""),"",IFERROR(SUMIFS(Payments!$F$6:$F$155,Payments!$B$6:$B$155,$A90,Payments!$C$6:$C$155,"Premium Installment",Payments!$G$6:$G$155,"Paid",Payments!$E$6:$E$155,"&gt;="&amp;$E90,Payments!$E$6:$E$155,"&lt;="&amp;$F90),0))</f>
        <v/>
      </c>
      <c r="L90" s="12">
        <f>IF(OR($A90="",$E90="",$F90=""),"",IFERROR(SUMIFS(Payments!$F$6:$F$155,Payments!$B$6:$B$155,$A90,Payments!$C$6:$C$155,"Deductible",Payments!$G$6:$G$155,"Paid",Payments!$E$6:$E$155,"&gt;="&amp;$E90,Payments!$E$6:$E$155,"&lt;="&amp;$F90),0))</f>
        <v/>
      </c>
      <c r="M90" s="12">
        <f>IF(OR($A90="",K90="",L90=""),"",IFERROR(SUM(K90:L90),""))</f>
        <v/>
      </c>
      <c r="N90" s="12">
        <f>IF(OR($A90="",$G90="",K90=""),"",IFERROR(MAX(0,$G90-K90),""))</f>
        <v/>
      </c>
      <c r="O90" s="30">
        <f>IF(OR($A90="",$F90=""),"",IFERROR($F90-Assumptions!$B$4,""))</f>
        <v/>
      </c>
      <c r="P90" s="20">
        <f>IF($A90="","",IF(OR($B90="",$C90="",$D90="",$E90="",$F90="",$G90="",$H90="",$I90="",$J90=""),"Check required fields",IF($F90&lt;$E90,"Check dates",IF($J90="Canceled","Canceled",IF($J90="Expired","Expired",IF($F90&lt;Assumptions!$B$4,"Review expired",IF(OR($J90="Pending Renewal",$F90&lt;=Assumptions!$B$4+Assumptions!$B$5),"Renewal check","OK")))))))</f>
        <v/>
      </c>
    </row>
    <row r="91" ht="20" customHeight="1">
      <c r="A91" s="16" t="n"/>
      <c r="B91" s="16" t="n"/>
      <c r="C91" s="16" t="n"/>
      <c r="D91" s="16" t="n"/>
      <c r="E91" s="17" t="n"/>
      <c r="F91" s="17" t="n"/>
      <c r="G91" s="18" t="n"/>
      <c r="H91" s="18" t="n"/>
      <c r="I91" s="18" t="n"/>
      <c r="J91" s="18" t="n"/>
      <c r="K91" s="14">
        <f>IF(OR($A91="",$E91="",$F91=""),"",IFERROR(SUMIFS(Payments!$F$6:$F$155,Payments!$B$6:$B$155,$A91,Payments!$C$6:$C$155,"Premium Installment",Payments!$G$6:$G$155,"Paid",Payments!$E$6:$E$155,"&gt;="&amp;$E91,Payments!$E$6:$E$155,"&lt;="&amp;$F91),0))</f>
        <v/>
      </c>
      <c r="L91" s="14">
        <f>IF(OR($A91="",$E91="",$F91=""),"",IFERROR(SUMIFS(Payments!$F$6:$F$155,Payments!$B$6:$B$155,$A91,Payments!$C$6:$C$155,"Deductible",Payments!$G$6:$G$155,"Paid",Payments!$E$6:$E$155,"&gt;="&amp;$E91,Payments!$E$6:$E$155,"&lt;="&amp;$F91),0))</f>
        <v/>
      </c>
      <c r="M91" s="14">
        <f>IF(OR($A91="",K91="",L91=""),"",IFERROR(SUM(K91:L91),""))</f>
        <v/>
      </c>
      <c r="N91" s="14">
        <f>IF(OR($A91="",$G91="",K91=""),"",IFERROR(MAX(0,$G91-K91),""))</f>
        <v/>
      </c>
      <c r="O91" s="31">
        <f>IF(OR($A91="",$F91=""),"",IFERROR($F91-Assumptions!$B$4,""))</f>
        <v/>
      </c>
      <c r="P91" s="22">
        <f>IF($A91="","",IF(OR($B91="",$C91="",$D91="",$E91="",$F91="",$G91="",$H91="",$I91="",$J91=""),"Check required fields",IF($F91&lt;$E91,"Check dates",IF($J91="Canceled","Canceled",IF($J91="Expired","Expired",IF($F91&lt;Assumptions!$B$4,"Review expired",IF(OR($J91="Pending Renewal",$F91&lt;=Assumptions!$B$4+Assumptions!$B$5),"Renewal check","OK")))))))</f>
        <v/>
      </c>
    </row>
    <row r="92" ht="20" customHeight="1">
      <c r="A92" s="16" t="n"/>
      <c r="B92" s="16" t="n"/>
      <c r="C92" s="16" t="n"/>
      <c r="D92" s="16" t="n"/>
      <c r="E92" s="17" t="n"/>
      <c r="F92" s="17" t="n"/>
      <c r="G92" s="18" t="n"/>
      <c r="H92" s="18" t="n"/>
      <c r="I92" s="18" t="n"/>
      <c r="J92" s="18" t="n"/>
      <c r="K92" s="12">
        <f>IF(OR($A92="",$E92="",$F92=""),"",IFERROR(SUMIFS(Payments!$F$6:$F$155,Payments!$B$6:$B$155,$A92,Payments!$C$6:$C$155,"Premium Installment",Payments!$G$6:$G$155,"Paid",Payments!$E$6:$E$155,"&gt;="&amp;$E92,Payments!$E$6:$E$155,"&lt;="&amp;$F92),0))</f>
        <v/>
      </c>
      <c r="L92" s="12">
        <f>IF(OR($A92="",$E92="",$F92=""),"",IFERROR(SUMIFS(Payments!$F$6:$F$155,Payments!$B$6:$B$155,$A92,Payments!$C$6:$C$155,"Deductible",Payments!$G$6:$G$155,"Paid",Payments!$E$6:$E$155,"&gt;="&amp;$E92,Payments!$E$6:$E$155,"&lt;="&amp;$F92),0))</f>
        <v/>
      </c>
      <c r="M92" s="12">
        <f>IF(OR($A92="",K92="",L92=""),"",IFERROR(SUM(K92:L92),""))</f>
        <v/>
      </c>
      <c r="N92" s="12">
        <f>IF(OR($A92="",$G92="",K92=""),"",IFERROR(MAX(0,$G92-K92),""))</f>
        <v/>
      </c>
      <c r="O92" s="30">
        <f>IF(OR($A92="",$F92=""),"",IFERROR($F92-Assumptions!$B$4,""))</f>
        <v/>
      </c>
      <c r="P92" s="20">
        <f>IF($A92="","",IF(OR($B92="",$C92="",$D92="",$E92="",$F92="",$G92="",$H92="",$I92="",$J92=""),"Check required fields",IF($F92&lt;$E92,"Check dates",IF($J92="Canceled","Canceled",IF($J92="Expired","Expired",IF($F92&lt;Assumptions!$B$4,"Review expired",IF(OR($J92="Pending Renewal",$F92&lt;=Assumptions!$B$4+Assumptions!$B$5),"Renewal check","OK")))))))</f>
        <v/>
      </c>
    </row>
    <row r="93" ht="20" customHeight="1">
      <c r="A93" s="16" t="n"/>
      <c r="B93" s="16" t="n"/>
      <c r="C93" s="16" t="n"/>
      <c r="D93" s="16" t="n"/>
      <c r="E93" s="17" t="n"/>
      <c r="F93" s="17" t="n"/>
      <c r="G93" s="18" t="n"/>
      <c r="H93" s="18" t="n"/>
      <c r="I93" s="18" t="n"/>
      <c r="J93" s="18" t="n"/>
      <c r="K93" s="14">
        <f>IF(OR($A93="",$E93="",$F93=""),"",IFERROR(SUMIFS(Payments!$F$6:$F$155,Payments!$B$6:$B$155,$A93,Payments!$C$6:$C$155,"Premium Installment",Payments!$G$6:$G$155,"Paid",Payments!$E$6:$E$155,"&gt;="&amp;$E93,Payments!$E$6:$E$155,"&lt;="&amp;$F93),0))</f>
        <v/>
      </c>
      <c r="L93" s="14">
        <f>IF(OR($A93="",$E93="",$F93=""),"",IFERROR(SUMIFS(Payments!$F$6:$F$155,Payments!$B$6:$B$155,$A93,Payments!$C$6:$C$155,"Deductible",Payments!$G$6:$G$155,"Paid",Payments!$E$6:$E$155,"&gt;="&amp;$E93,Payments!$E$6:$E$155,"&lt;="&amp;$F93),0))</f>
        <v/>
      </c>
      <c r="M93" s="14">
        <f>IF(OR($A93="",K93="",L93=""),"",IFERROR(SUM(K93:L93),""))</f>
        <v/>
      </c>
      <c r="N93" s="14">
        <f>IF(OR($A93="",$G93="",K93=""),"",IFERROR(MAX(0,$G93-K93),""))</f>
        <v/>
      </c>
      <c r="O93" s="31">
        <f>IF(OR($A93="",$F93=""),"",IFERROR($F93-Assumptions!$B$4,""))</f>
        <v/>
      </c>
      <c r="P93" s="22">
        <f>IF($A93="","",IF(OR($B93="",$C93="",$D93="",$E93="",$F93="",$G93="",$H93="",$I93="",$J93=""),"Check required fields",IF($F93&lt;$E93,"Check dates",IF($J93="Canceled","Canceled",IF($J93="Expired","Expired",IF($F93&lt;Assumptions!$B$4,"Review expired",IF(OR($J93="Pending Renewal",$F93&lt;=Assumptions!$B$4+Assumptions!$B$5),"Renewal check","OK")))))))</f>
        <v/>
      </c>
    </row>
    <row r="94" ht="20" customHeight="1">
      <c r="A94" s="16" t="n"/>
      <c r="B94" s="16" t="n"/>
      <c r="C94" s="16" t="n"/>
      <c r="D94" s="16" t="n"/>
      <c r="E94" s="17" t="n"/>
      <c r="F94" s="17" t="n"/>
      <c r="G94" s="18" t="n"/>
      <c r="H94" s="18" t="n"/>
      <c r="I94" s="18" t="n"/>
      <c r="J94" s="18" t="n"/>
      <c r="K94" s="12">
        <f>IF(OR($A94="",$E94="",$F94=""),"",IFERROR(SUMIFS(Payments!$F$6:$F$155,Payments!$B$6:$B$155,$A94,Payments!$C$6:$C$155,"Premium Installment",Payments!$G$6:$G$155,"Paid",Payments!$E$6:$E$155,"&gt;="&amp;$E94,Payments!$E$6:$E$155,"&lt;="&amp;$F94),0))</f>
        <v/>
      </c>
      <c r="L94" s="12">
        <f>IF(OR($A94="",$E94="",$F94=""),"",IFERROR(SUMIFS(Payments!$F$6:$F$155,Payments!$B$6:$B$155,$A94,Payments!$C$6:$C$155,"Deductible",Payments!$G$6:$G$155,"Paid",Payments!$E$6:$E$155,"&gt;="&amp;$E94,Payments!$E$6:$E$155,"&lt;="&amp;$F94),0))</f>
        <v/>
      </c>
      <c r="M94" s="12">
        <f>IF(OR($A94="",K94="",L94=""),"",IFERROR(SUM(K94:L94),""))</f>
        <v/>
      </c>
      <c r="N94" s="12">
        <f>IF(OR($A94="",$G94="",K94=""),"",IFERROR(MAX(0,$G94-K94),""))</f>
        <v/>
      </c>
      <c r="O94" s="30">
        <f>IF(OR($A94="",$F94=""),"",IFERROR($F94-Assumptions!$B$4,""))</f>
        <v/>
      </c>
      <c r="P94" s="20">
        <f>IF($A94="","",IF(OR($B94="",$C94="",$D94="",$E94="",$F94="",$G94="",$H94="",$I94="",$J94=""),"Check required fields",IF($F94&lt;$E94,"Check dates",IF($J94="Canceled","Canceled",IF($J94="Expired","Expired",IF($F94&lt;Assumptions!$B$4,"Review expired",IF(OR($J94="Pending Renewal",$F94&lt;=Assumptions!$B$4+Assumptions!$B$5),"Renewal check","OK")))))))</f>
        <v/>
      </c>
    </row>
    <row r="95" ht="20" customHeight="1">
      <c r="A95" s="16" t="n"/>
      <c r="B95" s="16" t="n"/>
      <c r="C95" s="16" t="n"/>
      <c r="D95" s="16" t="n"/>
      <c r="E95" s="17" t="n"/>
      <c r="F95" s="17" t="n"/>
      <c r="G95" s="18" t="n"/>
      <c r="H95" s="18" t="n"/>
      <c r="I95" s="18" t="n"/>
      <c r="J95" s="18" t="n"/>
      <c r="K95" s="14">
        <f>IF(OR($A95="",$E95="",$F95=""),"",IFERROR(SUMIFS(Payments!$F$6:$F$155,Payments!$B$6:$B$155,$A95,Payments!$C$6:$C$155,"Premium Installment",Payments!$G$6:$G$155,"Paid",Payments!$E$6:$E$155,"&gt;="&amp;$E95,Payments!$E$6:$E$155,"&lt;="&amp;$F95),0))</f>
        <v/>
      </c>
      <c r="L95" s="14">
        <f>IF(OR($A95="",$E95="",$F95=""),"",IFERROR(SUMIFS(Payments!$F$6:$F$155,Payments!$B$6:$B$155,$A95,Payments!$C$6:$C$155,"Deductible",Payments!$G$6:$G$155,"Paid",Payments!$E$6:$E$155,"&gt;="&amp;$E95,Payments!$E$6:$E$155,"&lt;="&amp;$F95),0))</f>
        <v/>
      </c>
      <c r="M95" s="14">
        <f>IF(OR($A95="",K95="",L95=""),"",IFERROR(SUM(K95:L95),""))</f>
        <v/>
      </c>
      <c r="N95" s="14">
        <f>IF(OR($A95="",$G95="",K95=""),"",IFERROR(MAX(0,$G95-K95),""))</f>
        <v/>
      </c>
      <c r="O95" s="31">
        <f>IF(OR($A95="",$F95=""),"",IFERROR($F95-Assumptions!$B$4,""))</f>
        <v/>
      </c>
      <c r="P95" s="22">
        <f>IF($A95="","",IF(OR($B95="",$C95="",$D95="",$E95="",$F95="",$G95="",$H95="",$I95="",$J95=""),"Check required fields",IF($F95&lt;$E95,"Check dates",IF($J95="Canceled","Canceled",IF($J95="Expired","Expired",IF($F95&lt;Assumptions!$B$4,"Review expired",IF(OR($J95="Pending Renewal",$F95&lt;=Assumptions!$B$4+Assumptions!$B$5),"Renewal check","OK")))))))</f>
        <v/>
      </c>
    </row>
    <row r="96" ht="20" customHeight="1">
      <c r="A96" s="16" t="n"/>
      <c r="B96" s="16" t="n"/>
      <c r="C96" s="16" t="n"/>
      <c r="D96" s="16" t="n"/>
      <c r="E96" s="17" t="n"/>
      <c r="F96" s="17" t="n"/>
      <c r="G96" s="18" t="n"/>
      <c r="H96" s="18" t="n"/>
      <c r="I96" s="18" t="n"/>
      <c r="J96" s="18" t="n"/>
      <c r="K96" s="12">
        <f>IF(OR($A96="",$E96="",$F96=""),"",IFERROR(SUMIFS(Payments!$F$6:$F$155,Payments!$B$6:$B$155,$A96,Payments!$C$6:$C$155,"Premium Installment",Payments!$G$6:$G$155,"Paid",Payments!$E$6:$E$155,"&gt;="&amp;$E96,Payments!$E$6:$E$155,"&lt;="&amp;$F96),0))</f>
        <v/>
      </c>
      <c r="L96" s="12">
        <f>IF(OR($A96="",$E96="",$F96=""),"",IFERROR(SUMIFS(Payments!$F$6:$F$155,Payments!$B$6:$B$155,$A96,Payments!$C$6:$C$155,"Deductible",Payments!$G$6:$G$155,"Paid",Payments!$E$6:$E$155,"&gt;="&amp;$E96,Payments!$E$6:$E$155,"&lt;="&amp;$F96),0))</f>
        <v/>
      </c>
      <c r="M96" s="12">
        <f>IF(OR($A96="",K96="",L96=""),"",IFERROR(SUM(K96:L96),""))</f>
        <v/>
      </c>
      <c r="N96" s="12">
        <f>IF(OR($A96="",$G96="",K96=""),"",IFERROR(MAX(0,$G96-K96),""))</f>
        <v/>
      </c>
      <c r="O96" s="30">
        <f>IF(OR($A96="",$F96=""),"",IFERROR($F96-Assumptions!$B$4,""))</f>
        <v/>
      </c>
      <c r="P96" s="20">
        <f>IF($A96="","",IF(OR($B96="",$C96="",$D96="",$E96="",$F96="",$G96="",$H96="",$I96="",$J96=""),"Check required fields",IF($F96&lt;$E96,"Check dates",IF($J96="Canceled","Canceled",IF($J96="Expired","Expired",IF($F96&lt;Assumptions!$B$4,"Review expired",IF(OR($J96="Pending Renewal",$F96&lt;=Assumptions!$B$4+Assumptions!$B$5),"Renewal check","OK")))))))</f>
        <v/>
      </c>
    </row>
    <row r="97" ht="20" customHeight="1">
      <c r="A97" s="16" t="n"/>
      <c r="B97" s="16" t="n"/>
      <c r="C97" s="16" t="n"/>
      <c r="D97" s="16" t="n"/>
      <c r="E97" s="17" t="n"/>
      <c r="F97" s="17" t="n"/>
      <c r="G97" s="18" t="n"/>
      <c r="H97" s="18" t="n"/>
      <c r="I97" s="18" t="n"/>
      <c r="J97" s="18" t="n"/>
      <c r="K97" s="14">
        <f>IF(OR($A97="",$E97="",$F97=""),"",IFERROR(SUMIFS(Payments!$F$6:$F$155,Payments!$B$6:$B$155,$A97,Payments!$C$6:$C$155,"Premium Installment",Payments!$G$6:$G$155,"Paid",Payments!$E$6:$E$155,"&gt;="&amp;$E97,Payments!$E$6:$E$155,"&lt;="&amp;$F97),0))</f>
        <v/>
      </c>
      <c r="L97" s="14">
        <f>IF(OR($A97="",$E97="",$F97=""),"",IFERROR(SUMIFS(Payments!$F$6:$F$155,Payments!$B$6:$B$155,$A97,Payments!$C$6:$C$155,"Deductible",Payments!$G$6:$G$155,"Paid",Payments!$E$6:$E$155,"&gt;="&amp;$E97,Payments!$E$6:$E$155,"&lt;="&amp;$F97),0))</f>
        <v/>
      </c>
      <c r="M97" s="14">
        <f>IF(OR($A97="",K97="",L97=""),"",IFERROR(SUM(K97:L97),""))</f>
        <v/>
      </c>
      <c r="N97" s="14">
        <f>IF(OR($A97="",$G97="",K97=""),"",IFERROR(MAX(0,$G97-K97),""))</f>
        <v/>
      </c>
      <c r="O97" s="31">
        <f>IF(OR($A97="",$F97=""),"",IFERROR($F97-Assumptions!$B$4,""))</f>
        <v/>
      </c>
      <c r="P97" s="22">
        <f>IF($A97="","",IF(OR($B97="",$C97="",$D97="",$E97="",$F97="",$G97="",$H97="",$I97="",$J97=""),"Check required fields",IF($F97&lt;$E97,"Check dates",IF($J97="Canceled","Canceled",IF($J97="Expired","Expired",IF($F97&lt;Assumptions!$B$4,"Review expired",IF(OR($J97="Pending Renewal",$F97&lt;=Assumptions!$B$4+Assumptions!$B$5),"Renewal check","OK")))))))</f>
        <v/>
      </c>
    </row>
    <row r="98" ht="20" customHeight="1">
      <c r="A98" s="16" t="n"/>
      <c r="B98" s="16" t="n"/>
      <c r="C98" s="16" t="n"/>
      <c r="D98" s="16" t="n"/>
      <c r="E98" s="17" t="n"/>
      <c r="F98" s="17" t="n"/>
      <c r="G98" s="18" t="n"/>
      <c r="H98" s="18" t="n"/>
      <c r="I98" s="18" t="n"/>
      <c r="J98" s="18" t="n"/>
      <c r="K98" s="12">
        <f>IF(OR($A98="",$E98="",$F98=""),"",IFERROR(SUMIFS(Payments!$F$6:$F$155,Payments!$B$6:$B$155,$A98,Payments!$C$6:$C$155,"Premium Installment",Payments!$G$6:$G$155,"Paid",Payments!$E$6:$E$155,"&gt;="&amp;$E98,Payments!$E$6:$E$155,"&lt;="&amp;$F98),0))</f>
        <v/>
      </c>
      <c r="L98" s="12">
        <f>IF(OR($A98="",$E98="",$F98=""),"",IFERROR(SUMIFS(Payments!$F$6:$F$155,Payments!$B$6:$B$155,$A98,Payments!$C$6:$C$155,"Deductible",Payments!$G$6:$G$155,"Paid",Payments!$E$6:$E$155,"&gt;="&amp;$E98,Payments!$E$6:$E$155,"&lt;="&amp;$F98),0))</f>
        <v/>
      </c>
      <c r="M98" s="12">
        <f>IF(OR($A98="",K98="",L98=""),"",IFERROR(SUM(K98:L98),""))</f>
        <v/>
      </c>
      <c r="N98" s="12">
        <f>IF(OR($A98="",$G98="",K98=""),"",IFERROR(MAX(0,$G98-K98),""))</f>
        <v/>
      </c>
      <c r="O98" s="30">
        <f>IF(OR($A98="",$F98=""),"",IFERROR($F98-Assumptions!$B$4,""))</f>
        <v/>
      </c>
      <c r="P98" s="20">
        <f>IF($A98="","",IF(OR($B98="",$C98="",$D98="",$E98="",$F98="",$G98="",$H98="",$I98="",$J98=""),"Check required fields",IF($F98&lt;$E98,"Check dates",IF($J98="Canceled","Canceled",IF($J98="Expired","Expired",IF($F98&lt;Assumptions!$B$4,"Review expired",IF(OR($J98="Pending Renewal",$F98&lt;=Assumptions!$B$4+Assumptions!$B$5),"Renewal check","OK")))))))</f>
        <v/>
      </c>
    </row>
    <row r="99" ht="20" customHeight="1">
      <c r="A99" s="16" t="n"/>
      <c r="B99" s="16" t="n"/>
      <c r="C99" s="16" t="n"/>
      <c r="D99" s="16" t="n"/>
      <c r="E99" s="17" t="n"/>
      <c r="F99" s="17" t="n"/>
      <c r="G99" s="18" t="n"/>
      <c r="H99" s="18" t="n"/>
      <c r="I99" s="18" t="n"/>
      <c r="J99" s="18" t="n"/>
      <c r="K99" s="14">
        <f>IF(OR($A99="",$E99="",$F99=""),"",IFERROR(SUMIFS(Payments!$F$6:$F$155,Payments!$B$6:$B$155,$A99,Payments!$C$6:$C$155,"Premium Installment",Payments!$G$6:$G$155,"Paid",Payments!$E$6:$E$155,"&gt;="&amp;$E99,Payments!$E$6:$E$155,"&lt;="&amp;$F99),0))</f>
        <v/>
      </c>
      <c r="L99" s="14">
        <f>IF(OR($A99="",$E99="",$F99=""),"",IFERROR(SUMIFS(Payments!$F$6:$F$155,Payments!$B$6:$B$155,$A99,Payments!$C$6:$C$155,"Deductible",Payments!$G$6:$G$155,"Paid",Payments!$E$6:$E$155,"&gt;="&amp;$E99,Payments!$E$6:$E$155,"&lt;="&amp;$F99),0))</f>
        <v/>
      </c>
      <c r="M99" s="14">
        <f>IF(OR($A99="",K99="",L99=""),"",IFERROR(SUM(K99:L99),""))</f>
        <v/>
      </c>
      <c r="N99" s="14">
        <f>IF(OR($A99="",$G99="",K99=""),"",IFERROR(MAX(0,$G99-K99),""))</f>
        <v/>
      </c>
      <c r="O99" s="31">
        <f>IF(OR($A99="",$F99=""),"",IFERROR($F99-Assumptions!$B$4,""))</f>
        <v/>
      </c>
      <c r="P99" s="22">
        <f>IF($A99="","",IF(OR($B99="",$C99="",$D99="",$E99="",$F99="",$G99="",$H99="",$I99="",$J99=""),"Check required fields",IF($F99&lt;$E99,"Check dates",IF($J99="Canceled","Canceled",IF($J99="Expired","Expired",IF($F99&lt;Assumptions!$B$4,"Review expired",IF(OR($J99="Pending Renewal",$F99&lt;=Assumptions!$B$4+Assumptions!$B$5),"Renewal check","OK")))))))</f>
        <v/>
      </c>
    </row>
    <row r="100" ht="20" customHeight="1">
      <c r="A100" s="16" t="n"/>
      <c r="B100" s="16" t="n"/>
      <c r="C100" s="16" t="n"/>
      <c r="D100" s="16" t="n"/>
      <c r="E100" s="17" t="n"/>
      <c r="F100" s="17" t="n"/>
      <c r="G100" s="18" t="n"/>
      <c r="H100" s="18" t="n"/>
      <c r="I100" s="18" t="n"/>
      <c r="J100" s="18" t="n"/>
      <c r="K100" s="12">
        <f>IF(OR($A100="",$E100="",$F100=""),"",IFERROR(SUMIFS(Payments!$F$6:$F$155,Payments!$B$6:$B$155,$A100,Payments!$C$6:$C$155,"Premium Installment",Payments!$G$6:$G$155,"Paid",Payments!$E$6:$E$155,"&gt;="&amp;$E100,Payments!$E$6:$E$155,"&lt;="&amp;$F100),0))</f>
        <v/>
      </c>
      <c r="L100" s="12">
        <f>IF(OR($A100="",$E100="",$F100=""),"",IFERROR(SUMIFS(Payments!$F$6:$F$155,Payments!$B$6:$B$155,$A100,Payments!$C$6:$C$155,"Deductible",Payments!$G$6:$G$155,"Paid",Payments!$E$6:$E$155,"&gt;="&amp;$E100,Payments!$E$6:$E$155,"&lt;="&amp;$F100),0))</f>
        <v/>
      </c>
      <c r="M100" s="12">
        <f>IF(OR($A100="",K100="",L100=""),"",IFERROR(SUM(K100:L100),""))</f>
        <v/>
      </c>
      <c r="N100" s="12">
        <f>IF(OR($A100="",$G100="",K100=""),"",IFERROR(MAX(0,$G100-K100),""))</f>
        <v/>
      </c>
      <c r="O100" s="30">
        <f>IF(OR($A100="",$F100=""),"",IFERROR($F100-Assumptions!$B$4,""))</f>
        <v/>
      </c>
      <c r="P100" s="20">
        <f>IF($A100="","",IF(OR($B100="",$C100="",$D100="",$E100="",$F100="",$G100="",$H100="",$I100="",$J100=""),"Check required fields",IF($F100&lt;$E100,"Check dates",IF($J100="Canceled","Canceled",IF($J100="Expired","Expired",IF($F100&lt;Assumptions!$B$4,"Review expired",IF(OR($J100="Pending Renewal",$F100&lt;=Assumptions!$B$4+Assumptions!$B$5),"Renewal check","OK")))))))</f>
        <v/>
      </c>
    </row>
    <row r="101" ht="20" customHeight="1">
      <c r="A101" s="16" t="n"/>
      <c r="B101" s="16" t="n"/>
      <c r="C101" s="16" t="n"/>
      <c r="D101" s="16" t="n"/>
      <c r="E101" s="17" t="n"/>
      <c r="F101" s="17" t="n"/>
      <c r="G101" s="18" t="n"/>
      <c r="H101" s="18" t="n"/>
      <c r="I101" s="18" t="n"/>
      <c r="J101" s="18" t="n"/>
      <c r="K101" s="14">
        <f>IF(OR($A101="",$E101="",$F101=""),"",IFERROR(SUMIFS(Payments!$F$6:$F$155,Payments!$B$6:$B$155,$A101,Payments!$C$6:$C$155,"Premium Installment",Payments!$G$6:$G$155,"Paid",Payments!$E$6:$E$155,"&gt;="&amp;$E101,Payments!$E$6:$E$155,"&lt;="&amp;$F101),0))</f>
        <v/>
      </c>
      <c r="L101" s="14">
        <f>IF(OR($A101="",$E101="",$F101=""),"",IFERROR(SUMIFS(Payments!$F$6:$F$155,Payments!$B$6:$B$155,$A101,Payments!$C$6:$C$155,"Deductible",Payments!$G$6:$G$155,"Paid",Payments!$E$6:$E$155,"&gt;="&amp;$E101,Payments!$E$6:$E$155,"&lt;="&amp;$F101),0))</f>
        <v/>
      </c>
      <c r="M101" s="14">
        <f>IF(OR($A101="",K101="",L101=""),"",IFERROR(SUM(K101:L101),""))</f>
        <v/>
      </c>
      <c r="N101" s="14">
        <f>IF(OR($A101="",$G101="",K101=""),"",IFERROR(MAX(0,$G101-K101),""))</f>
        <v/>
      </c>
      <c r="O101" s="31">
        <f>IF(OR($A101="",$F101=""),"",IFERROR($F101-Assumptions!$B$4,""))</f>
        <v/>
      </c>
      <c r="P101" s="22">
        <f>IF($A101="","",IF(OR($B101="",$C101="",$D101="",$E101="",$F101="",$G101="",$H101="",$I101="",$J101=""),"Check required fields",IF($F101&lt;$E101,"Check dates",IF($J101="Canceled","Canceled",IF($J101="Expired","Expired",IF($F101&lt;Assumptions!$B$4,"Review expired",IF(OR($J101="Pending Renewal",$F101&lt;=Assumptions!$B$4+Assumptions!$B$5),"Renewal check","OK")))))))</f>
        <v/>
      </c>
    </row>
    <row r="102" ht="20" customHeight="1">
      <c r="A102" s="16" t="n"/>
      <c r="B102" s="16" t="n"/>
      <c r="C102" s="16" t="n"/>
      <c r="D102" s="16" t="n"/>
      <c r="E102" s="17" t="n"/>
      <c r="F102" s="17" t="n"/>
      <c r="G102" s="18" t="n"/>
      <c r="H102" s="18" t="n"/>
      <c r="I102" s="18" t="n"/>
      <c r="J102" s="18" t="n"/>
      <c r="K102" s="12">
        <f>IF(OR($A102="",$E102="",$F102=""),"",IFERROR(SUMIFS(Payments!$F$6:$F$155,Payments!$B$6:$B$155,$A102,Payments!$C$6:$C$155,"Premium Installment",Payments!$G$6:$G$155,"Paid",Payments!$E$6:$E$155,"&gt;="&amp;$E102,Payments!$E$6:$E$155,"&lt;="&amp;$F102),0))</f>
        <v/>
      </c>
      <c r="L102" s="12">
        <f>IF(OR($A102="",$E102="",$F102=""),"",IFERROR(SUMIFS(Payments!$F$6:$F$155,Payments!$B$6:$B$155,$A102,Payments!$C$6:$C$155,"Deductible",Payments!$G$6:$G$155,"Paid",Payments!$E$6:$E$155,"&gt;="&amp;$E102,Payments!$E$6:$E$155,"&lt;="&amp;$F102),0))</f>
        <v/>
      </c>
      <c r="M102" s="12">
        <f>IF(OR($A102="",K102="",L102=""),"",IFERROR(SUM(K102:L102),""))</f>
        <v/>
      </c>
      <c r="N102" s="12">
        <f>IF(OR($A102="",$G102="",K102=""),"",IFERROR(MAX(0,$G102-K102),""))</f>
        <v/>
      </c>
      <c r="O102" s="30">
        <f>IF(OR($A102="",$F102=""),"",IFERROR($F102-Assumptions!$B$4,""))</f>
        <v/>
      </c>
      <c r="P102" s="20">
        <f>IF($A102="","",IF(OR($B102="",$C102="",$D102="",$E102="",$F102="",$G102="",$H102="",$I102="",$J102=""),"Check required fields",IF($F102&lt;$E102,"Check dates",IF($J102="Canceled","Canceled",IF($J102="Expired","Expired",IF($F102&lt;Assumptions!$B$4,"Review expired",IF(OR($J102="Pending Renewal",$F102&lt;=Assumptions!$B$4+Assumptions!$B$5),"Renewal check","OK")))))))</f>
        <v/>
      </c>
    </row>
    <row r="103" ht="20" customHeight="1">
      <c r="A103" s="16" t="n"/>
      <c r="B103" s="16" t="n"/>
      <c r="C103" s="16" t="n"/>
      <c r="D103" s="16" t="n"/>
      <c r="E103" s="17" t="n"/>
      <c r="F103" s="17" t="n"/>
      <c r="G103" s="18" t="n"/>
      <c r="H103" s="18" t="n"/>
      <c r="I103" s="18" t="n"/>
      <c r="J103" s="18" t="n"/>
      <c r="K103" s="14">
        <f>IF(OR($A103="",$E103="",$F103=""),"",IFERROR(SUMIFS(Payments!$F$6:$F$155,Payments!$B$6:$B$155,$A103,Payments!$C$6:$C$155,"Premium Installment",Payments!$G$6:$G$155,"Paid",Payments!$E$6:$E$155,"&gt;="&amp;$E103,Payments!$E$6:$E$155,"&lt;="&amp;$F103),0))</f>
        <v/>
      </c>
      <c r="L103" s="14">
        <f>IF(OR($A103="",$E103="",$F103=""),"",IFERROR(SUMIFS(Payments!$F$6:$F$155,Payments!$B$6:$B$155,$A103,Payments!$C$6:$C$155,"Deductible",Payments!$G$6:$G$155,"Paid",Payments!$E$6:$E$155,"&gt;="&amp;$E103,Payments!$E$6:$E$155,"&lt;="&amp;$F103),0))</f>
        <v/>
      </c>
      <c r="M103" s="14">
        <f>IF(OR($A103="",K103="",L103=""),"",IFERROR(SUM(K103:L103),""))</f>
        <v/>
      </c>
      <c r="N103" s="14">
        <f>IF(OR($A103="",$G103="",K103=""),"",IFERROR(MAX(0,$G103-K103),""))</f>
        <v/>
      </c>
      <c r="O103" s="31">
        <f>IF(OR($A103="",$F103=""),"",IFERROR($F103-Assumptions!$B$4,""))</f>
        <v/>
      </c>
      <c r="P103" s="22">
        <f>IF($A103="","",IF(OR($B103="",$C103="",$D103="",$E103="",$F103="",$G103="",$H103="",$I103="",$J103=""),"Check required fields",IF($F103&lt;$E103,"Check dates",IF($J103="Canceled","Canceled",IF($J103="Expired","Expired",IF($F103&lt;Assumptions!$B$4,"Review expired",IF(OR($J103="Pending Renewal",$F103&lt;=Assumptions!$B$4+Assumptions!$B$5),"Renewal check","OK")))))))</f>
        <v/>
      </c>
    </row>
    <row r="104" ht="20" customHeight="1">
      <c r="A104" s="16" t="n"/>
      <c r="B104" s="16" t="n"/>
      <c r="C104" s="16" t="n"/>
      <c r="D104" s="16" t="n"/>
      <c r="E104" s="17" t="n"/>
      <c r="F104" s="17" t="n"/>
      <c r="G104" s="18" t="n"/>
      <c r="H104" s="18" t="n"/>
      <c r="I104" s="18" t="n"/>
      <c r="J104" s="18" t="n"/>
      <c r="K104" s="12">
        <f>IF(OR($A104="",$E104="",$F104=""),"",IFERROR(SUMIFS(Payments!$F$6:$F$155,Payments!$B$6:$B$155,$A104,Payments!$C$6:$C$155,"Premium Installment",Payments!$G$6:$G$155,"Paid",Payments!$E$6:$E$155,"&gt;="&amp;$E104,Payments!$E$6:$E$155,"&lt;="&amp;$F104),0))</f>
        <v/>
      </c>
      <c r="L104" s="12">
        <f>IF(OR($A104="",$E104="",$F104=""),"",IFERROR(SUMIFS(Payments!$F$6:$F$155,Payments!$B$6:$B$155,$A104,Payments!$C$6:$C$155,"Deductible",Payments!$G$6:$G$155,"Paid",Payments!$E$6:$E$155,"&gt;="&amp;$E104,Payments!$E$6:$E$155,"&lt;="&amp;$F104),0))</f>
        <v/>
      </c>
      <c r="M104" s="12">
        <f>IF(OR($A104="",K104="",L104=""),"",IFERROR(SUM(K104:L104),""))</f>
        <v/>
      </c>
      <c r="N104" s="12">
        <f>IF(OR($A104="",$G104="",K104=""),"",IFERROR(MAX(0,$G104-K104),""))</f>
        <v/>
      </c>
      <c r="O104" s="30">
        <f>IF(OR($A104="",$F104=""),"",IFERROR($F104-Assumptions!$B$4,""))</f>
        <v/>
      </c>
      <c r="P104" s="20">
        <f>IF($A104="","",IF(OR($B104="",$C104="",$D104="",$E104="",$F104="",$G104="",$H104="",$I104="",$J104=""),"Check required fields",IF($F104&lt;$E104,"Check dates",IF($J104="Canceled","Canceled",IF($J104="Expired","Expired",IF($F104&lt;Assumptions!$B$4,"Review expired",IF(OR($J104="Pending Renewal",$F104&lt;=Assumptions!$B$4+Assumptions!$B$5),"Renewal check","OK")))))))</f>
        <v/>
      </c>
    </row>
    <row r="105" ht="20" customHeight="1">
      <c r="A105" s="16" t="n"/>
      <c r="B105" s="16" t="n"/>
      <c r="C105" s="16" t="n"/>
      <c r="D105" s="16" t="n"/>
      <c r="E105" s="17" t="n"/>
      <c r="F105" s="17" t="n"/>
      <c r="G105" s="18" t="n"/>
      <c r="H105" s="18" t="n"/>
      <c r="I105" s="18" t="n"/>
      <c r="J105" s="18" t="n"/>
      <c r="K105" s="14">
        <f>IF(OR($A105="",$E105="",$F105=""),"",IFERROR(SUMIFS(Payments!$F$6:$F$155,Payments!$B$6:$B$155,$A105,Payments!$C$6:$C$155,"Premium Installment",Payments!$G$6:$G$155,"Paid",Payments!$E$6:$E$155,"&gt;="&amp;$E105,Payments!$E$6:$E$155,"&lt;="&amp;$F105),0))</f>
        <v/>
      </c>
      <c r="L105" s="14">
        <f>IF(OR($A105="",$E105="",$F105=""),"",IFERROR(SUMIFS(Payments!$F$6:$F$155,Payments!$B$6:$B$155,$A105,Payments!$C$6:$C$155,"Deductible",Payments!$G$6:$G$155,"Paid",Payments!$E$6:$E$155,"&gt;="&amp;$E105,Payments!$E$6:$E$155,"&lt;="&amp;$F105),0))</f>
        <v/>
      </c>
      <c r="M105" s="14">
        <f>IF(OR($A105="",K105="",L105=""),"",IFERROR(SUM(K105:L105),""))</f>
        <v/>
      </c>
      <c r="N105" s="14">
        <f>IF(OR($A105="",$G105="",K105=""),"",IFERROR(MAX(0,$G105-K105),""))</f>
        <v/>
      </c>
      <c r="O105" s="31">
        <f>IF(OR($A105="",$F105=""),"",IFERROR($F105-Assumptions!$B$4,""))</f>
        <v/>
      </c>
      <c r="P105" s="22">
        <f>IF($A105="","",IF(OR($B105="",$C105="",$D105="",$E105="",$F105="",$G105="",$H105="",$I105="",$J105=""),"Check required fields",IF($F105&lt;$E105,"Check dates",IF($J105="Canceled","Canceled",IF($J105="Expired","Expired",IF($F105&lt;Assumptions!$B$4,"Review expired",IF(OR($J105="Pending Renewal",$F105&lt;=Assumptions!$B$4+Assumptions!$B$5),"Renewal check","OK")))))))</f>
        <v/>
      </c>
    </row>
  </sheetData>
  <autoFilter ref="A5:P105"/>
  <mergeCells count="1">
    <mergeCell ref="A1:P1"/>
  </mergeCells>
  <conditionalFormatting sqref="P6:P105">
    <cfRule type="expression" priority="1" dxfId="1">
      <formula>$P6="OK"</formula>
    </cfRule>
    <cfRule type="expression" priority="2" dxfId="0">
      <formula>AND($A6&lt;&gt;"",$P6&lt;&gt;"OK")</formula>
    </cfRule>
  </conditionalFormatting>
  <dataValidations count="5">
    <dataValidation sqref="B6:B105" showDropDown="0" showInputMessage="0" showErrorMessage="0" allowBlank="0" errorTitle="Coverage type check" error="Select a listed coverage type." promptTitle="Coverage type" prompt="Choose a stable coverage type." type="list">
      <formula1>"General Liability,Commercial Auto,Workers Compensation,Inland Marine,Umbrella,Property"</formula1>
    </dataValidation>
    <dataValidation sqref="I6:I105" showDropDown="0" showInputMessage="0" showErrorMessage="0" allowBlank="0" errorTitle="Frequency check" error="Select a listed payment frequency." type="list">
      <formula1>"Annual,Semiannual,Quarterly,Monthly"</formula1>
    </dataValidation>
    <dataValidation sqref="J6:J105" showDropDown="0" showInputMessage="0" showErrorMessage="0" allowBlank="0" errorTitle="Policy status check" error="Select a listed policy status." type="list">
      <formula1>"Active,Pending Renewal,Canceled,Expired"</formula1>
    </dataValidation>
    <dataValidation sqref="G6:H105" showDropDown="0" showInputMessage="0" showErrorMessage="0" allowBlank="0" errorTitle="Amount check" error="Enter zero or a positive dollar amount." type="decimal" operator="greaterThanOrEqual">
      <formula1>0</formula1>
    </dataValidation>
    <dataValidation sqref="F6:F105" showDropDown="0" showInputMessage="0" showErrorMessage="0" allowBlank="0" errorTitle="Date check" error="Expiration date must be on or after the effective date." type="custom">
      <formula1>OR(F6="",E6="",F6&gt;=E6)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J155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9" customWidth="1" min="2" max="2"/>
    <col width="21" customWidth="1" min="3" max="3"/>
    <col width="14" customWidth="1" min="4" max="4"/>
    <col width="14" customWidth="1" min="5" max="5"/>
    <col width="14" customWidth="1" min="6" max="6"/>
    <col width="15" customWidth="1" min="7" max="7"/>
    <col width="42" customWidth="1" min="8" max="8"/>
    <col width="13" customWidth="1" min="9" max="9"/>
    <col width="22" customWidth="1" min="10" max="10"/>
  </cols>
  <sheetData>
    <row r="1" ht="30" customHeight="1">
      <c r="A1" s="1" t="inlineStr">
        <is>
          <t>Insurance Payments and Deductibles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15" t="inlineStr">
        <is>
          <t>Enter scheduled or paid insurance costs in yellow cells. Alerts request a human review only.</t>
        </is>
      </c>
    </row>
    <row r="3">
      <c r="A3" s="15" t="inlineStr">
        <is>
          <t>All displayed transactions and references are fictional samples.</t>
        </is>
      </c>
    </row>
    <row r="4"/>
    <row r="5" ht="30" customHeight="1">
      <c r="A5" s="10" t="inlineStr">
        <is>
          <t>Record ID</t>
        </is>
      </c>
      <c r="B5" s="10" t="inlineStr">
        <is>
          <t>Policy ID</t>
        </is>
      </c>
      <c r="C5" s="10" t="inlineStr">
        <is>
          <t>Cost Type</t>
        </is>
      </c>
      <c r="D5" s="10" t="inlineStr">
        <is>
          <t>Due Date</t>
        </is>
      </c>
      <c r="E5" s="10" t="inlineStr">
        <is>
          <t>Paid Date</t>
        </is>
      </c>
      <c r="F5" s="10" t="inlineStr">
        <is>
          <t>Amount</t>
        </is>
      </c>
      <c r="G5" s="10" t="inlineStr">
        <is>
          <t>Status</t>
        </is>
      </c>
      <c r="H5" s="10" t="inlineStr">
        <is>
          <t>Reference / Note</t>
        </is>
      </c>
      <c r="I5" s="10" t="inlineStr">
        <is>
          <t>Days to Due</t>
        </is>
      </c>
      <c r="J5" s="10" t="inlineStr">
        <is>
          <t>Review Alert</t>
        </is>
      </c>
    </row>
    <row r="6" ht="20" customHeight="1">
      <c r="A6" s="16" t="inlineStr">
        <is>
          <t>SAMPLE-TXN-001</t>
        </is>
      </c>
      <c r="B6" s="16" t="inlineStr">
        <is>
          <t>SAMPLE-POL-001</t>
        </is>
      </c>
      <c r="C6" s="16" t="inlineStr">
        <is>
          <t>Premium Installment</t>
        </is>
      </c>
      <c r="D6" s="17" t="n">
        <v>46023</v>
      </c>
      <c r="E6" s="17" t="n">
        <v>46024</v>
      </c>
      <c r="F6" s="18" t="n">
        <v>1050</v>
      </c>
      <c r="G6" s="16" t="inlineStr">
        <is>
          <t>Paid</t>
        </is>
      </c>
      <c r="H6" s="23" t="inlineStr">
        <is>
          <t>Fictional first-quarter installment</t>
        </is>
      </c>
      <c r="I6" s="30">
        <f>IF($A6="","",IF(OR($G6&lt;&gt;"Scheduled",$D6=""),"",IFERROR($D6-Assumptions!$B$4,"")))</f>
        <v/>
      </c>
      <c r="J6" s="20">
        <f>IF($A6="","",IF(OR($B6="",$C6="",$D6="",$F6="",$G6=""),"Check required fields",IF(AND($G6="Paid",$E6=""),"Add paid date",IF($G6="Void","Void",IF($G6="Paid","Paid",IF($D6&lt;Assumptions!$B$4,"Review overdue",IF($D6&lt;=Assumptions!$B$4+Assumptions!$B$6,"Due soon","Scheduled")))))))</f>
        <v/>
      </c>
    </row>
    <row r="7" ht="20" customHeight="1">
      <c r="A7" s="16" t="inlineStr">
        <is>
          <t>SAMPLE-TXN-002</t>
        </is>
      </c>
      <c r="B7" s="16" t="inlineStr">
        <is>
          <t>SAMPLE-POL-001</t>
        </is>
      </c>
      <c r="C7" s="16" t="inlineStr">
        <is>
          <t>Premium Installment</t>
        </is>
      </c>
      <c r="D7" s="17" t="n">
        <v>46113</v>
      </c>
      <c r="E7" s="17" t="n">
        <v>46113</v>
      </c>
      <c r="F7" s="18" t="n">
        <v>1050</v>
      </c>
      <c r="G7" s="16" t="inlineStr">
        <is>
          <t>Paid</t>
        </is>
      </c>
      <c r="H7" s="23" t="inlineStr">
        <is>
          <t>Fictional second-quarter installment</t>
        </is>
      </c>
      <c r="I7" s="31">
        <f>IF($A7="","",IF(OR($G7&lt;&gt;"Scheduled",$D7=""),"",IFERROR($D7-Assumptions!$B$4,"")))</f>
        <v/>
      </c>
      <c r="J7" s="22">
        <f>IF($A7="","",IF(OR($B7="",$C7="",$D7="",$F7="",$G7=""),"Check required fields",IF(AND($G7="Paid",$E7=""),"Add paid date",IF($G7="Void","Void",IF($G7="Paid","Paid",IF($D7&lt;Assumptions!$B$4,"Review overdue",IF($D7&lt;=Assumptions!$B$4+Assumptions!$B$6,"Due soon","Scheduled")))))))</f>
        <v/>
      </c>
    </row>
    <row r="8" ht="20" customHeight="1">
      <c r="A8" s="16" t="inlineStr">
        <is>
          <t>SAMPLE-TXN-003</t>
        </is>
      </c>
      <c r="B8" s="16" t="inlineStr">
        <is>
          <t>SAMPLE-POL-001</t>
        </is>
      </c>
      <c r="C8" s="16" t="inlineStr">
        <is>
          <t>Premium Installment</t>
        </is>
      </c>
      <c r="D8" s="17" t="n">
        <v>46204</v>
      </c>
      <c r="E8" s="17" t="n">
        <v>46206</v>
      </c>
      <c r="F8" s="18" t="n">
        <v>1050</v>
      </c>
      <c r="G8" s="16" t="inlineStr">
        <is>
          <t>Paid</t>
        </is>
      </c>
      <c r="H8" s="23" t="inlineStr">
        <is>
          <t>Fictional third-quarter installment</t>
        </is>
      </c>
      <c r="I8" s="30">
        <f>IF($A8="","",IF(OR($G8&lt;&gt;"Scheduled",$D8=""),"",IFERROR($D8-Assumptions!$B$4,"")))</f>
        <v/>
      </c>
      <c r="J8" s="20">
        <f>IF($A8="","",IF(OR($B8="",$C8="",$D8="",$F8="",$G8=""),"Check required fields",IF(AND($G8="Paid",$E8=""),"Add paid date",IF($G8="Void","Void",IF($G8="Paid","Paid",IF($D8&lt;Assumptions!$B$4,"Review overdue",IF($D8&lt;=Assumptions!$B$4+Assumptions!$B$6,"Due soon","Scheduled")))))))</f>
        <v/>
      </c>
    </row>
    <row r="9" ht="20" customHeight="1">
      <c r="A9" s="16" t="inlineStr">
        <is>
          <t>SAMPLE-TXN-004</t>
        </is>
      </c>
      <c r="B9" s="16" t="inlineStr">
        <is>
          <t>SAMPLE-POL-001</t>
        </is>
      </c>
      <c r="C9" s="16" t="inlineStr">
        <is>
          <t>Premium Installment</t>
        </is>
      </c>
      <c r="D9" s="17" t="n">
        <v>46296</v>
      </c>
      <c r="E9" s="17" t="n"/>
      <c r="F9" s="18" t="n">
        <v>1050</v>
      </c>
      <c r="G9" s="16" t="inlineStr">
        <is>
          <t>Scheduled</t>
        </is>
      </c>
      <c r="H9" s="23" t="inlineStr">
        <is>
          <t>Fictional fourth-quarter installment</t>
        </is>
      </c>
      <c r="I9" s="31">
        <f>IF($A9="","",IF(OR($G9&lt;&gt;"Scheduled",$D9=""),"",IFERROR($D9-Assumptions!$B$4,"")))</f>
        <v/>
      </c>
      <c r="J9" s="22">
        <f>IF($A9="","",IF(OR($B9="",$C9="",$D9="",$F9="",$G9=""),"Check required fields",IF(AND($G9="Paid",$E9=""),"Add paid date",IF($G9="Void","Void",IF($G9="Paid","Paid",IF($D9&lt;Assumptions!$B$4,"Review overdue",IF($D9&lt;=Assumptions!$B$4+Assumptions!$B$6,"Due soon","Scheduled")))))))</f>
        <v/>
      </c>
    </row>
    <row r="10" ht="20" customHeight="1">
      <c r="A10" s="16" t="inlineStr">
        <is>
          <t>SAMPLE-TXN-005</t>
        </is>
      </c>
      <c r="B10" s="16" t="inlineStr">
        <is>
          <t>SAMPLE-POL-002</t>
        </is>
      </c>
      <c r="C10" s="16" t="inlineStr">
        <is>
          <t>Premium Installment</t>
        </is>
      </c>
      <c r="D10" s="17" t="n">
        <v>46266</v>
      </c>
      <c r="E10" s="17" t="n"/>
      <c r="F10" s="18" t="n">
        <v>566.67</v>
      </c>
      <c r="G10" s="16" t="inlineStr">
        <is>
          <t>Scheduled</t>
        </is>
      </c>
      <c r="H10" s="23" t="inlineStr">
        <is>
          <t>Fictional monthly auto installment</t>
        </is>
      </c>
      <c r="I10" s="30">
        <f>IF($A10="","",IF(OR($G10&lt;&gt;"Scheduled",$D10=""),"",IFERROR($D10-Assumptions!$B$4,"")))</f>
        <v/>
      </c>
      <c r="J10" s="20">
        <f>IF($A10="","",IF(OR($B10="",$C10="",$D10="",$F10="",$G10=""),"Check required fields",IF(AND($G10="Paid",$E10=""),"Add paid date",IF($G10="Void","Void",IF($G10="Paid","Paid",IF($D10&lt;Assumptions!$B$4,"Review overdue",IF($D10&lt;=Assumptions!$B$4+Assumptions!$B$6,"Due soon","Scheduled")))))))</f>
        <v/>
      </c>
    </row>
    <row r="11" ht="20" customHeight="1">
      <c r="A11" s="16" t="inlineStr">
        <is>
          <t>SAMPLE-TXN-006</t>
        </is>
      </c>
      <c r="B11" s="16" t="inlineStr">
        <is>
          <t>SAMPLE-POL-002</t>
        </is>
      </c>
      <c r="C11" s="16" t="inlineStr">
        <is>
          <t>Premium Installment</t>
        </is>
      </c>
      <c r="D11" s="17" t="n">
        <v>46235</v>
      </c>
      <c r="E11" s="17" t="n">
        <v>46236</v>
      </c>
      <c r="F11" s="18" t="n">
        <v>566.67</v>
      </c>
      <c r="G11" s="16" t="inlineStr">
        <is>
          <t>Paid</t>
        </is>
      </c>
      <c r="H11" s="23" t="inlineStr">
        <is>
          <t>Fictional prior auto installment</t>
        </is>
      </c>
      <c r="I11" s="31">
        <f>IF($A11="","",IF(OR($G11&lt;&gt;"Scheduled",$D11=""),"",IFERROR($D11-Assumptions!$B$4,"")))</f>
        <v/>
      </c>
      <c r="J11" s="22">
        <f>IF($A11="","",IF(OR($B11="",$C11="",$D11="",$F11="",$G11=""),"Check required fields",IF(AND($G11="Paid",$E11=""),"Add paid date",IF($G11="Void","Void",IF($G11="Paid","Paid",IF($D11&lt;Assumptions!$B$4,"Review overdue",IF($D11&lt;=Assumptions!$B$4+Assumptions!$B$6,"Due soon","Scheduled")))))))</f>
        <v/>
      </c>
    </row>
    <row r="12" ht="20" customHeight="1">
      <c r="A12" s="16" t="inlineStr">
        <is>
          <t>SAMPLE-TXN-007</t>
        </is>
      </c>
      <c r="B12" s="16" t="inlineStr">
        <is>
          <t>SAMPLE-POL-003</t>
        </is>
      </c>
      <c r="C12" s="16" t="inlineStr">
        <is>
          <t>Premium Installment</t>
        </is>
      </c>
      <c r="D12" s="17" t="n">
        <v>46270</v>
      </c>
      <c r="E12" s="17" t="n">
        <v>46270</v>
      </c>
      <c r="F12" s="18" t="n">
        <v>425</v>
      </c>
      <c r="G12" s="16" t="inlineStr">
        <is>
          <t>Paid</t>
        </is>
      </c>
      <c r="H12" s="23" t="inlineStr">
        <is>
          <t>Fictional workers compensation installment</t>
        </is>
      </c>
      <c r="I12" s="30">
        <f>IF($A12="","",IF(OR($G12&lt;&gt;"Scheduled",$D12=""),"",IFERROR($D12-Assumptions!$B$4,"")))</f>
        <v/>
      </c>
      <c r="J12" s="20">
        <f>IF($A12="","",IF(OR($B12="",$C12="",$D12="",$F12="",$G12=""),"Check required fields",IF(AND($G12="Paid",$E12=""),"Add paid date",IF($G12="Void","Void",IF($G12="Paid","Paid",IF($D12&lt;Assumptions!$B$4,"Review overdue",IF($D12&lt;=Assumptions!$B$4+Assumptions!$B$6,"Due soon","Scheduled")))))))</f>
        <v/>
      </c>
    </row>
    <row r="13" ht="20" customHeight="1">
      <c r="A13" s="16" t="inlineStr">
        <is>
          <t>SAMPLE-TXN-008</t>
        </is>
      </c>
      <c r="B13" s="16" t="inlineStr">
        <is>
          <t>SAMPLE-POL-001</t>
        </is>
      </c>
      <c r="C13" s="16" t="inlineStr">
        <is>
          <t>Deductible</t>
        </is>
      </c>
      <c r="D13" s="17" t="n">
        <v>46249</v>
      </c>
      <c r="E13" s="17" t="n">
        <v>46254</v>
      </c>
      <c r="F13" s="18" t="n">
        <v>1000</v>
      </c>
      <c r="G13" s="16" t="inlineStr">
        <is>
          <t>Paid</t>
        </is>
      </c>
      <c r="H13" s="23" t="inlineStr">
        <is>
          <t>Fictional claim reference SAMPLE-CLM-01</t>
        </is>
      </c>
      <c r="I13" s="31">
        <f>IF($A13="","",IF(OR($G13&lt;&gt;"Scheduled",$D13=""),"",IFERROR($D13-Assumptions!$B$4,"")))</f>
        <v/>
      </c>
      <c r="J13" s="22">
        <f>IF($A13="","",IF(OR($B13="",$C13="",$D13="",$F13="",$G13=""),"Check required fields",IF(AND($G13="Paid",$E13=""),"Add paid date",IF($G13="Void","Void",IF($G13="Paid","Paid",IF($D13&lt;Assumptions!$B$4,"Review overdue",IF($D13&lt;=Assumptions!$B$4+Assumptions!$B$6,"Due soon","Scheduled")))))))</f>
        <v/>
      </c>
    </row>
    <row r="14" ht="20" customHeight="1">
      <c r="A14" s="16" t="inlineStr">
        <is>
          <t>SAMPLE-TXN-009</t>
        </is>
      </c>
      <c r="B14" s="16" t="inlineStr">
        <is>
          <t>SAMPLE-POL-006</t>
        </is>
      </c>
      <c r="C14" s="16" t="inlineStr">
        <is>
          <t>Deductible</t>
        </is>
      </c>
      <c r="D14" s="17" t="n">
        <v>46154</v>
      </c>
      <c r="E14" s="17" t="n">
        <v>46157</v>
      </c>
      <c r="F14" s="18" t="n">
        <v>2500</v>
      </c>
      <c r="G14" s="16" t="inlineStr">
        <is>
          <t>Paid</t>
        </is>
      </c>
      <c r="H14" s="23" t="inlineStr">
        <is>
          <t>Fictional claim reference SAMPLE-CLM-02</t>
        </is>
      </c>
      <c r="I14" s="30">
        <f>IF($A14="","",IF(OR($G14&lt;&gt;"Scheduled",$D14=""),"",IFERROR($D14-Assumptions!$B$4,"")))</f>
        <v/>
      </c>
      <c r="J14" s="20">
        <f>IF($A14="","",IF(OR($B14="",$C14="",$D14="",$F14="",$G14=""),"Check required fields",IF(AND($G14="Paid",$E14=""),"Add paid date",IF($G14="Void","Void",IF($G14="Paid","Paid",IF($D14&lt;Assumptions!$B$4,"Review overdue",IF($D14&lt;=Assumptions!$B$4+Assumptions!$B$6,"Due soon","Scheduled")))))))</f>
        <v/>
      </c>
    </row>
    <row r="15" ht="20" customHeight="1">
      <c r="A15" s="16" t="inlineStr">
        <is>
          <t>SAMPLE-TXN-010</t>
        </is>
      </c>
      <c r="B15" s="16" t="inlineStr">
        <is>
          <t>SAMPLE-POL-007</t>
        </is>
      </c>
      <c r="C15" s="16" t="inlineStr">
        <is>
          <t>Premium Installment</t>
        </is>
      </c>
      <c r="D15" s="17" t="n">
        <v>46204</v>
      </c>
      <c r="E15" s="17" t="n">
        <v>46204</v>
      </c>
      <c r="F15" s="18" t="n">
        <v>975</v>
      </c>
      <c r="G15" s="16" t="inlineStr">
        <is>
          <t>Paid</t>
        </is>
      </c>
      <c r="H15" s="23" t="inlineStr">
        <is>
          <t>Fictional quarterly liability installment</t>
        </is>
      </c>
      <c r="I15" s="31">
        <f>IF($A15="","",IF(OR($G15&lt;&gt;"Scheduled",$D15=""),"",IFERROR($D15-Assumptions!$B$4,"")))</f>
        <v/>
      </c>
      <c r="J15" s="22">
        <f>IF($A15="","",IF(OR($B15="",$C15="",$D15="",$F15="",$G15=""),"Check required fields",IF(AND($G15="Paid",$E15=""),"Add paid date",IF($G15="Void","Void",IF($G15="Paid","Paid",IF($D15&lt;Assumptions!$B$4,"Review overdue",IF($D15&lt;=Assumptions!$B$4+Assumptions!$B$6,"Due soon","Scheduled")))))))</f>
        <v/>
      </c>
    </row>
    <row r="16" ht="20" customHeight="1">
      <c r="A16" s="16" t="n"/>
      <c r="B16" s="16" t="n"/>
      <c r="C16" s="16" t="n"/>
      <c r="D16" s="17" t="n"/>
      <c r="E16" s="17" t="n"/>
      <c r="F16" s="18" t="n"/>
      <c r="G16" s="16" t="n"/>
      <c r="H16" s="23" t="n"/>
      <c r="I16" s="30">
        <f>IF($A16="","",IF(OR($G16&lt;&gt;"Scheduled",$D16=""),"",IFERROR($D16-Assumptions!$B$4,"")))</f>
        <v/>
      </c>
      <c r="J16" s="20">
        <f>IF($A16="","",IF(OR($B16="",$C16="",$D16="",$F16="",$G16=""),"Check required fields",IF(AND($G16="Paid",$E16=""),"Add paid date",IF($G16="Void","Void",IF($G16="Paid","Paid",IF($D16&lt;Assumptions!$B$4,"Review overdue",IF($D16&lt;=Assumptions!$B$4+Assumptions!$B$6,"Due soon","Scheduled")))))))</f>
        <v/>
      </c>
    </row>
    <row r="17" ht="20" customHeight="1">
      <c r="A17" s="16" t="n"/>
      <c r="B17" s="16" t="n"/>
      <c r="C17" s="16" t="n"/>
      <c r="D17" s="17" t="n"/>
      <c r="E17" s="17" t="n"/>
      <c r="F17" s="18" t="n"/>
      <c r="G17" s="16" t="n"/>
      <c r="H17" s="23" t="n"/>
      <c r="I17" s="31">
        <f>IF($A17="","",IF(OR($G17&lt;&gt;"Scheduled",$D17=""),"",IFERROR($D17-Assumptions!$B$4,"")))</f>
        <v/>
      </c>
      <c r="J17" s="22">
        <f>IF($A17="","",IF(OR($B17="",$C17="",$D17="",$F17="",$G17=""),"Check required fields",IF(AND($G17="Paid",$E17=""),"Add paid date",IF($G17="Void","Void",IF($G17="Paid","Paid",IF($D17&lt;Assumptions!$B$4,"Review overdue",IF($D17&lt;=Assumptions!$B$4+Assumptions!$B$6,"Due soon","Scheduled")))))))</f>
        <v/>
      </c>
    </row>
    <row r="18" ht="20" customHeight="1">
      <c r="A18" s="16" t="n"/>
      <c r="B18" s="16" t="n"/>
      <c r="C18" s="16" t="n"/>
      <c r="D18" s="17" t="n"/>
      <c r="E18" s="17" t="n"/>
      <c r="F18" s="18" t="n"/>
      <c r="G18" s="16" t="n"/>
      <c r="H18" s="23" t="n"/>
      <c r="I18" s="30">
        <f>IF($A18="","",IF(OR($G18&lt;&gt;"Scheduled",$D18=""),"",IFERROR($D18-Assumptions!$B$4,"")))</f>
        <v/>
      </c>
      <c r="J18" s="20">
        <f>IF($A18="","",IF(OR($B18="",$C18="",$D18="",$F18="",$G18=""),"Check required fields",IF(AND($G18="Paid",$E18=""),"Add paid date",IF($G18="Void","Void",IF($G18="Paid","Paid",IF($D18&lt;Assumptions!$B$4,"Review overdue",IF($D18&lt;=Assumptions!$B$4+Assumptions!$B$6,"Due soon","Scheduled")))))))</f>
        <v/>
      </c>
    </row>
    <row r="19" ht="20" customHeight="1">
      <c r="A19" s="16" t="n"/>
      <c r="B19" s="16" t="n"/>
      <c r="C19" s="16" t="n"/>
      <c r="D19" s="17" t="n"/>
      <c r="E19" s="17" t="n"/>
      <c r="F19" s="18" t="n"/>
      <c r="G19" s="16" t="n"/>
      <c r="H19" s="23" t="n"/>
      <c r="I19" s="31">
        <f>IF($A19="","",IF(OR($G19&lt;&gt;"Scheduled",$D19=""),"",IFERROR($D19-Assumptions!$B$4,"")))</f>
        <v/>
      </c>
      <c r="J19" s="22">
        <f>IF($A19="","",IF(OR($B19="",$C19="",$D19="",$F19="",$G19=""),"Check required fields",IF(AND($G19="Paid",$E19=""),"Add paid date",IF($G19="Void","Void",IF($G19="Paid","Paid",IF($D19&lt;Assumptions!$B$4,"Review overdue",IF($D19&lt;=Assumptions!$B$4+Assumptions!$B$6,"Due soon","Scheduled")))))))</f>
        <v/>
      </c>
    </row>
    <row r="20" ht="20" customHeight="1">
      <c r="A20" s="16" t="n"/>
      <c r="B20" s="16" t="n"/>
      <c r="C20" s="16" t="n"/>
      <c r="D20" s="17" t="n"/>
      <c r="E20" s="17" t="n"/>
      <c r="F20" s="18" t="n"/>
      <c r="G20" s="16" t="n"/>
      <c r="H20" s="23" t="n"/>
      <c r="I20" s="30">
        <f>IF($A20="","",IF(OR($G20&lt;&gt;"Scheduled",$D20=""),"",IFERROR($D20-Assumptions!$B$4,"")))</f>
        <v/>
      </c>
      <c r="J20" s="20">
        <f>IF($A20="","",IF(OR($B20="",$C20="",$D20="",$F20="",$G20=""),"Check required fields",IF(AND($G20="Paid",$E20=""),"Add paid date",IF($G20="Void","Void",IF($G20="Paid","Paid",IF($D20&lt;Assumptions!$B$4,"Review overdue",IF($D20&lt;=Assumptions!$B$4+Assumptions!$B$6,"Due soon","Scheduled")))))))</f>
        <v/>
      </c>
    </row>
    <row r="21" ht="20" customHeight="1">
      <c r="A21" s="16" t="n"/>
      <c r="B21" s="16" t="n"/>
      <c r="C21" s="16" t="n"/>
      <c r="D21" s="17" t="n"/>
      <c r="E21" s="17" t="n"/>
      <c r="F21" s="18" t="n"/>
      <c r="G21" s="16" t="n"/>
      <c r="H21" s="23" t="n"/>
      <c r="I21" s="31">
        <f>IF($A21="","",IF(OR($G21&lt;&gt;"Scheduled",$D21=""),"",IFERROR($D21-Assumptions!$B$4,"")))</f>
        <v/>
      </c>
      <c r="J21" s="22">
        <f>IF($A21="","",IF(OR($B21="",$C21="",$D21="",$F21="",$G21=""),"Check required fields",IF(AND($G21="Paid",$E21=""),"Add paid date",IF($G21="Void","Void",IF($G21="Paid","Paid",IF($D21&lt;Assumptions!$B$4,"Review overdue",IF($D21&lt;=Assumptions!$B$4+Assumptions!$B$6,"Due soon","Scheduled")))))))</f>
        <v/>
      </c>
    </row>
    <row r="22" ht="20" customHeight="1">
      <c r="A22" s="16" t="n"/>
      <c r="B22" s="16" t="n"/>
      <c r="C22" s="16" t="n"/>
      <c r="D22" s="17" t="n"/>
      <c r="E22" s="17" t="n"/>
      <c r="F22" s="18" t="n"/>
      <c r="G22" s="16" t="n"/>
      <c r="H22" s="23" t="n"/>
      <c r="I22" s="30">
        <f>IF($A22="","",IF(OR($G22&lt;&gt;"Scheduled",$D22=""),"",IFERROR($D22-Assumptions!$B$4,"")))</f>
        <v/>
      </c>
      <c r="J22" s="20">
        <f>IF($A22="","",IF(OR($B22="",$C22="",$D22="",$F22="",$G22=""),"Check required fields",IF(AND($G22="Paid",$E22=""),"Add paid date",IF($G22="Void","Void",IF($G22="Paid","Paid",IF($D22&lt;Assumptions!$B$4,"Review overdue",IF($D22&lt;=Assumptions!$B$4+Assumptions!$B$6,"Due soon","Scheduled")))))))</f>
        <v/>
      </c>
    </row>
    <row r="23" ht="20" customHeight="1">
      <c r="A23" s="16" t="n"/>
      <c r="B23" s="16" t="n"/>
      <c r="C23" s="16" t="n"/>
      <c r="D23" s="17" t="n"/>
      <c r="E23" s="17" t="n"/>
      <c r="F23" s="18" t="n"/>
      <c r="G23" s="16" t="n"/>
      <c r="H23" s="23" t="n"/>
      <c r="I23" s="31">
        <f>IF($A23="","",IF(OR($G23&lt;&gt;"Scheduled",$D23=""),"",IFERROR($D23-Assumptions!$B$4,"")))</f>
        <v/>
      </c>
      <c r="J23" s="22">
        <f>IF($A23="","",IF(OR($B23="",$C23="",$D23="",$F23="",$G23=""),"Check required fields",IF(AND($G23="Paid",$E23=""),"Add paid date",IF($G23="Void","Void",IF($G23="Paid","Paid",IF($D23&lt;Assumptions!$B$4,"Review overdue",IF($D23&lt;=Assumptions!$B$4+Assumptions!$B$6,"Due soon","Scheduled")))))))</f>
        <v/>
      </c>
    </row>
    <row r="24" ht="20" customHeight="1">
      <c r="A24" s="16" t="n"/>
      <c r="B24" s="16" t="n"/>
      <c r="C24" s="16" t="n"/>
      <c r="D24" s="17" t="n"/>
      <c r="E24" s="17" t="n"/>
      <c r="F24" s="18" t="n"/>
      <c r="G24" s="16" t="n"/>
      <c r="H24" s="23" t="n"/>
      <c r="I24" s="30">
        <f>IF($A24="","",IF(OR($G24&lt;&gt;"Scheduled",$D24=""),"",IFERROR($D24-Assumptions!$B$4,"")))</f>
        <v/>
      </c>
      <c r="J24" s="20">
        <f>IF($A24="","",IF(OR($B24="",$C24="",$D24="",$F24="",$G24=""),"Check required fields",IF(AND($G24="Paid",$E24=""),"Add paid date",IF($G24="Void","Void",IF($G24="Paid","Paid",IF($D24&lt;Assumptions!$B$4,"Review overdue",IF($D24&lt;=Assumptions!$B$4+Assumptions!$B$6,"Due soon","Scheduled")))))))</f>
        <v/>
      </c>
    </row>
    <row r="25" ht="20" customHeight="1">
      <c r="A25" s="16" t="n"/>
      <c r="B25" s="16" t="n"/>
      <c r="C25" s="16" t="n"/>
      <c r="D25" s="17" t="n"/>
      <c r="E25" s="17" t="n"/>
      <c r="F25" s="18" t="n"/>
      <c r="G25" s="16" t="n"/>
      <c r="H25" s="23" t="n"/>
      <c r="I25" s="31">
        <f>IF($A25="","",IF(OR($G25&lt;&gt;"Scheduled",$D25=""),"",IFERROR($D25-Assumptions!$B$4,"")))</f>
        <v/>
      </c>
      <c r="J25" s="22">
        <f>IF($A25="","",IF(OR($B25="",$C25="",$D25="",$F25="",$G25=""),"Check required fields",IF(AND($G25="Paid",$E25=""),"Add paid date",IF($G25="Void","Void",IF($G25="Paid","Paid",IF($D25&lt;Assumptions!$B$4,"Review overdue",IF($D25&lt;=Assumptions!$B$4+Assumptions!$B$6,"Due soon","Scheduled")))))))</f>
        <v/>
      </c>
    </row>
    <row r="26" ht="20" customHeight="1">
      <c r="A26" s="16" t="n"/>
      <c r="B26" s="16" t="n"/>
      <c r="C26" s="16" t="n"/>
      <c r="D26" s="17" t="n"/>
      <c r="E26" s="17" t="n"/>
      <c r="F26" s="18" t="n"/>
      <c r="G26" s="16" t="n"/>
      <c r="H26" s="23" t="n"/>
      <c r="I26" s="30">
        <f>IF($A26="","",IF(OR($G26&lt;&gt;"Scheduled",$D26=""),"",IFERROR($D26-Assumptions!$B$4,"")))</f>
        <v/>
      </c>
      <c r="J26" s="20">
        <f>IF($A26="","",IF(OR($B26="",$C26="",$D26="",$F26="",$G26=""),"Check required fields",IF(AND($G26="Paid",$E26=""),"Add paid date",IF($G26="Void","Void",IF($G26="Paid","Paid",IF($D26&lt;Assumptions!$B$4,"Review overdue",IF($D26&lt;=Assumptions!$B$4+Assumptions!$B$6,"Due soon","Scheduled")))))))</f>
        <v/>
      </c>
    </row>
    <row r="27" ht="20" customHeight="1">
      <c r="A27" s="16" t="n"/>
      <c r="B27" s="16" t="n"/>
      <c r="C27" s="16" t="n"/>
      <c r="D27" s="17" t="n"/>
      <c r="E27" s="17" t="n"/>
      <c r="F27" s="18" t="n"/>
      <c r="G27" s="16" t="n"/>
      <c r="H27" s="23" t="n"/>
      <c r="I27" s="31">
        <f>IF($A27="","",IF(OR($G27&lt;&gt;"Scheduled",$D27=""),"",IFERROR($D27-Assumptions!$B$4,"")))</f>
        <v/>
      </c>
      <c r="J27" s="22">
        <f>IF($A27="","",IF(OR($B27="",$C27="",$D27="",$F27="",$G27=""),"Check required fields",IF(AND($G27="Paid",$E27=""),"Add paid date",IF($G27="Void","Void",IF($G27="Paid","Paid",IF($D27&lt;Assumptions!$B$4,"Review overdue",IF($D27&lt;=Assumptions!$B$4+Assumptions!$B$6,"Due soon","Scheduled")))))))</f>
        <v/>
      </c>
    </row>
    <row r="28" ht="20" customHeight="1">
      <c r="A28" s="16" t="n"/>
      <c r="B28" s="16" t="n"/>
      <c r="C28" s="16" t="n"/>
      <c r="D28" s="17" t="n"/>
      <c r="E28" s="17" t="n"/>
      <c r="F28" s="18" t="n"/>
      <c r="G28" s="16" t="n"/>
      <c r="H28" s="23" t="n"/>
      <c r="I28" s="30">
        <f>IF($A28="","",IF(OR($G28&lt;&gt;"Scheduled",$D28=""),"",IFERROR($D28-Assumptions!$B$4,"")))</f>
        <v/>
      </c>
      <c r="J28" s="20">
        <f>IF($A28="","",IF(OR($B28="",$C28="",$D28="",$F28="",$G28=""),"Check required fields",IF(AND($G28="Paid",$E28=""),"Add paid date",IF($G28="Void","Void",IF($G28="Paid","Paid",IF($D28&lt;Assumptions!$B$4,"Review overdue",IF($D28&lt;=Assumptions!$B$4+Assumptions!$B$6,"Due soon","Scheduled")))))))</f>
        <v/>
      </c>
    </row>
    <row r="29" ht="20" customHeight="1">
      <c r="A29" s="16" t="n"/>
      <c r="B29" s="16" t="n"/>
      <c r="C29" s="16" t="n"/>
      <c r="D29" s="17" t="n"/>
      <c r="E29" s="17" t="n"/>
      <c r="F29" s="18" t="n"/>
      <c r="G29" s="16" t="n"/>
      <c r="H29" s="23" t="n"/>
      <c r="I29" s="31">
        <f>IF($A29="","",IF(OR($G29&lt;&gt;"Scheduled",$D29=""),"",IFERROR($D29-Assumptions!$B$4,"")))</f>
        <v/>
      </c>
      <c r="J29" s="22">
        <f>IF($A29="","",IF(OR($B29="",$C29="",$D29="",$F29="",$G29=""),"Check required fields",IF(AND($G29="Paid",$E29=""),"Add paid date",IF($G29="Void","Void",IF($G29="Paid","Paid",IF($D29&lt;Assumptions!$B$4,"Review overdue",IF($D29&lt;=Assumptions!$B$4+Assumptions!$B$6,"Due soon","Scheduled")))))))</f>
        <v/>
      </c>
    </row>
    <row r="30" ht="20" customHeight="1">
      <c r="A30" s="16" t="n"/>
      <c r="B30" s="16" t="n"/>
      <c r="C30" s="16" t="n"/>
      <c r="D30" s="17" t="n"/>
      <c r="E30" s="17" t="n"/>
      <c r="F30" s="18" t="n"/>
      <c r="G30" s="16" t="n"/>
      <c r="H30" s="23" t="n"/>
      <c r="I30" s="30">
        <f>IF($A30="","",IF(OR($G30&lt;&gt;"Scheduled",$D30=""),"",IFERROR($D30-Assumptions!$B$4,"")))</f>
        <v/>
      </c>
      <c r="J30" s="20">
        <f>IF($A30="","",IF(OR($B30="",$C30="",$D30="",$F30="",$G30=""),"Check required fields",IF(AND($G30="Paid",$E30=""),"Add paid date",IF($G30="Void","Void",IF($G30="Paid","Paid",IF($D30&lt;Assumptions!$B$4,"Review overdue",IF($D30&lt;=Assumptions!$B$4+Assumptions!$B$6,"Due soon","Scheduled")))))))</f>
        <v/>
      </c>
    </row>
    <row r="31" ht="20" customHeight="1">
      <c r="A31" s="16" t="n"/>
      <c r="B31" s="16" t="n"/>
      <c r="C31" s="16" t="n"/>
      <c r="D31" s="17" t="n"/>
      <c r="E31" s="17" t="n"/>
      <c r="F31" s="18" t="n"/>
      <c r="G31" s="16" t="n"/>
      <c r="H31" s="23" t="n"/>
      <c r="I31" s="31">
        <f>IF($A31="","",IF(OR($G31&lt;&gt;"Scheduled",$D31=""),"",IFERROR($D31-Assumptions!$B$4,"")))</f>
        <v/>
      </c>
      <c r="J31" s="22">
        <f>IF($A31="","",IF(OR($B31="",$C31="",$D31="",$F31="",$G31=""),"Check required fields",IF(AND($G31="Paid",$E31=""),"Add paid date",IF($G31="Void","Void",IF($G31="Paid","Paid",IF($D31&lt;Assumptions!$B$4,"Review overdue",IF($D31&lt;=Assumptions!$B$4+Assumptions!$B$6,"Due soon","Scheduled")))))))</f>
        <v/>
      </c>
    </row>
    <row r="32" ht="20" customHeight="1">
      <c r="A32" s="16" t="n"/>
      <c r="B32" s="16" t="n"/>
      <c r="C32" s="16" t="n"/>
      <c r="D32" s="17" t="n"/>
      <c r="E32" s="17" t="n"/>
      <c r="F32" s="18" t="n"/>
      <c r="G32" s="16" t="n"/>
      <c r="H32" s="23" t="n"/>
      <c r="I32" s="30">
        <f>IF($A32="","",IF(OR($G32&lt;&gt;"Scheduled",$D32=""),"",IFERROR($D32-Assumptions!$B$4,"")))</f>
        <v/>
      </c>
      <c r="J32" s="20">
        <f>IF($A32="","",IF(OR($B32="",$C32="",$D32="",$F32="",$G32=""),"Check required fields",IF(AND($G32="Paid",$E32=""),"Add paid date",IF($G32="Void","Void",IF($G32="Paid","Paid",IF($D32&lt;Assumptions!$B$4,"Review overdue",IF($D32&lt;=Assumptions!$B$4+Assumptions!$B$6,"Due soon","Scheduled")))))))</f>
        <v/>
      </c>
    </row>
    <row r="33" ht="20" customHeight="1">
      <c r="A33" s="16" t="n"/>
      <c r="B33" s="16" t="n"/>
      <c r="C33" s="16" t="n"/>
      <c r="D33" s="17" t="n"/>
      <c r="E33" s="17" t="n"/>
      <c r="F33" s="18" t="n"/>
      <c r="G33" s="16" t="n"/>
      <c r="H33" s="23" t="n"/>
      <c r="I33" s="31">
        <f>IF($A33="","",IF(OR($G33&lt;&gt;"Scheduled",$D33=""),"",IFERROR($D33-Assumptions!$B$4,"")))</f>
        <v/>
      </c>
      <c r="J33" s="22">
        <f>IF($A33="","",IF(OR($B33="",$C33="",$D33="",$F33="",$G33=""),"Check required fields",IF(AND($G33="Paid",$E33=""),"Add paid date",IF($G33="Void","Void",IF($G33="Paid","Paid",IF($D33&lt;Assumptions!$B$4,"Review overdue",IF($D33&lt;=Assumptions!$B$4+Assumptions!$B$6,"Due soon","Scheduled")))))))</f>
        <v/>
      </c>
    </row>
    <row r="34" ht="20" customHeight="1">
      <c r="A34" s="16" t="n"/>
      <c r="B34" s="16" t="n"/>
      <c r="C34" s="16" t="n"/>
      <c r="D34" s="17" t="n"/>
      <c r="E34" s="17" t="n"/>
      <c r="F34" s="18" t="n"/>
      <c r="G34" s="16" t="n"/>
      <c r="H34" s="23" t="n"/>
      <c r="I34" s="30">
        <f>IF($A34="","",IF(OR($G34&lt;&gt;"Scheduled",$D34=""),"",IFERROR($D34-Assumptions!$B$4,"")))</f>
        <v/>
      </c>
      <c r="J34" s="20">
        <f>IF($A34="","",IF(OR($B34="",$C34="",$D34="",$F34="",$G34=""),"Check required fields",IF(AND($G34="Paid",$E34=""),"Add paid date",IF($G34="Void","Void",IF($G34="Paid","Paid",IF($D34&lt;Assumptions!$B$4,"Review overdue",IF($D34&lt;=Assumptions!$B$4+Assumptions!$B$6,"Due soon","Scheduled")))))))</f>
        <v/>
      </c>
    </row>
    <row r="35" ht="20" customHeight="1">
      <c r="A35" s="16" t="n"/>
      <c r="B35" s="16" t="n"/>
      <c r="C35" s="16" t="n"/>
      <c r="D35" s="17" t="n"/>
      <c r="E35" s="17" t="n"/>
      <c r="F35" s="18" t="n"/>
      <c r="G35" s="16" t="n"/>
      <c r="H35" s="23" t="n"/>
      <c r="I35" s="31">
        <f>IF($A35="","",IF(OR($G35&lt;&gt;"Scheduled",$D35=""),"",IFERROR($D35-Assumptions!$B$4,"")))</f>
        <v/>
      </c>
      <c r="J35" s="22">
        <f>IF($A35="","",IF(OR($B35="",$C35="",$D35="",$F35="",$G35=""),"Check required fields",IF(AND($G35="Paid",$E35=""),"Add paid date",IF($G35="Void","Void",IF($G35="Paid","Paid",IF($D35&lt;Assumptions!$B$4,"Review overdue",IF($D35&lt;=Assumptions!$B$4+Assumptions!$B$6,"Due soon","Scheduled")))))))</f>
        <v/>
      </c>
    </row>
    <row r="36" ht="20" customHeight="1">
      <c r="A36" s="16" t="n"/>
      <c r="B36" s="16" t="n"/>
      <c r="C36" s="16" t="n"/>
      <c r="D36" s="17" t="n"/>
      <c r="E36" s="17" t="n"/>
      <c r="F36" s="18" t="n"/>
      <c r="G36" s="16" t="n"/>
      <c r="H36" s="23" t="n"/>
      <c r="I36" s="30">
        <f>IF($A36="","",IF(OR($G36&lt;&gt;"Scheduled",$D36=""),"",IFERROR($D36-Assumptions!$B$4,"")))</f>
        <v/>
      </c>
      <c r="J36" s="20">
        <f>IF($A36="","",IF(OR($B36="",$C36="",$D36="",$F36="",$G36=""),"Check required fields",IF(AND($G36="Paid",$E36=""),"Add paid date",IF($G36="Void","Void",IF($G36="Paid","Paid",IF($D36&lt;Assumptions!$B$4,"Review overdue",IF($D36&lt;=Assumptions!$B$4+Assumptions!$B$6,"Due soon","Scheduled")))))))</f>
        <v/>
      </c>
    </row>
    <row r="37" ht="20" customHeight="1">
      <c r="A37" s="16" t="n"/>
      <c r="B37" s="16" t="n"/>
      <c r="C37" s="16" t="n"/>
      <c r="D37" s="17" t="n"/>
      <c r="E37" s="17" t="n"/>
      <c r="F37" s="18" t="n"/>
      <c r="G37" s="16" t="n"/>
      <c r="H37" s="23" t="n"/>
      <c r="I37" s="31">
        <f>IF($A37="","",IF(OR($G37&lt;&gt;"Scheduled",$D37=""),"",IFERROR($D37-Assumptions!$B$4,"")))</f>
        <v/>
      </c>
      <c r="J37" s="22">
        <f>IF($A37="","",IF(OR($B37="",$C37="",$D37="",$F37="",$G37=""),"Check required fields",IF(AND($G37="Paid",$E37=""),"Add paid date",IF($G37="Void","Void",IF($G37="Paid","Paid",IF($D37&lt;Assumptions!$B$4,"Review overdue",IF($D37&lt;=Assumptions!$B$4+Assumptions!$B$6,"Due soon","Scheduled")))))))</f>
        <v/>
      </c>
    </row>
    <row r="38" ht="20" customHeight="1">
      <c r="A38" s="16" t="n"/>
      <c r="B38" s="16" t="n"/>
      <c r="C38" s="16" t="n"/>
      <c r="D38" s="17" t="n"/>
      <c r="E38" s="17" t="n"/>
      <c r="F38" s="18" t="n"/>
      <c r="G38" s="16" t="n"/>
      <c r="H38" s="23" t="n"/>
      <c r="I38" s="30">
        <f>IF($A38="","",IF(OR($G38&lt;&gt;"Scheduled",$D38=""),"",IFERROR($D38-Assumptions!$B$4,"")))</f>
        <v/>
      </c>
      <c r="J38" s="20">
        <f>IF($A38="","",IF(OR($B38="",$C38="",$D38="",$F38="",$G38=""),"Check required fields",IF(AND($G38="Paid",$E38=""),"Add paid date",IF($G38="Void","Void",IF($G38="Paid","Paid",IF($D38&lt;Assumptions!$B$4,"Review overdue",IF($D38&lt;=Assumptions!$B$4+Assumptions!$B$6,"Due soon","Scheduled")))))))</f>
        <v/>
      </c>
    </row>
    <row r="39" ht="20" customHeight="1">
      <c r="A39" s="16" t="n"/>
      <c r="B39" s="16" t="n"/>
      <c r="C39" s="16" t="n"/>
      <c r="D39" s="17" t="n"/>
      <c r="E39" s="17" t="n"/>
      <c r="F39" s="18" t="n"/>
      <c r="G39" s="16" t="n"/>
      <c r="H39" s="23" t="n"/>
      <c r="I39" s="31">
        <f>IF($A39="","",IF(OR($G39&lt;&gt;"Scheduled",$D39=""),"",IFERROR($D39-Assumptions!$B$4,"")))</f>
        <v/>
      </c>
      <c r="J39" s="22">
        <f>IF($A39="","",IF(OR($B39="",$C39="",$D39="",$F39="",$G39=""),"Check required fields",IF(AND($G39="Paid",$E39=""),"Add paid date",IF($G39="Void","Void",IF($G39="Paid","Paid",IF($D39&lt;Assumptions!$B$4,"Review overdue",IF($D39&lt;=Assumptions!$B$4+Assumptions!$B$6,"Due soon","Scheduled")))))))</f>
        <v/>
      </c>
    </row>
    <row r="40" ht="20" customHeight="1">
      <c r="A40" s="16" t="n"/>
      <c r="B40" s="16" t="n"/>
      <c r="C40" s="16" t="n"/>
      <c r="D40" s="17" t="n"/>
      <c r="E40" s="17" t="n"/>
      <c r="F40" s="18" t="n"/>
      <c r="G40" s="16" t="n"/>
      <c r="H40" s="23" t="n"/>
      <c r="I40" s="30">
        <f>IF($A40="","",IF(OR($G40&lt;&gt;"Scheduled",$D40=""),"",IFERROR($D40-Assumptions!$B$4,"")))</f>
        <v/>
      </c>
      <c r="J40" s="20">
        <f>IF($A40="","",IF(OR($B40="",$C40="",$D40="",$F40="",$G40=""),"Check required fields",IF(AND($G40="Paid",$E40=""),"Add paid date",IF($G40="Void","Void",IF($G40="Paid","Paid",IF($D40&lt;Assumptions!$B$4,"Review overdue",IF($D40&lt;=Assumptions!$B$4+Assumptions!$B$6,"Due soon","Scheduled")))))))</f>
        <v/>
      </c>
    </row>
    <row r="41" ht="20" customHeight="1">
      <c r="A41" s="16" t="n"/>
      <c r="B41" s="16" t="n"/>
      <c r="C41" s="16" t="n"/>
      <c r="D41" s="17" t="n"/>
      <c r="E41" s="17" t="n"/>
      <c r="F41" s="18" t="n"/>
      <c r="G41" s="16" t="n"/>
      <c r="H41" s="23" t="n"/>
      <c r="I41" s="31">
        <f>IF($A41="","",IF(OR($G41&lt;&gt;"Scheduled",$D41=""),"",IFERROR($D41-Assumptions!$B$4,"")))</f>
        <v/>
      </c>
      <c r="J41" s="22">
        <f>IF($A41="","",IF(OR($B41="",$C41="",$D41="",$F41="",$G41=""),"Check required fields",IF(AND($G41="Paid",$E41=""),"Add paid date",IF($G41="Void","Void",IF($G41="Paid","Paid",IF($D41&lt;Assumptions!$B$4,"Review overdue",IF($D41&lt;=Assumptions!$B$4+Assumptions!$B$6,"Due soon","Scheduled")))))))</f>
        <v/>
      </c>
    </row>
    <row r="42" ht="20" customHeight="1">
      <c r="A42" s="16" t="n"/>
      <c r="B42" s="16" t="n"/>
      <c r="C42" s="16" t="n"/>
      <c r="D42" s="17" t="n"/>
      <c r="E42" s="17" t="n"/>
      <c r="F42" s="18" t="n"/>
      <c r="G42" s="16" t="n"/>
      <c r="H42" s="23" t="n"/>
      <c r="I42" s="30">
        <f>IF($A42="","",IF(OR($G42&lt;&gt;"Scheduled",$D42=""),"",IFERROR($D42-Assumptions!$B$4,"")))</f>
        <v/>
      </c>
      <c r="J42" s="20">
        <f>IF($A42="","",IF(OR($B42="",$C42="",$D42="",$F42="",$G42=""),"Check required fields",IF(AND($G42="Paid",$E42=""),"Add paid date",IF($G42="Void","Void",IF($G42="Paid","Paid",IF($D42&lt;Assumptions!$B$4,"Review overdue",IF($D42&lt;=Assumptions!$B$4+Assumptions!$B$6,"Due soon","Scheduled")))))))</f>
        <v/>
      </c>
    </row>
    <row r="43" ht="20" customHeight="1">
      <c r="A43" s="16" t="n"/>
      <c r="B43" s="16" t="n"/>
      <c r="C43" s="16" t="n"/>
      <c r="D43" s="17" t="n"/>
      <c r="E43" s="17" t="n"/>
      <c r="F43" s="18" t="n"/>
      <c r="G43" s="16" t="n"/>
      <c r="H43" s="23" t="n"/>
      <c r="I43" s="31">
        <f>IF($A43="","",IF(OR($G43&lt;&gt;"Scheduled",$D43=""),"",IFERROR($D43-Assumptions!$B$4,"")))</f>
        <v/>
      </c>
      <c r="J43" s="22">
        <f>IF($A43="","",IF(OR($B43="",$C43="",$D43="",$F43="",$G43=""),"Check required fields",IF(AND($G43="Paid",$E43=""),"Add paid date",IF($G43="Void","Void",IF($G43="Paid","Paid",IF($D43&lt;Assumptions!$B$4,"Review overdue",IF($D43&lt;=Assumptions!$B$4+Assumptions!$B$6,"Due soon","Scheduled")))))))</f>
        <v/>
      </c>
    </row>
    <row r="44" ht="20" customHeight="1">
      <c r="A44" s="16" t="n"/>
      <c r="B44" s="16" t="n"/>
      <c r="C44" s="16" t="n"/>
      <c r="D44" s="17" t="n"/>
      <c r="E44" s="17" t="n"/>
      <c r="F44" s="18" t="n"/>
      <c r="G44" s="16" t="n"/>
      <c r="H44" s="23" t="n"/>
      <c r="I44" s="30">
        <f>IF($A44="","",IF(OR($G44&lt;&gt;"Scheduled",$D44=""),"",IFERROR($D44-Assumptions!$B$4,"")))</f>
        <v/>
      </c>
      <c r="J44" s="20">
        <f>IF($A44="","",IF(OR($B44="",$C44="",$D44="",$F44="",$G44=""),"Check required fields",IF(AND($G44="Paid",$E44=""),"Add paid date",IF($G44="Void","Void",IF($G44="Paid","Paid",IF($D44&lt;Assumptions!$B$4,"Review overdue",IF($D44&lt;=Assumptions!$B$4+Assumptions!$B$6,"Due soon","Scheduled")))))))</f>
        <v/>
      </c>
    </row>
    <row r="45" ht="20" customHeight="1">
      <c r="A45" s="16" t="n"/>
      <c r="B45" s="16" t="n"/>
      <c r="C45" s="16" t="n"/>
      <c r="D45" s="17" t="n"/>
      <c r="E45" s="17" t="n"/>
      <c r="F45" s="18" t="n"/>
      <c r="G45" s="16" t="n"/>
      <c r="H45" s="23" t="n"/>
      <c r="I45" s="31">
        <f>IF($A45="","",IF(OR($G45&lt;&gt;"Scheduled",$D45=""),"",IFERROR($D45-Assumptions!$B$4,"")))</f>
        <v/>
      </c>
      <c r="J45" s="22">
        <f>IF($A45="","",IF(OR($B45="",$C45="",$D45="",$F45="",$G45=""),"Check required fields",IF(AND($G45="Paid",$E45=""),"Add paid date",IF($G45="Void","Void",IF($G45="Paid","Paid",IF($D45&lt;Assumptions!$B$4,"Review overdue",IF($D45&lt;=Assumptions!$B$4+Assumptions!$B$6,"Due soon","Scheduled")))))))</f>
        <v/>
      </c>
    </row>
    <row r="46" ht="20" customHeight="1">
      <c r="A46" s="16" t="n"/>
      <c r="B46" s="16" t="n"/>
      <c r="C46" s="16" t="n"/>
      <c r="D46" s="17" t="n"/>
      <c r="E46" s="17" t="n"/>
      <c r="F46" s="18" t="n"/>
      <c r="G46" s="16" t="n"/>
      <c r="H46" s="23" t="n"/>
      <c r="I46" s="30">
        <f>IF($A46="","",IF(OR($G46&lt;&gt;"Scheduled",$D46=""),"",IFERROR($D46-Assumptions!$B$4,"")))</f>
        <v/>
      </c>
      <c r="J46" s="20">
        <f>IF($A46="","",IF(OR($B46="",$C46="",$D46="",$F46="",$G46=""),"Check required fields",IF(AND($G46="Paid",$E46=""),"Add paid date",IF($G46="Void","Void",IF($G46="Paid","Paid",IF($D46&lt;Assumptions!$B$4,"Review overdue",IF($D46&lt;=Assumptions!$B$4+Assumptions!$B$6,"Due soon","Scheduled")))))))</f>
        <v/>
      </c>
    </row>
    <row r="47" ht="20" customHeight="1">
      <c r="A47" s="16" t="n"/>
      <c r="B47" s="16" t="n"/>
      <c r="C47" s="16" t="n"/>
      <c r="D47" s="17" t="n"/>
      <c r="E47" s="17" t="n"/>
      <c r="F47" s="18" t="n"/>
      <c r="G47" s="16" t="n"/>
      <c r="H47" s="23" t="n"/>
      <c r="I47" s="31">
        <f>IF($A47="","",IF(OR($G47&lt;&gt;"Scheduled",$D47=""),"",IFERROR($D47-Assumptions!$B$4,"")))</f>
        <v/>
      </c>
      <c r="J47" s="22">
        <f>IF($A47="","",IF(OR($B47="",$C47="",$D47="",$F47="",$G47=""),"Check required fields",IF(AND($G47="Paid",$E47=""),"Add paid date",IF($G47="Void","Void",IF($G47="Paid","Paid",IF($D47&lt;Assumptions!$B$4,"Review overdue",IF($D47&lt;=Assumptions!$B$4+Assumptions!$B$6,"Due soon","Scheduled")))))))</f>
        <v/>
      </c>
    </row>
    <row r="48" ht="20" customHeight="1">
      <c r="A48" s="16" t="n"/>
      <c r="B48" s="16" t="n"/>
      <c r="C48" s="16" t="n"/>
      <c r="D48" s="17" t="n"/>
      <c r="E48" s="17" t="n"/>
      <c r="F48" s="18" t="n"/>
      <c r="G48" s="16" t="n"/>
      <c r="H48" s="23" t="n"/>
      <c r="I48" s="30">
        <f>IF($A48="","",IF(OR($G48&lt;&gt;"Scheduled",$D48=""),"",IFERROR($D48-Assumptions!$B$4,"")))</f>
        <v/>
      </c>
      <c r="J48" s="20">
        <f>IF($A48="","",IF(OR($B48="",$C48="",$D48="",$F48="",$G48=""),"Check required fields",IF(AND($G48="Paid",$E48=""),"Add paid date",IF($G48="Void","Void",IF($G48="Paid","Paid",IF($D48&lt;Assumptions!$B$4,"Review overdue",IF($D48&lt;=Assumptions!$B$4+Assumptions!$B$6,"Due soon","Scheduled")))))))</f>
        <v/>
      </c>
    </row>
    <row r="49" ht="20" customHeight="1">
      <c r="A49" s="16" t="n"/>
      <c r="B49" s="16" t="n"/>
      <c r="C49" s="16" t="n"/>
      <c r="D49" s="17" t="n"/>
      <c r="E49" s="17" t="n"/>
      <c r="F49" s="18" t="n"/>
      <c r="G49" s="16" t="n"/>
      <c r="H49" s="23" t="n"/>
      <c r="I49" s="31">
        <f>IF($A49="","",IF(OR($G49&lt;&gt;"Scheduled",$D49=""),"",IFERROR($D49-Assumptions!$B$4,"")))</f>
        <v/>
      </c>
      <c r="J49" s="22">
        <f>IF($A49="","",IF(OR($B49="",$C49="",$D49="",$F49="",$G49=""),"Check required fields",IF(AND($G49="Paid",$E49=""),"Add paid date",IF($G49="Void","Void",IF($G49="Paid","Paid",IF($D49&lt;Assumptions!$B$4,"Review overdue",IF($D49&lt;=Assumptions!$B$4+Assumptions!$B$6,"Due soon","Scheduled")))))))</f>
        <v/>
      </c>
    </row>
    <row r="50" ht="20" customHeight="1">
      <c r="A50" s="16" t="n"/>
      <c r="B50" s="16" t="n"/>
      <c r="C50" s="16" t="n"/>
      <c r="D50" s="17" t="n"/>
      <c r="E50" s="17" t="n"/>
      <c r="F50" s="18" t="n"/>
      <c r="G50" s="16" t="n"/>
      <c r="H50" s="23" t="n"/>
      <c r="I50" s="30">
        <f>IF($A50="","",IF(OR($G50&lt;&gt;"Scheduled",$D50=""),"",IFERROR($D50-Assumptions!$B$4,"")))</f>
        <v/>
      </c>
      <c r="J50" s="20">
        <f>IF($A50="","",IF(OR($B50="",$C50="",$D50="",$F50="",$G50=""),"Check required fields",IF(AND($G50="Paid",$E50=""),"Add paid date",IF($G50="Void","Void",IF($G50="Paid","Paid",IF($D50&lt;Assumptions!$B$4,"Review overdue",IF($D50&lt;=Assumptions!$B$4+Assumptions!$B$6,"Due soon","Scheduled")))))))</f>
        <v/>
      </c>
    </row>
    <row r="51" ht="20" customHeight="1">
      <c r="A51" s="16" t="n"/>
      <c r="B51" s="16" t="n"/>
      <c r="C51" s="16" t="n"/>
      <c r="D51" s="17" t="n"/>
      <c r="E51" s="17" t="n"/>
      <c r="F51" s="18" t="n"/>
      <c r="G51" s="16" t="n"/>
      <c r="H51" s="23" t="n"/>
      <c r="I51" s="31">
        <f>IF($A51="","",IF(OR($G51&lt;&gt;"Scheduled",$D51=""),"",IFERROR($D51-Assumptions!$B$4,"")))</f>
        <v/>
      </c>
      <c r="J51" s="22">
        <f>IF($A51="","",IF(OR($B51="",$C51="",$D51="",$F51="",$G51=""),"Check required fields",IF(AND($G51="Paid",$E51=""),"Add paid date",IF($G51="Void","Void",IF($G51="Paid","Paid",IF($D51&lt;Assumptions!$B$4,"Review overdue",IF($D51&lt;=Assumptions!$B$4+Assumptions!$B$6,"Due soon","Scheduled")))))))</f>
        <v/>
      </c>
    </row>
    <row r="52" ht="20" customHeight="1">
      <c r="A52" s="16" t="n"/>
      <c r="B52" s="16" t="n"/>
      <c r="C52" s="16" t="n"/>
      <c r="D52" s="17" t="n"/>
      <c r="E52" s="17" t="n"/>
      <c r="F52" s="18" t="n"/>
      <c r="G52" s="16" t="n"/>
      <c r="H52" s="23" t="n"/>
      <c r="I52" s="30">
        <f>IF($A52="","",IF(OR($G52&lt;&gt;"Scheduled",$D52=""),"",IFERROR($D52-Assumptions!$B$4,"")))</f>
        <v/>
      </c>
      <c r="J52" s="20">
        <f>IF($A52="","",IF(OR($B52="",$C52="",$D52="",$F52="",$G52=""),"Check required fields",IF(AND($G52="Paid",$E52=""),"Add paid date",IF($G52="Void","Void",IF($G52="Paid","Paid",IF($D52&lt;Assumptions!$B$4,"Review overdue",IF($D52&lt;=Assumptions!$B$4+Assumptions!$B$6,"Due soon","Scheduled")))))))</f>
        <v/>
      </c>
    </row>
    <row r="53" ht="20" customHeight="1">
      <c r="A53" s="16" t="n"/>
      <c r="B53" s="16" t="n"/>
      <c r="C53" s="16" t="n"/>
      <c r="D53" s="17" t="n"/>
      <c r="E53" s="17" t="n"/>
      <c r="F53" s="18" t="n"/>
      <c r="G53" s="16" t="n"/>
      <c r="H53" s="23" t="n"/>
      <c r="I53" s="31">
        <f>IF($A53="","",IF(OR($G53&lt;&gt;"Scheduled",$D53=""),"",IFERROR($D53-Assumptions!$B$4,"")))</f>
        <v/>
      </c>
      <c r="J53" s="22">
        <f>IF($A53="","",IF(OR($B53="",$C53="",$D53="",$F53="",$G53=""),"Check required fields",IF(AND($G53="Paid",$E53=""),"Add paid date",IF($G53="Void","Void",IF($G53="Paid","Paid",IF($D53&lt;Assumptions!$B$4,"Review overdue",IF($D53&lt;=Assumptions!$B$4+Assumptions!$B$6,"Due soon","Scheduled")))))))</f>
        <v/>
      </c>
    </row>
    <row r="54" ht="20" customHeight="1">
      <c r="A54" s="16" t="n"/>
      <c r="B54" s="16" t="n"/>
      <c r="C54" s="16" t="n"/>
      <c r="D54" s="17" t="n"/>
      <c r="E54" s="17" t="n"/>
      <c r="F54" s="18" t="n"/>
      <c r="G54" s="16" t="n"/>
      <c r="H54" s="23" t="n"/>
      <c r="I54" s="30">
        <f>IF($A54="","",IF(OR($G54&lt;&gt;"Scheduled",$D54=""),"",IFERROR($D54-Assumptions!$B$4,"")))</f>
        <v/>
      </c>
      <c r="J54" s="20">
        <f>IF($A54="","",IF(OR($B54="",$C54="",$D54="",$F54="",$G54=""),"Check required fields",IF(AND($G54="Paid",$E54=""),"Add paid date",IF($G54="Void","Void",IF($G54="Paid","Paid",IF($D54&lt;Assumptions!$B$4,"Review overdue",IF($D54&lt;=Assumptions!$B$4+Assumptions!$B$6,"Due soon","Scheduled")))))))</f>
        <v/>
      </c>
    </row>
    <row r="55" ht="20" customHeight="1">
      <c r="A55" s="16" t="n"/>
      <c r="B55" s="16" t="n"/>
      <c r="C55" s="16" t="n"/>
      <c r="D55" s="17" t="n"/>
      <c r="E55" s="17" t="n"/>
      <c r="F55" s="18" t="n"/>
      <c r="G55" s="16" t="n"/>
      <c r="H55" s="23" t="n"/>
      <c r="I55" s="31">
        <f>IF($A55="","",IF(OR($G55&lt;&gt;"Scheduled",$D55=""),"",IFERROR($D55-Assumptions!$B$4,"")))</f>
        <v/>
      </c>
      <c r="J55" s="22">
        <f>IF($A55="","",IF(OR($B55="",$C55="",$D55="",$F55="",$G55=""),"Check required fields",IF(AND($G55="Paid",$E55=""),"Add paid date",IF($G55="Void","Void",IF($G55="Paid","Paid",IF($D55&lt;Assumptions!$B$4,"Review overdue",IF($D55&lt;=Assumptions!$B$4+Assumptions!$B$6,"Due soon","Scheduled")))))))</f>
        <v/>
      </c>
    </row>
    <row r="56" ht="20" customHeight="1">
      <c r="A56" s="16" t="n"/>
      <c r="B56" s="16" t="n"/>
      <c r="C56" s="16" t="n"/>
      <c r="D56" s="17" t="n"/>
      <c r="E56" s="17" t="n"/>
      <c r="F56" s="18" t="n"/>
      <c r="G56" s="16" t="n"/>
      <c r="H56" s="23" t="n"/>
      <c r="I56" s="30">
        <f>IF($A56="","",IF(OR($G56&lt;&gt;"Scheduled",$D56=""),"",IFERROR($D56-Assumptions!$B$4,"")))</f>
        <v/>
      </c>
      <c r="J56" s="20">
        <f>IF($A56="","",IF(OR($B56="",$C56="",$D56="",$F56="",$G56=""),"Check required fields",IF(AND($G56="Paid",$E56=""),"Add paid date",IF($G56="Void","Void",IF($G56="Paid","Paid",IF($D56&lt;Assumptions!$B$4,"Review overdue",IF($D56&lt;=Assumptions!$B$4+Assumptions!$B$6,"Due soon","Scheduled")))))))</f>
        <v/>
      </c>
    </row>
    <row r="57" ht="20" customHeight="1">
      <c r="A57" s="16" t="n"/>
      <c r="B57" s="16" t="n"/>
      <c r="C57" s="16" t="n"/>
      <c r="D57" s="17" t="n"/>
      <c r="E57" s="17" t="n"/>
      <c r="F57" s="18" t="n"/>
      <c r="G57" s="16" t="n"/>
      <c r="H57" s="23" t="n"/>
      <c r="I57" s="31">
        <f>IF($A57="","",IF(OR($G57&lt;&gt;"Scheduled",$D57=""),"",IFERROR($D57-Assumptions!$B$4,"")))</f>
        <v/>
      </c>
      <c r="J57" s="22">
        <f>IF($A57="","",IF(OR($B57="",$C57="",$D57="",$F57="",$G57=""),"Check required fields",IF(AND($G57="Paid",$E57=""),"Add paid date",IF($G57="Void","Void",IF($G57="Paid","Paid",IF($D57&lt;Assumptions!$B$4,"Review overdue",IF($D57&lt;=Assumptions!$B$4+Assumptions!$B$6,"Due soon","Scheduled")))))))</f>
        <v/>
      </c>
    </row>
    <row r="58" ht="20" customHeight="1">
      <c r="A58" s="16" t="n"/>
      <c r="B58" s="16" t="n"/>
      <c r="C58" s="16" t="n"/>
      <c r="D58" s="17" t="n"/>
      <c r="E58" s="17" t="n"/>
      <c r="F58" s="18" t="n"/>
      <c r="G58" s="16" t="n"/>
      <c r="H58" s="23" t="n"/>
      <c r="I58" s="30">
        <f>IF($A58="","",IF(OR($G58&lt;&gt;"Scheduled",$D58=""),"",IFERROR($D58-Assumptions!$B$4,"")))</f>
        <v/>
      </c>
      <c r="J58" s="20">
        <f>IF($A58="","",IF(OR($B58="",$C58="",$D58="",$F58="",$G58=""),"Check required fields",IF(AND($G58="Paid",$E58=""),"Add paid date",IF($G58="Void","Void",IF($G58="Paid","Paid",IF($D58&lt;Assumptions!$B$4,"Review overdue",IF($D58&lt;=Assumptions!$B$4+Assumptions!$B$6,"Due soon","Scheduled")))))))</f>
        <v/>
      </c>
    </row>
    <row r="59" ht="20" customHeight="1">
      <c r="A59" s="16" t="n"/>
      <c r="B59" s="16" t="n"/>
      <c r="C59" s="16" t="n"/>
      <c r="D59" s="17" t="n"/>
      <c r="E59" s="17" t="n"/>
      <c r="F59" s="18" t="n"/>
      <c r="G59" s="16" t="n"/>
      <c r="H59" s="23" t="n"/>
      <c r="I59" s="31">
        <f>IF($A59="","",IF(OR($G59&lt;&gt;"Scheduled",$D59=""),"",IFERROR($D59-Assumptions!$B$4,"")))</f>
        <v/>
      </c>
      <c r="J59" s="22">
        <f>IF($A59="","",IF(OR($B59="",$C59="",$D59="",$F59="",$G59=""),"Check required fields",IF(AND($G59="Paid",$E59=""),"Add paid date",IF($G59="Void","Void",IF($G59="Paid","Paid",IF($D59&lt;Assumptions!$B$4,"Review overdue",IF($D59&lt;=Assumptions!$B$4+Assumptions!$B$6,"Due soon","Scheduled")))))))</f>
        <v/>
      </c>
    </row>
    <row r="60" ht="20" customHeight="1">
      <c r="A60" s="16" t="n"/>
      <c r="B60" s="16" t="n"/>
      <c r="C60" s="16" t="n"/>
      <c r="D60" s="17" t="n"/>
      <c r="E60" s="17" t="n"/>
      <c r="F60" s="18" t="n"/>
      <c r="G60" s="16" t="n"/>
      <c r="H60" s="23" t="n"/>
      <c r="I60" s="30">
        <f>IF($A60="","",IF(OR($G60&lt;&gt;"Scheduled",$D60=""),"",IFERROR($D60-Assumptions!$B$4,"")))</f>
        <v/>
      </c>
      <c r="J60" s="20">
        <f>IF($A60="","",IF(OR($B60="",$C60="",$D60="",$F60="",$G60=""),"Check required fields",IF(AND($G60="Paid",$E60=""),"Add paid date",IF($G60="Void","Void",IF($G60="Paid","Paid",IF($D60&lt;Assumptions!$B$4,"Review overdue",IF($D60&lt;=Assumptions!$B$4+Assumptions!$B$6,"Due soon","Scheduled")))))))</f>
        <v/>
      </c>
    </row>
    <row r="61" ht="20" customHeight="1">
      <c r="A61" s="16" t="n"/>
      <c r="B61" s="16" t="n"/>
      <c r="C61" s="16" t="n"/>
      <c r="D61" s="17" t="n"/>
      <c r="E61" s="17" t="n"/>
      <c r="F61" s="18" t="n"/>
      <c r="G61" s="16" t="n"/>
      <c r="H61" s="23" t="n"/>
      <c r="I61" s="31">
        <f>IF($A61="","",IF(OR($G61&lt;&gt;"Scheduled",$D61=""),"",IFERROR($D61-Assumptions!$B$4,"")))</f>
        <v/>
      </c>
      <c r="J61" s="22">
        <f>IF($A61="","",IF(OR($B61="",$C61="",$D61="",$F61="",$G61=""),"Check required fields",IF(AND($G61="Paid",$E61=""),"Add paid date",IF($G61="Void","Void",IF($G61="Paid","Paid",IF($D61&lt;Assumptions!$B$4,"Review overdue",IF($D61&lt;=Assumptions!$B$4+Assumptions!$B$6,"Due soon","Scheduled")))))))</f>
        <v/>
      </c>
    </row>
    <row r="62" ht="20" customHeight="1">
      <c r="A62" s="16" t="n"/>
      <c r="B62" s="16" t="n"/>
      <c r="C62" s="16" t="n"/>
      <c r="D62" s="17" t="n"/>
      <c r="E62" s="17" t="n"/>
      <c r="F62" s="18" t="n"/>
      <c r="G62" s="16" t="n"/>
      <c r="H62" s="23" t="n"/>
      <c r="I62" s="30">
        <f>IF($A62="","",IF(OR($G62&lt;&gt;"Scheduled",$D62=""),"",IFERROR($D62-Assumptions!$B$4,"")))</f>
        <v/>
      </c>
      <c r="J62" s="20">
        <f>IF($A62="","",IF(OR($B62="",$C62="",$D62="",$F62="",$G62=""),"Check required fields",IF(AND($G62="Paid",$E62=""),"Add paid date",IF($G62="Void","Void",IF($G62="Paid","Paid",IF($D62&lt;Assumptions!$B$4,"Review overdue",IF($D62&lt;=Assumptions!$B$4+Assumptions!$B$6,"Due soon","Scheduled")))))))</f>
        <v/>
      </c>
    </row>
    <row r="63" ht="20" customHeight="1">
      <c r="A63" s="16" t="n"/>
      <c r="B63" s="16" t="n"/>
      <c r="C63" s="16" t="n"/>
      <c r="D63" s="17" t="n"/>
      <c r="E63" s="17" t="n"/>
      <c r="F63" s="18" t="n"/>
      <c r="G63" s="16" t="n"/>
      <c r="H63" s="23" t="n"/>
      <c r="I63" s="31">
        <f>IF($A63="","",IF(OR($G63&lt;&gt;"Scheduled",$D63=""),"",IFERROR($D63-Assumptions!$B$4,"")))</f>
        <v/>
      </c>
      <c r="J63" s="22">
        <f>IF($A63="","",IF(OR($B63="",$C63="",$D63="",$F63="",$G63=""),"Check required fields",IF(AND($G63="Paid",$E63=""),"Add paid date",IF($G63="Void","Void",IF($G63="Paid","Paid",IF($D63&lt;Assumptions!$B$4,"Review overdue",IF($D63&lt;=Assumptions!$B$4+Assumptions!$B$6,"Due soon","Scheduled")))))))</f>
        <v/>
      </c>
    </row>
    <row r="64" ht="20" customHeight="1">
      <c r="A64" s="16" t="n"/>
      <c r="B64" s="16" t="n"/>
      <c r="C64" s="16" t="n"/>
      <c r="D64" s="17" t="n"/>
      <c r="E64" s="17" t="n"/>
      <c r="F64" s="18" t="n"/>
      <c r="G64" s="16" t="n"/>
      <c r="H64" s="23" t="n"/>
      <c r="I64" s="30">
        <f>IF($A64="","",IF(OR($G64&lt;&gt;"Scheduled",$D64=""),"",IFERROR($D64-Assumptions!$B$4,"")))</f>
        <v/>
      </c>
      <c r="J64" s="20">
        <f>IF($A64="","",IF(OR($B64="",$C64="",$D64="",$F64="",$G64=""),"Check required fields",IF(AND($G64="Paid",$E64=""),"Add paid date",IF($G64="Void","Void",IF($G64="Paid","Paid",IF($D64&lt;Assumptions!$B$4,"Review overdue",IF($D64&lt;=Assumptions!$B$4+Assumptions!$B$6,"Due soon","Scheduled")))))))</f>
        <v/>
      </c>
    </row>
    <row r="65" ht="20" customHeight="1">
      <c r="A65" s="16" t="n"/>
      <c r="B65" s="16" t="n"/>
      <c r="C65" s="16" t="n"/>
      <c r="D65" s="17" t="n"/>
      <c r="E65" s="17" t="n"/>
      <c r="F65" s="18" t="n"/>
      <c r="G65" s="16" t="n"/>
      <c r="H65" s="23" t="n"/>
      <c r="I65" s="31">
        <f>IF($A65="","",IF(OR($G65&lt;&gt;"Scheduled",$D65=""),"",IFERROR($D65-Assumptions!$B$4,"")))</f>
        <v/>
      </c>
      <c r="J65" s="22">
        <f>IF($A65="","",IF(OR($B65="",$C65="",$D65="",$F65="",$G65=""),"Check required fields",IF(AND($G65="Paid",$E65=""),"Add paid date",IF($G65="Void","Void",IF($G65="Paid","Paid",IF($D65&lt;Assumptions!$B$4,"Review overdue",IF($D65&lt;=Assumptions!$B$4+Assumptions!$B$6,"Due soon","Scheduled")))))))</f>
        <v/>
      </c>
    </row>
    <row r="66" ht="20" customHeight="1">
      <c r="A66" s="16" t="n"/>
      <c r="B66" s="16" t="n"/>
      <c r="C66" s="16" t="n"/>
      <c r="D66" s="17" t="n"/>
      <c r="E66" s="17" t="n"/>
      <c r="F66" s="18" t="n"/>
      <c r="G66" s="16" t="n"/>
      <c r="H66" s="23" t="n"/>
      <c r="I66" s="30">
        <f>IF($A66="","",IF(OR($G66&lt;&gt;"Scheduled",$D66=""),"",IFERROR($D66-Assumptions!$B$4,"")))</f>
        <v/>
      </c>
      <c r="J66" s="20">
        <f>IF($A66="","",IF(OR($B66="",$C66="",$D66="",$F66="",$G66=""),"Check required fields",IF(AND($G66="Paid",$E66=""),"Add paid date",IF($G66="Void","Void",IF($G66="Paid","Paid",IF($D66&lt;Assumptions!$B$4,"Review overdue",IF($D66&lt;=Assumptions!$B$4+Assumptions!$B$6,"Due soon","Scheduled")))))))</f>
        <v/>
      </c>
    </row>
    <row r="67" ht="20" customHeight="1">
      <c r="A67" s="16" t="n"/>
      <c r="B67" s="16" t="n"/>
      <c r="C67" s="16" t="n"/>
      <c r="D67" s="17" t="n"/>
      <c r="E67" s="17" t="n"/>
      <c r="F67" s="18" t="n"/>
      <c r="G67" s="16" t="n"/>
      <c r="H67" s="23" t="n"/>
      <c r="I67" s="31">
        <f>IF($A67="","",IF(OR($G67&lt;&gt;"Scheduled",$D67=""),"",IFERROR($D67-Assumptions!$B$4,"")))</f>
        <v/>
      </c>
      <c r="J67" s="22">
        <f>IF($A67="","",IF(OR($B67="",$C67="",$D67="",$F67="",$G67=""),"Check required fields",IF(AND($G67="Paid",$E67=""),"Add paid date",IF($G67="Void","Void",IF($G67="Paid","Paid",IF($D67&lt;Assumptions!$B$4,"Review overdue",IF($D67&lt;=Assumptions!$B$4+Assumptions!$B$6,"Due soon","Scheduled")))))))</f>
        <v/>
      </c>
    </row>
    <row r="68" ht="20" customHeight="1">
      <c r="A68" s="16" t="n"/>
      <c r="B68" s="16" t="n"/>
      <c r="C68" s="16" t="n"/>
      <c r="D68" s="17" t="n"/>
      <c r="E68" s="17" t="n"/>
      <c r="F68" s="18" t="n"/>
      <c r="G68" s="16" t="n"/>
      <c r="H68" s="23" t="n"/>
      <c r="I68" s="30">
        <f>IF($A68="","",IF(OR($G68&lt;&gt;"Scheduled",$D68=""),"",IFERROR($D68-Assumptions!$B$4,"")))</f>
        <v/>
      </c>
      <c r="J68" s="20">
        <f>IF($A68="","",IF(OR($B68="",$C68="",$D68="",$F68="",$G68=""),"Check required fields",IF(AND($G68="Paid",$E68=""),"Add paid date",IF($G68="Void","Void",IF($G68="Paid","Paid",IF($D68&lt;Assumptions!$B$4,"Review overdue",IF($D68&lt;=Assumptions!$B$4+Assumptions!$B$6,"Due soon","Scheduled")))))))</f>
        <v/>
      </c>
    </row>
    <row r="69" ht="20" customHeight="1">
      <c r="A69" s="16" t="n"/>
      <c r="B69" s="16" t="n"/>
      <c r="C69" s="16" t="n"/>
      <c r="D69" s="17" t="n"/>
      <c r="E69" s="17" t="n"/>
      <c r="F69" s="18" t="n"/>
      <c r="G69" s="16" t="n"/>
      <c r="H69" s="23" t="n"/>
      <c r="I69" s="31">
        <f>IF($A69="","",IF(OR($G69&lt;&gt;"Scheduled",$D69=""),"",IFERROR($D69-Assumptions!$B$4,"")))</f>
        <v/>
      </c>
      <c r="J69" s="22">
        <f>IF($A69="","",IF(OR($B69="",$C69="",$D69="",$F69="",$G69=""),"Check required fields",IF(AND($G69="Paid",$E69=""),"Add paid date",IF($G69="Void","Void",IF($G69="Paid","Paid",IF($D69&lt;Assumptions!$B$4,"Review overdue",IF($D69&lt;=Assumptions!$B$4+Assumptions!$B$6,"Due soon","Scheduled")))))))</f>
        <v/>
      </c>
    </row>
    <row r="70" ht="20" customHeight="1">
      <c r="A70" s="16" t="n"/>
      <c r="B70" s="16" t="n"/>
      <c r="C70" s="16" t="n"/>
      <c r="D70" s="17" t="n"/>
      <c r="E70" s="17" t="n"/>
      <c r="F70" s="18" t="n"/>
      <c r="G70" s="16" t="n"/>
      <c r="H70" s="23" t="n"/>
      <c r="I70" s="30">
        <f>IF($A70="","",IF(OR($G70&lt;&gt;"Scheduled",$D70=""),"",IFERROR($D70-Assumptions!$B$4,"")))</f>
        <v/>
      </c>
      <c r="J70" s="20">
        <f>IF($A70="","",IF(OR($B70="",$C70="",$D70="",$F70="",$G70=""),"Check required fields",IF(AND($G70="Paid",$E70=""),"Add paid date",IF($G70="Void","Void",IF($G70="Paid","Paid",IF($D70&lt;Assumptions!$B$4,"Review overdue",IF($D70&lt;=Assumptions!$B$4+Assumptions!$B$6,"Due soon","Scheduled")))))))</f>
        <v/>
      </c>
    </row>
    <row r="71" ht="20" customHeight="1">
      <c r="A71" s="16" t="n"/>
      <c r="B71" s="16" t="n"/>
      <c r="C71" s="16" t="n"/>
      <c r="D71" s="17" t="n"/>
      <c r="E71" s="17" t="n"/>
      <c r="F71" s="18" t="n"/>
      <c r="G71" s="16" t="n"/>
      <c r="H71" s="23" t="n"/>
      <c r="I71" s="31">
        <f>IF($A71="","",IF(OR($G71&lt;&gt;"Scheduled",$D71=""),"",IFERROR($D71-Assumptions!$B$4,"")))</f>
        <v/>
      </c>
      <c r="J71" s="22">
        <f>IF($A71="","",IF(OR($B71="",$C71="",$D71="",$F71="",$G71=""),"Check required fields",IF(AND($G71="Paid",$E71=""),"Add paid date",IF($G71="Void","Void",IF($G71="Paid","Paid",IF($D71&lt;Assumptions!$B$4,"Review overdue",IF($D71&lt;=Assumptions!$B$4+Assumptions!$B$6,"Due soon","Scheduled")))))))</f>
        <v/>
      </c>
    </row>
    <row r="72" ht="20" customHeight="1">
      <c r="A72" s="16" t="n"/>
      <c r="B72" s="16" t="n"/>
      <c r="C72" s="16" t="n"/>
      <c r="D72" s="17" t="n"/>
      <c r="E72" s="17" t="n"/>
      <c r="F72" s="18" t="n"/>
      <c r="G72" s="16" t="n"/>
      <c r="H72" s="23" t="n"/>
      <c r="I72" s="30">
        <f>IF($A72="","",IF(OR($G72&lt;&gt;"Scheduled",$D72=""),"",IFERROR($D72-Assumptions!$B$4,"")))</f>
        <v/>
      </c>
      <c r="J72" s="20">
        <f>IF($A72="","",IF(OR($B72="",$C72="",$D72="",$F72="",$G72=""),"Check required fields",IF(AND($G72="Paid",$E72=""),"Add paid date",IF($G72="Void","Void",IF($G72="Paid","Paid",IF($D72&lt;Assumptions!$B$4,"Review overdue",IF($D72&lt;=Assumptions!$B$4+Assumptions!$B$6,"Due soon","Scheduled")))))))</f>
        <v/>
      </c>
    </row>
    <row r="73" ht="20" customHeight="1">
      <c r="A73" s="16" t="n"/>
      <c r="B73" s="16" t="n"/>
      <c r="C73" s="16" t="n"/>
      <c r="D73" s="17" t="n"/>
      <c r="E73" s="17" t="n"/>
      <c r="F73" s="18" t="n"/>
      <c r="G73" s="16" t="n"/>
      <c r="H73" s="23" t="n"/>
      <c r="I73" s="31">
        <f>IF($A73="","",IF(OR($G73&lt;&gt;"Scheduled",$D73=""),"",IFERROR($D73-Assumptions!$B$4,"")))</f>
        <v/>
      </c>
      <c r="J73" s="22">
        <f>IF($A73="","",IF(OR($B73="",$C73="",$D73="",$F73="",$G73=""),"Check required fields",IF(AND($G73="Paid",$E73=""),"Add paid date",IF($G73="Void","Void",IF($G73="Paid","Paid",IF($D73&lt;Assumptions!$B$4,"Review overdue",IF($D73&lt;=Assumptions!$B$4+Assumptions!$B$6,"Due soon","Scheduled")))))))</f>
        <v/>
      </c>
    </row>
    <row r="74" ht="20" customHeight="1">
      <c r="A74" s="16" t="n"/>
      <c r="B74" s="16" t="n"/>
      <c r="C74" s="16" t="n"/>
      <c r="D74" s="17" t="n"/>
      <c r="E74" s="17" t="n"/>
      <c r="F74" s="18" t="n"/>
      <c r="G74" s="16" t="n"/>
      <c r="H74" s="23" t="n"/>
      <c r="I74" s="30">
        <f>IF($A74="","",IF(OR($G74&lt;&gt;"Scheduled",$D74=""),"",IFERROR($D74-Assumptions!$B$4,"")))</f>
        <v/>
      </c>
      <c r="J74" s="20">
        <f>IF($A74="","",IF(OR($B74="",$C74="",$D74="",$F74="",$G74=""),"Check required fields",IF(AND($G74="Paid",$E74=""),"Add paid date",IF($G74="Void","Void",IF($G74="Paid","Paid",IF($D74&lt;Assumptions!$B$4,"Review overdue",IF($D74&lt;=Assumptions!$B$4+Assumptions!$B$6,"Due soon","Scheduled")))))))</f>
        <v/>
      </c>
    </row>
    <row r="75" ht="20" customHeight="1">
      <c r="A75" s="16" t="n"/>
      <c r="B75" s="16" t="n"/>
      <c r="C75" s="16" t="n"/>
      <c r="D75" s="17" t="n"/>
      <c r="E75" s="17" t="n"/>
      <c r="F75" s="18" t="n"/>
      <c r="G75" s="16" t="n"/>
      <c r="H75" s="23" t="n"/>
      <c r="I75" s="31">
        <f>IF($A75="","",IF(OR($G75&lt;&gt;"Scheduled",$D75=""),"",IFERROR($D75-Assumptions!$B$4,"")))</f>
        <v/>
      </c>
      <c r="J75" s="22">
        <f>IF($A75="","",IF(OR($B75="",$C75="",$D75="",$F75="",$G75=""),"Check required fields",IF(AND($G75="Paid",$E75=""),"Add paid date",IF($G75="Void","Void",IF($G75="Paid","Paid",IF($D75&lt;Assumptions!$B$4,"Review overdue",IF($D75&lt;=Assumptions!$B$4+Assumptions!$B$6,"Due soon","Scheduled")))))))</f>
        <v/>
      </c>
    </row>
    <row r="76" ht="20" customHeight="1">
      <c r="A76" s="16" t="n"/>
      <c r="B76" s="16" t="n"/>
      <c r="C76" s="16" t="n"/>
      <c r="D76" s="17" t="n"/>
      <c r="E76" s="17" t="n"/>
      <c r="F76" s="18" t="n"/>
      <c r="G76" s="16" t="n"/>
      <c r="H76" s="23" t="n"/>
      <c r="I76" s="30">
        <f>IF($A76="","",IF(OR($G76&lt;&gt;"Scheduled",$D76=""),"",IFERROR($D76-Assumptions!$B$4,"")))</f>
        <v/>
      </c>
      <c r="J76" s="20">
        <f>IF($A76="","",IF(OR($B76="",$C76="",$D76="",$F76="",$G76=""),"Check required fields",IF(AND($G76="Paid",$E76=""),"Add paid date",IF($G76="Void","Void",IF($G76="Paid","Paid",IF($D76&lt;Assumptions!$B$4,"Review overdue",IF($D76&lt;=Assumptions!$B$4+Assumptions!$B$6,"Due soon","Scheduled")))))))</f>
        <v/>
      </c>
    </row>
    <row r="77" ht="20" customHeight="1">
      <c r="A77" s="16" t="n"/>
      <c r="B77" s="16" t="n"/>
      <c r="C77" s="16" t="n"/>
      <c r="D77" s="17" t="n"/>
      <c r="E77" s="17" t="n"/>
      <c r="F77" s="18" t="n"/>
      <c r="G77" s="16" t="n"/>
      <c r="H77" s="23" t="n"/>
      <c r="I77" s="31">
        <f>IF($A77="","",IF(OR($G77&lt;&gt;"Scheduled",$D77=""),"",IFERROR($D77-Assumptions!$B$4,"")))</f>
        <v/>
      </c>
      <c r="J77" s="22">
        <f>IF($A77="","",IF(OR($B77="",$C77="",$D77="",$F77="",$G77=""),"Check required fields",IF(AND($G77="Paid",$E77=""),"Add paid date",IF($G77="Void","Void",IF($G77="Paid","Paid",IF($D77&lt;Assumptions!$B$4,"Review overdue",IF($D77&lt;=Assumptions!$B$4+Assumptions!$B$6,"Due soon","Scheduled")))))))</f>
        <v/>
      </c>
    </row>
    <row r="78" ht="20" customHeight="1">
      <c r="A78" s="16" t="n"/>
      <c r="B78" s="16" t="n"/>
      <c r="C78" s="16" t="n"/>
      <c r="D78" s="17" t="n"/>
      <c r="E78" s="17" t="n"/>
      <c r="F78" s="18" t="n"/>
      <c r="G78" s="16" t="n"/>
      <c r="H78" s="23" t="n"/>
      <c r="I78" s="30">
        <f>IF($A78="","",IF(OR($G78&lt;&gt;"Scheduled",$D78=""),"",IFERROR($D78-Assumptions!$B$4,"")))</f>
        <v/>
      </c>
      <c r="J78" s="20">
        <f>IF($A78="","",IF(OR($B78="",$C78="",$D78="",$F78="",$G78=""),"Check required fields",IF(AND($G78="Paid",$E78=""),"Add paid date",IF($G78="Void","Void",IF($G78="Paid","Paid",IF($D78&lt;Assumptions!$B$4,"Review overdue",IF($D78&lt;=Assumptions!$B$4+Assumptions!$B$6,"Due soon","Scheduled")))))))</f>
        <v/>
      </c>
    </row>
    <row r="79" ht="20" customHeight="1">
      <c r="A79" s="16" t="n"/>
      <c r="B79" s="16" t="n"/>
      <c r="C79" s="16" t="n"/>
      <c r="D79" s="17" t="n"/>
      <c r="E79" s="17" t="n"/>
      <c r="F79" s="18" t="n"/>
      <c r="G79" s="16" t="n"/>
      <c r="H79" s="23" t="n"/>
      <c r="I79" s="31">
        <f>IF($A79="","",IF(OR($G79&lt;&gt;"Scheduled",$D79=""),"",IFERROR($D79-Assumptions!$B$4,"")))</f>
        <v/>
      </c>
      <c r="J79" s="22">
        <f>IF($A79="","",IF(OR($B79="",$C79="",$D79="",$F79="",$G79=""),"Check required fields",IF(AND($G79="Paid",$E79=""),"Add paid date",IF($G79="Void","Void",IF($G79="Paid","Paid",IF($D79&lt;Assumptions!$B$4,"Review overdue",IF($D79&lt;=Assumptions!$B$4+Assumptions!$B$6,"Due soon","Scheduled")))))))</f>
        <v/>
      </c>
    </row>
    <row r="80" ht="20" customHeight="1">
      <c r="A80" s="16" t="n"/>
      <c r="B80" s="16" t="n"/>
      <c r="C80" s="16" t="n"/>
      <c r="D80" s="17" t="n"/>
      <c r="E80" s="17" t="n"/>
      <c r="F80" s="18" t="n"/>
      <c r="G80" s="16" t="n"/>
      <c r="H80" s="23" t="n"/>
      <c r="I80" s="30">
        <f>IF($A80="","",IF(OR($G80&lt;&gt;"Scheduled",$D80=""),"",IFERROR($D80-Assumptions!$B$4,"")))</f>
        <v/>
      </c>
      <c r="J80" s="20">
        <f>IF($A80="","",IF(OR($B80="",$C80="",$D80="",$F80="",$G80=""),"Check required fields",IF(AND($G80="Paid",$E80=""),"Add paid date",IF($G80="Void","Void",IF($G80="Paid","Paid",IF($D80&lt;Assumptions!$B$4,"Review overdue",IF($D80&lt;=Assumptions!$B$4+Assumptions!$B$6,"Due soon","Scheduled")))))))</f>
        <v/>
      </c>
    </row>
    <row r="81" ht="20" customHeight="1">
      <c r="A81" s="16" t="n"/>
      <c r="B81" s="16" t="n"/>
      <c r="C81" s="16" t="n"/>
      <c r="D81" s="17" t="n"/>
      <c r="E81" s="17" t="n"/>
      <c r="F81" s="18" t="n"/>
      <c r="G81" s="16" t="n"/>
      <c r="H81" s="23" t="n"/>
      <c r="I81" s="31">
        <f>IF($A81="","",IF(OR($G81&lt;&gt;"Scheduled",$D81=""),"",IFERROR($D81-Assumptions!$B$4,"")))</f>
        <v/>
      </c>
      <c r="J81" s="22">
        <f>IF($A81="","",IF(OR($B81="",$C81="",$D81="",$F81="",$G81=""),"Check required fields",IF(AND($G81="Paid",$E81=""),"Add paid date",IF($G81="Void","Void",IF($G81="Paid","Paid",IF($D81&lt;Assumptions!$B$4,"Review overdue",IF($D81&lt;=Assumptions!$B$4+Assumptions!$B$6,"Due soon","Scheduled")))))))</f>
        <v/>
      </c>
    </row>
    <row r="82" ht="20" customHeight="1">
      <c r="A82" s="16" t="n"/>
      <c r="B82" s="16" t="n"/>
      <c r="C82" s="16" t="n"/>
      <c r="D82" s="17" t="n"/>
      <c r="E82" s="17" t="n"/>
      <c r="F82" s="18" t="n"/>
      <c r="G82" s="16" t="n"/>
      <c r="H82" s="23" t="n"/>
      <c r="I82" s="30">
        <f>IF($A82="","",IF(OR($G82&lt;&gt;"Scheduled",$D82=""),"",IFERROR($D82-Assumptions!$B$4,"")))</f>
        <v/>
      </c>
      <c r="J82" s="20">
        <f>IF($A82="","",IF(OR($B82="",$C82="",$D82="",$F82="",$G82=""),"Check required fields",IF(AND($G82="Paid",$E82=""),"Add paid date",IF($G82="Void","Void",IF($G82="Paid","Paid",IF($D82&lt;Assumptions!$B$4,"Review overdue",IF($D82&lt;=Assumptions!$B$4+Assumptions!$B$6,"Due soon","Scheduled")))))))</f>
        <v/>
      </c>
    </row>
    <row r="83" ht="20" customHeight="1">
      <c r="A83" s="16" t="n"/>
      <c r="B83" s="16" t="n"/>
      <c r="C83" s="16" t="n"/>
      <c r="D83" s="17" t="n"/>
      <c r="E83" s="17" t="n"/>
      <c r="F83" s="18" t="n"/>
      <c r="G83" s="16" t="n"/>
      <c r="H83" s="23" t="n"/>
      <c r="I83" s="31">
        <f>IF($A83="","",IF(OR($G83&lt;&gt;"Scheduled",$D83=""),"",IFERROR($D83-Assumptions!$B$4,"")))</f>
        <v/>
      </c>
      <c r="J83" s="22">
        <f>IF($A83="","",IF(OR($B83="",$C83="",$D83="",$F83="",$G83=""),"Check required fields",IF(AND($G83="Paid",$E83=""),"Add paid date",IF($G83="Void","Void",IF($G83="Paid","Paid",IF($D83&lt;Assumptions!$B$4,"Review overdue",IF($D83&lt;=Assumptions!$B$4+Assumptions!$B$6,"Due soon","Scheduled")))))))</f>
        <v/>
      </c>
    </row>
    <row r="84" ht="20" customHeight="1">
      <c r="A84" s="16" t="n"/>
      <c r="B84" s="16" t="n"/>
      <c r="C84" s="16" t="n"/>
      <c r="D84" s="17" t="n"/>
      <c r="E84" s="17" t="n"/>
      <c r="F84" s="18" t="n"/>
      <c r="G84" s="16" t="n"/>
      <c r="H84" s="23" t="n"/>
      <c r="I84" s="30">
        <f>IF($A84="","",IF(OR($G84&lt;&gt;"Scheduled",$D84=""),"",IFERROR($D84-Assumptions!$B$4,"")))</f>
        <v/>
      </c>
      <c r="J84" s="20">
        <f>IF($A84="","",IF(OR($B84="",$C84="",$D84="",$F84="",$G84=""),"Check required fields",IF(AND($G84="Paid",$E84=""),"Add paid date",IF($G84="Void","Void",IF($G84="Paid","Paid",IF($D84&lt;Assumptions!$B$4,"Review overdue",IF($D84&lt;=Assumptions!$B$4+Assumptions!$B$6,"Due soon","Scheduled")))))))</f>
        <v/>
      </c>
    </row>
    <row r="85" ht="20" customHeight="1">
      <c r="A85" s="16" t="n"/>
      <c r="B85" s="16" t="n"/>
      <c r="C85" s="16" t="n"/>
      <c r="D85" s="17" t="n"/>
      <c r="E85" s="17" t="n"/>
      <c r="F85" s="18" t="n"/>
      <c r="G85" s="16" t="n"/>
      <c r="H85" s="23" t="n"/>
      <c r="I85" s="31">
        <f>IF($A85="","",IF(OR($G85&lt;&gt;"Scheduled",$D85=""),"",IFERROR($D85-Assumptions!$B$4,"")))</f>
        <v/>
      </c>
      <c r="J85" s="22">
        <f>IF($A85="","",IF(OR($B85="",$C85="",$D85="",$F85="",$G85=""),"Check required fields",IF(AND($G85="Paid",$E85=""),"Add paid date",IF($G85="Void","Void",IF($G85="Paid","Paid",IF($D85&lt;Assumptions!$B$4,"Review overdue",IF($D85&lt;=Assumptions!$B$4+Assumptions!$B$6,"Due soon","Scheduled")))))))</f>
        <v/>
      </c>
    </row>
    <row r="86" ht="20" customHeight="1">
      <c r="A86" s="16" t="n"/>
      <c r="B86" s="16" t="n"/>
      <c r="C86" s="16" t="n"/>
      <c r="D86" s="17" t="n"/>
      <c r="E86" s="17" t="n"/>
      <c r="F86" s="18" t="n"/>
      <c r="G86" s="16" t="n"/>
      <c r="H86" s="23" t="n"/>
      <c r="I86" s="30">
        <f>IF($A86="","",IF(OR($G86&lt;&gt;"Scheduled",$D86=""),"",IFERROR($D86-Assumptions!$B$4,"")))</f>
        <v/>
      </c>
      <c r="J86" s="20">
        <f>IF($A86="","",IF(OR($B86="",$C86="",$D86="",$F86="",$G86=""),"Check required fields",IF(AND($G86="Paid",$E86=""),"Add paid date",IF($G86="Void","Void",IF($G86="Paid","Paid",IF($D86&lt;Assumptions!$B$4,"Review overdue",IF($D86&lt;=Assumptions!$B$4+Assumptions!$B$6,"Due soon","Scheduled")))))))</f>
        <v/>
      </c>
    </row>
    <row r="87" ht="20" customHeight="1">
      <c r="A87" s="16" t="n"/>
      <c r="B87" s="16" t="n"/>
      <c r="C87" s="16" t="n"/>
      <c r="D87" s="17" t="n"/>
      <c r="E87" s="17" t="n"/>
      <c r="F87" s="18" t="n"/>
      <c r="G87" s="16" t="n"/>
      <c r="H87" s="23" t="n"/>
      <c r="I87" s="31">
        <f>IF($A87="","",IF(OR($G87&lt;&gt;"Scheduled",$D87=""),"",IFERROR($D87-Assumptions!$B$4,"")))</f>
        <v/>
      </c>
      <c r="J87" s="22">
        <f>IF($A87="","",IF(OR($B87="",$C87="",$D87="",$F87="",$G87=""),"Check required fields",IF(AND($G87="Paid",$E87=""),"Add paid date",IF($G87="Void","Void",IF($G87="Paid","Paid",IF($D87&lt;Assumptions!$B$4,"Review overdue",IF($D87&lt;=Assumptions!$B$4+Assumptions!$B$6,"Due soon","Scheduled")))))))</f>
        <v/>
      </c>
    </row>
    <row r="88" ht="20" customHeight="1">
      <c r="A88" s="16" t="n"/>
      <c r="B88" s="16" t="n"/>
      <c r="C88" s="16" t="n"/>
      <c r="D88" s="17" t="n"/>
      <c r="E88" s="17" t="n"/>
      <c r="F88" s="18" t="n"/>
      <c r="G88" s="16" t="n"/>
      <c r="H88" s="23" t="n"/>
      <c r="I88" s="30">
        <f>IF($A88="","",IF(OR($G88&lt;&gt;"Scheduled",$D88=""),"",IFERROR($D88-Assumptions!$B$4,"")))</f>
        <v/>
      </c>
      <c r="J88" s="20">
        <f>IF($A88="","",IF(OR($B88="",$C88="",$D88="",$F88="",$G88=""),"Check required fields",IF(AND($G88="Paid",$E88=""),"Add paid date",IF($G88="Void","Void",IF($G88="Paid","Paid",IF($D88&lt;Assumptions!$B$4,"Review overdue",IF($D88&lt;=Assumptions!$B$4+Assumptions!$B$6,"Due soon","Scheduled")))))))</f>
        <v/>
      </c>
    </row>
    <row r="89" ht="20" customHeight="1">
      <c r="A89" s="16" t="n"/>
      <c r="B89" s="16" t="n"/>
      <c r="C89" s="16" t="n"/>
      <c r="D89" s="17" t="n"/>
      <c r="E89" s="17" t="n"/>
      <c r="F89" s="18" t="n"/>
      <c r="G89" s="16" t="n"/>
      <c r="H89" s="23" t="n"/>
      <c r="I89" s="31">
        <f>IF($A89="","",IF(OR($G89&lt;&gt;"Scheduled",$D89=""),"",IFERROR($D89-Assumptions!$B$4,"")))</f>
        <v/>
      </c>
      <c r="J89" s="22">
        <f>IF($A89="","",IF(OR($B89="",$C89="",$D89="",$F89="",$G89=""),"Check required fields",IF(AND($G89="Paid",$E89=""),"Add paid date",IF($G89="Void","Void",IF($G89="Paid","Paid",IF($D89&lt;Assumptions!$B$4,"Review overdue",IF($D89&lt;=Assumptions!$B$4+Assumptions!$B$6,"Due soon","Scheduled")))))))</f>
        <v/>
      </c>
    </row>
    <row r="90" ht="20" customHeight="1">
      <c r="A90" s="16" t="n"/>
      <c r="B90" s="16" t="n"/>
      <c r="C90" s="16" t="n"/>
      <c r="D90" s="17" t="n"/>
      <c r="E90" s="17" t="n"/>
      <c r="F90" s="18" t="n"/>
      <c r="G90" s="16" t="n"/>
      <c r="H90" s="23" t="n"/>
      <c r="I90" s="30">
        <f>IF($A90="","",IF(OR($G90&lt;&gt;"Scheduled",$D90=""),"",IFERROR($D90-Assumptions!$B$4,"")))</f>
        <v/>
      </c>
      <c r="J90" s="20">
        <f>IF($A90="","",IF(OR($B90="",$C90="",$D90="",$F90="",$G90=""),"Check required fields",IF(AND($G90="Paid",$E90=""),"Add paid date",IF($G90="Void","Void",IF($G90="Paid","Paid",IF($D90&lt;Assumptions!$B$4,"Review overdue",IF($D90&lt;=Assumptions!$B$4+Assumptions!$B$6,"Due soon","Scheduled")))))))</f>
        <v/>
      </c>
    </row>
    <row r="91" ht="20" customHeight="1">
      <c r="A91" s="16" t="n"/>
      <c r="B91" s="16" t="n"/>
      <c r="C91" s="16" t="n"/>
      <c r="D91" s="17" t="n"/>
      <c r="E91" s="17" t="n"/>
      <c r="F91" s="18" t="n"/>
      <c r="G91" s="16" t="n"/>
      <c r="H91" s="23" t="n"/>
      <c r="I91" s="31">
        <f>IF($A91="","",IF(OR($G91&lt;&gt;"Scheduled",$D91=""),"",IFERROR($D91-Assumptions!$B$4,"")))</f>
        <v/>
      </c>
      <c r="J91" s="22">
        <f>IF($A91="","",IF(OR($B91="",$C91="",$D91="",$F91="",$G91=""),"Check required fields",IF(AND($G91="Paid",$E91=""),"Add paid date",IF($G91="Void","Void",IF($G91="Paid","Paid",IF($D91&lt;Assumptions!$B$4,"Review overdue",IF($D91&lt;=Assumptions!$B$4+Assumptions!$B$6,"Due soon","Scheduled")))))))</f>
        <v/>
      </c>
    </row>
    <row r="92" ht="20" customHeight="1">
      <c r="A92" s="16" t="n"/>
      <c r="B92" s="16" t="n"/>
      <c r="C92" s="16" t="n"/>
      <c r="D92" s="17" t="n"/>
      <c r="E92" s="17" t="n"/>
      <c r="F92" s="18" t="n"/>
      <c r="G92" s="16" t="n"/>
      <c r="H92" s="23" t="n"/>
      <c r="I92" s="30">
        <f>IF($A92="","",IF(OR($G92&lt;&gt;"Scheduled",$D92=""),"",IFERROR($D92-Assumptions!$B$4,"")))</f>
        <v/>
      </c>
      <c r="J92" s="20">
        <f>IF($A92="","",IF(OR($B92="",$C92="",$D92="",$F92="",$G92=""),"Check required fields",IF(AND($G92="Paid",$E92=""),"Add paid date",IF($G92="Void","Void",IF($G92="Paid","Paid",IF($D92&lt;Assumptions!$B$4,"Review overdue",IF($D92&lt;=Assumptions!$B$4+Assumptions!$B$6,"Due soon","Scheduled")))))))</f>
        <v/>
      </c>
    </row>
    <row r="93" ht="20" customHeight="1">
      <c r="A93" s="16" t="n"/>
      <c r="B93" s="16" t="n"/>
      <c r="C93" s="16" t="n"/>
      <c r="D93" s="17" t="n"/>
      <c r="E93" s="17" t="n"/>
      <c r="F93" s="18" t="n"/>
      <c r="G93" s="16" t="n"/>
      <c r="H93" s="23" t="n"/>
      <c r="I93" s="31">
        <f>IF($A93="","",IF(OR($G93&lt;&gt;"Scheduled",$D93=""),"",IFERROR($D93-Assumptions!$B$4,"")))</f>
        <v/>
      </c>
      <c r="J93" s="22">
        <f>IF($A93="","",IF(OR($B93="",$C93="",$D93="",$F93="",$G93=""),"Check required fields",IF(AND($G93="Paid",$E93=""),"Add paid date",IF($G93="Void","Void",IF($G93="Paid","Paid",IF($D93&lt;Assumptions!$B$4,"Review overdue",IF($D93&lt;=Assumptions!$B$4+Assumptions!$B$6,"Due soon","Scheduled")))))))</f>
        <v/>
      </c>
    </row>
    <row r="94" ht="20" customHeight="1">
      <c r="A94" s="16" t="n"/>
      <c r="B94" s="16" t="n"/>
      <c r="C94" s="16" t="n"/>
      <c r="D94" s="17" t="n"/>
      <c r="E94" s="17" t="n"/>
      <c r="F94" s="18" t="n"/>
      <c r="G94" s="16" t="n"/>
      <c r="H94" s="23" t="n"/>
      <c r="I94" s="30">
        <f>IF($A94="","",IF(OR($G94&lt;&gt;"Scheduled",$D94=""),"",IFERROR($D94-Assumptions!$B$4,"")))</f>
        <v/>
      </c>
      <c r="J94" s="20">
        <f>IF($A94="","",IF(OR($B94="",$C94="",$D94="",$F94="",$G94=""),"Check required fields",IF(AND($G94="Paid",$E94=""),"Add paid date",IF($G94="Void","Void",IF($G94="Paid","Paid",IF($D94&lt;Assumptions!$B$4,"Review overdue",IF($D94&lt;=Assumptions!$B$4+Assumptions!$B$6,"Due soon","Scheduled")))))))</f>
        <v/>
      </c>
    </row>
    <row r="95" ht="20" customHeight="1">
      <c r="A95" s="16" t="n"/>
      <c r="B95" s="16" t="n"/>
      <c r="C95" s="16" t="n"/>
      <c r="D95" s="17" t="n"/>
      <c r="E95" s="17" t="n"/>
      <c r="F95" s="18" t="n"/>
      <c r="G95" s="16" t="n"/>
      <c r="H95" s="23" t="n"/>
      <c r="I95" s="31">
        <f>IF($A95="","",IF(OR($G95&lt;&gt;"Scheduled",$D95=""),"",IFERROR($D95-Assumptions!$B$4,"")))</f>
        <v/>
      </c>
      <c r="J95" s="22">
        <f>IF($A95="","",IF(OR($B95="",$C95="",$D95="",$F95="",$G95=""),"Check required fields",IF(AND($G95="Paid",$E95=""),"Add paid date",IF($G95="Void","Void",IF($G95="Paid","Paid",IF($D95&lt;Assumptions!$B$4,"Review overdue",IF($D95&lt;=Assumptions!$B$4+Assumptions!$B$6,"Due soon","Scheduled")))))))</f>
        <v/>
      </c>
    </row>
    <row r="96" ht="20" customHeight="1">
      <c r="A96" s="16" t="n"/>
      <c r="B96" s="16" t="n"/>
      <c r="C96" s="16" t="n"/>
      <c r="D96" s="17" t="n"/>
      <c r="E96" s="17" t="n"/>
      <c r="F96" s="18" t="n"/>
      <c r="G96" s="16" t="n"/>
      <c r="H96" s="23" t="n"/>
      <c r="I96" s="30">
        <f>IF($A96="","",IF(OR($G96&lt;&gt;"Scheduled",$D96=""),"",IFERROR($D96-Assumptions!$B$4,"")))</f>
        <v/>
      </c>
      <c r="J96" s="20">
        <f>IF($A96="","",IF(OR($B96="",$C96="",$D96="",$F96="",$G96=""),"Check required fields",IF(AND($G96="Paid",$E96=""),"Add paid date",IF($G96="Void","Void",IF($G96="Paid","Paid",IF($D96&lt;Assumptions!$B$4,"Review overdue",IF($D96&lt;=Assumptions!$B$4+Assumptions!$B$6,"Due soon","Scheduled")))))))</f>
        <v/>
      </c>
    </row>
    <row r="97" ht="20" customHeight="1">
      <c r="A97" s="16" t="n"/>
      <c r="B97" s="16" t="n"/>
      <c r="C97" s="16" t="n"/>
      <c r="D97" s="17" t="n"/>
      <c r="E97" s="17" t="n"/>
      <c r="F97" s="18" t="n"/>
      <c r="G97" s="16" t="n"/>
      <c r="H97" s="23" t="n"/>
      <c r="I97" s="31">
        <f>IF($A97="","",IF(OR($G97&lt;&gt;"Scheduled",$D97=""),"",IFERROR($D97-Assumptions!$B$4,"")))</f>
        <v/>
      </c>
      <c r="J97" s="22">
        <f>IF($A97="","",IF(OR($B97="",$C97="",$D97="",$F97="",$G97=""),"Check required fields",IF(AND($G97="Paid",$E97=""),"Add paid date",IF($G97="Void","Void",IF($G97="Paid","Paid",IF($D97&lt;Assumptions!$B$4,"Review overdue",IF($D97&lt;=Assumptions!$B$4+Assumptions!$B$6,"Due soon","Scheduled")))))))</f>
        <v/>
      </c>
    </row>
    <row r="98" ht="20" customHeight="1">
      <c r="A98" s="16" t="n"/>
      <c r="B98" s="16" t="n"/>
      <c r="C98" s="16" t="n"/>
      <c r="D98" s="17" t="n"/>
      <c r="E98" s="17" t="n"/>
      <c r="F98" s="18" t="n"/>
      <c r="G98" s="16" t="n"/>
      <c r="H98" s="23" t="n"/>
      <c r="I98" s="30">
        <f>IF($A98="","",IF(OR($G98&lt;&gt;"Scheduled",$D98=""),"",IFERROR($D98-Assumptions!$B$4,"")))</f>
        <v/>
      </c>
      <c r="J98" s="20">
        <f>IF($A98="","",IF(OR($B98="",$C98="",$D98="",$F98="",$G98=""),"Check required fields",IF(AND($G98="Paid",$E98=""),"Add paid date",IF($G98="Void","Void",IF($G98="Paid","Paid",IF($D98&lt;Assumptions!$B$4,"Review overdue",IF($D98&lt;=Assumptions!$B$4+Assumptions!$B$6,"Due soon","Scheduled")))))))</f>
        <v/>
      </c>
    </row>
    <row r="99" ht="20" customHeight="1">
      <c r="A99" s="16" t="n"/>
      <c r="B99" s="16" t="n"/>
      <c r="C99" s="16" t="n"/>
      <c r="D99" s="17" t="n"/>
      <c r="E99" s="17" t="n"/>
      <c r="F99" s="18" t="n"/>
      <c r="G99" s="16" t="n"/>
      <c r="H99" s="23" t="n"/>
      <c r="I99" s="31">
        <f>IF($A99="","",IF(OR($G99&lt;&gt;"Scheduled",$D99=""),"",IFERROR($D99-Assumptions!$B$4,"")))</f>
        <v/>
      </c>
      <c r="J99" s="22">
        <f>IF($A99="","",IF(OR($B99="",$C99="",$D99="",$F99="",$G99=""),"Check required fields",IF(AND($G99="Paid",$E99=""),"Add paid date",IF($G99="Void","Void",IF($G99="Paid","Paid",IF($D99&lt;Assumptions!$B$4,"Review overdue",IF($D99&lt;=Assumptions!$B$4+Assumptions!$B$6,"Due soon","Scheduled")))))))</f>
        <v/>
      </c>
    </row>
    <row r="100" ht="20" customHeight="1">
      <c r="A100" s="16" t="n"/>
      <c r="B100" s="16" t="n"/>
      <c r="C100" s="16" t="n"/>
      <c r="D100" s="17" t="n"/>
      <c r="E100" s="17" t="n"/>
      <c r="F100" s="18" t="n"/>
      <c r="G100" s="16" t="n"/>
      <c r="H100" s="23" t="n"/>
      <c r="I100" s="30">
        <f>IF($A100="","",IF(OR($G100&lt;&gt;"Scheduled",$D100=""),"",IFERROR($D100-Assumptions!$B$4,"")))</f>
        <v/>
      </c>
      <c r="J100" s="20">
        <f>IF($A100="","",IF(OR($B100="",$C100="",$D100="",$F100="",$G100=""),"Check required fields",IF(AND($G100="Paid",$E100=""),"Add paid date",IF($G100="Void","Void",IF($G100="Paid","Paid",IF($D100&lt;Assumptions!$B$4,"Review overdue",IF($D100&lt;=Assumptions!$B$4+Assumptions!$B$6,"Due soon","Scheduled")))))))</f>
        <v/>
      </c>
    </row>
    <row r="101" ht="20" customHeight="1">
      <c r="A101" s="16" t="n"/>
      <c r="B101" s="16" t="n"/>
      <c r="C101" s="16" t="n"/>
      <c r="D101" s="17" t="n"/>
      <c r="E101" s="17" t="n"/>
      <c r="F101" s="18" t="n"/>
      <c r="G101" s="16" t="n"/>
      <c r="H101" s="23" t="n"/>
      <c r="I101" s="31">
        <f>IF($A101="","",IF(OR($G101&lt;&gt;"Scheduled",$D101=""),"",IFERROR($D101-Assumptions!$B$4,"")))</f>
        <v/>
      </c>
      <c r="J101" s="22">
        <f>IF($A101="","",IF(OR($B101="",$C101="",$D101="",$F101="",$G101=""),"Check required fields",IF(AND($G101="Paid",$E101=""),"Add paid date",IF($G101="Void","Void",IF($G101="Paid","Paid",IF($D101&lt;Assumptions!$B$4,"Review overdue",IF($D101&lt;=Assumptions!$B$4+Assumptions!$B$6,"Due soon","Scheduled")))))))</f>
        <v/>
      </c>
    </row>
    <row r="102" ht="20" customHeight="1">
      <c r="A102" s="16" t="n"/>
      <c r="B102" s="16" t="n"/>
      <c r="C102" s="16" t="n"/>
      <c r="D102" s="17" t="n"/>
      <c r="E102" s="17" t="n"/>
      <c r="F102" s="18" t="n"/>
      <c r="G102" s="16" t="n"/>
      <c r="H102" s="23" t="n"/>
      <c r="I102" s="30">
        <f>IF($A102="","",IF(OR($G102&lt;&gt;"Scheduled",$D102=""),"",IFERROR($D102-Assumptions!$B$4,"")))</f>
        <v/>
      </c>
      <c r="J102" s="20">
        <f>IF($A102="","",IF(OR($B102="",$C102="",$D102="",$F102="",$G102=""),"Check required fields",IF(AND($G102="Paid",$E102=""),"Add paid date",IF($G102="Void","Void",IF($G102="Paid","Paid",IF($D102&lt;Assumptions!$B$4,"Review overdue",IF($D102&lt;=Assumptions!$B$4+Assumptions!$B$6,"Due soon","Scheduled")))))))</f>
        <v/>
      </c>
    </row>
    <row r="103" ht="20" customHeight="1">
      <c r="A103" s="16" t="n"/>
      <c r="B103" s="16" t="n"/>
      <c r="C103" s="16" t="n"/>
      <c r="D103" s="17" t="n"/>
      <c r="E103" s="17" t="n"/>
      <c r="F103" s="18" t="n"/>
      <c r="G103" s="16" t="n"/>
      <c r="H103" s="23" t="n"/>
      <c r="I103" s="31">
        <f>IF($A103="","",IF(OR($G103&lt;&gt;"Scheduled",$D103=""),"",IFERROR($D103-Assumptions!$B$4,"")))</f>
        <v/>
      </c>
      <c r="J103" s="22">
        <f>IF($A103="","",IF(OR($B103="",$C103="",$D103="",$F103="",$G103=""),"Check required fields",IF(AND($G103="Paid",$E103=""),"Add paid date",IF($G103="Void","Void",IF($G103="Paid","Paid",IF($D103&lt;Assumptions!$B$4,"Review overdue",IF($D103&lt;=Assumptions!$B$4+Assumptions!$B$6,"Due soon","Scheduled")))))))</f>
        <v/>
      </c>
    </row>
    <row r="104" ht="20" customHeight="1">
      <c r="A104" s="16" t="n"/>
      <c r="B104" s="16" t="n"/>
      <c r="C104" s="16" t="n"/>
      <c r="D104" s="17" t="n"/>
      <c r="E104" s="17" t="n"/>
      <c r="F104" s="18" t="n"/>
      <c r="G104" s="16" t="n"/>
      <c r="H104" s="23" t="n"/>
      <c r="I104" s="30">
        <f>IF($A104="","",IF(OR($G104&lt;&gt;"Scheduled",$D104=""),"",IFERROR($D104-Assumptions!$B$4,"")))</f>
        <v/>
      </c>
      <c r="J104" s="20">
        <f>IF($A104="","",IF(OR($B104="",$C104="",$D104="",$F104="",$G104=""),"Check required fields",IF(AND($G104="Paid",$E104=""),"Add paid date",IF($G104="Void","Void",IF($G104="Paid","Paid",IF($D104&lt;Assumptions!$B$4,"Review overdue",IF($D104&lt;=Assumptions!$B$4+Assumptions!$B$6,"Due soon","Scheduled")))))))</f>
        <v/>
      </c>
    </row>
    <row r="105" ht="20" customHeight="1">
      <c r="A105" s="16" t="n"/>
      <c r="B105" s="16" t="n"/>
      <c r="C105" s="16" t="n"/>
      <c r="D105" s="17" t="n"/>
      <c r="E105" s="17" t="n"/>
      <c r="F105" s="18" t="n"/>
      <c r="G105" s="16" t="n"/>
      <c r="H105" s="23" t="n"/>
      <c r="I105" s="31">
        <f>IF($A105="","",IF(OR($G105&lt;&gt;"Scheduled",$D105=""),"",IFERROR($D105-Assumptions!$B$4,"")))</f>
        <v/>
      </c>
      <c r="J105" s="22">
        <f>IF($A105="","",IF(OR($B105="",$C105="",$D105="",$F105="",$G105=""),"Check required fields",IF(AND($G105="Paid",$E105=""),"Add paid date",IF($G105="Void","Void",IF($G105="Paid","Paid",IF($D105&lt;Assumptions!$B$4,"Review overdue",IF($D105&lt;=Assumptions!$B$4+Assumptions!$B$6,"Due soon","Scheduled")))))))</f>
        <v/>
      </c>
    </row>
    <row r="106" ht="20" customHeight="1">
      <c r="A106" s="16" t="n"/>
      <c r="B106" s="16" t="n"/>
      <c r="C106" s="16" t="n"/>
      <c r="D106" s="17" t="n"/>
      <c r="E106" s="17" t="n"/>
      <c r="F106" s="18" t="n"/>
      <c r="G106" s="16" t="n"/>
      <c r="H106" s="23" t="n"/>
      <c r="I106" s="30">
        <f>IF($A106="","",IF(OR($G106&lt;&gt;"Scheduled",$D106=""),"",IFERROR($D106-Assumptions!$B$4,"")))</f>
        <v/>
      </c>
      <c r="J106" s="20">
        <f>IF($A106="","",IF(OR($B106="",$C106="",$D106="",$F106="",$G106=""),"Check required fields",IF(AND($G106="Paid",$E106=""),"Add paid date",IF($G106="Void","Void",IF($G106="Paid","Paid",IF($D106&lt;Assumptions!$B$4,"Review overdue",IF($D106&lt;=Assumptions!$B$4+Assumptions!$B$6,"Due soon","Scheduled")))))))</f>
        <v/>
      </c>
    </row>
    <row r="107" ht="20" customHeight="1">
      <c r="A107" s="16" t="n"/>
      <c r="B107" s="16" t="n"/>
      <c r="C107" s="16" t="n"/>
      <c r="D107" s="17" t="n"/>
      <c r="E107" s="17" t="n"/>
      <c r="F107" s="18" t="n"/>
      <c r="G107" s="16" t="n"/>
      <c r="H107" s="23" t="n"/>
      <c r="I107" s="31">
        <f>IF($A107="","",IF(OR($G107&lt;&gt;"Scheduled",$D107=""),"",IFERROR($D107-Assumptions!$B$4,"")))</f>
        <v/>
      </c>
      <c r="J107" s="22">
        <f>IF($A107="","",IF(OR($B107="",$C107="",$D107="",$F107="",$G107=""),"Check required fields",IF(AND($G107="Paid",$E107=""),"Add paid date",IF($G107="Void","Void",IF($G107="Paid","Paid",IF($D107&lt;Assumptions!$B$4,"Review overdue",IF($D107&lt;=Assumptions!$B$4+Assumptions!$B$6,"Due soon","Scheduled")))))))</f>
        <v/>
      </c>
    </row>
    <row r="108" ht="20" customHeight="1">
      <c r="A108" s="16" t="n"/>
      <c r="B108" s="16" t="n"/>
      <c r="C108" s="16" t="n"/>
      <c r="D108" s="17" t="n"/>
      <c r="E108" s="17" t="n"/>
      <c r="F108" s="18" t="n"/>
      <c r="G108" s="16" t="n"/>
      <c r="H108" s="23" t="n"/>
      <c r="I108" s="30">
        <f>IF($A108="","",IF(OR($G108&lt;&gt;"Scheduled",$D108=""),"",IFERROR($D108-Assumptions!$B$4,"")))</f>
        <v/>
      </c>
      <c r="J108" s="20">
        <f>IF($A108="","",IF(OR($B108="",$C108="",$D108="",$F108="",$G108=""),"Check required fields",IF(AND($G108="Paid",$E108=""),"Add paid date",IF($G108="Void","Void",IF($G108="Paid","Paid",IF($D108&lt;Assumptions!$B$4,"Review overdue",IF($D108&lt;=Assumptions!$B$4+Assumptions!$B$6,"Due soon","Scheduled")))))))</f>
        <v/>
      </c>
    </row>
    <row r="109" ht="20" customHeight="1">
      <c r="A109" s="16" t="n"/>
      <c r="B109" s="16" t="n"/>
      <c r="C109" s="16" t="n"/>
      <c r="D109" s="17" t="n"/>
      <c r="E109" s="17" t="n"/>
      <c r="F109" s="18" t="n"/>
      <c r="G109" s="16" t="n"/>
      <c r="H109" s="23" t="n"/>
      <c r="I109" s="31">
        <f>IF($A109="","",IF(OR($G109&lt;&gt;"Scheduled",$D109=""),"",IFERROR($D109-Assumptions!$B$4,"")))</f>
        <v/>
      </c>
      <c r="J109" s="22">
        <f>IF($A109="","",IF(OR($B109="",$C109="",$D109="",$F109="",$G109=""),"Check required fields",IF(AND($G109="Paid",$E109=""),"Add paid date",IF($G109="Void","Void",IF($G109="Paid","Paid",IF($D109&lt;Assumptions!$B$4,"Review overdue",IF($D109&lt;=Assumptions!$B$4+Assumptions!$B$6,"Due soon","Scheduled")))))))</f>
        <v/>
      </c>
    </row>
    <row r="110" ht="20" customHeight="1">
      <c r="A110" s="16" t="n"/>
      <c r="B110" s="16" t="n"/>
      <c r="C110" s="16" t="n"/>
      <c r="D110" s="17" t="n"/>
      <c r="E110" s="17" t="n"/>
      <c r="F110" s="18" t="n"/>
      <c r="G110" s="16" t="n"/>
      <c r="H110" s="23" t="n"/>
      <c r="I110" s="30">
        <f>IF($A110="","",IF(OR($G110&lt;&gt;"Scheduled",$D110=""),"",IFERROR($D110-Assumptions!$B$4,"")))</f>
        <v/>
      </c>
      <c r="J110" s="20">
        <f>IF($A110="","",IF(OR($B110="",$C110="",$D110="",$F110="",$G110=""),"Check required fields",IF(AND($G110="Paid",$E110=""),"Add paid date",IF($G110="Void","Void",IF($G110="Paid","Paid",IF($D110&lt;Assumptions!$B$4,"Review overdue",IF($D110&lt;=Assumptions!$B$4+Assumptions!$B$6,"Due soon","Scheduled")))))))</f>
        <v/>
      </c>
    </row>
    <row r="111" ht="20" customHeight="1">
      <c r="A111" s="16" t="n"/>
      <c r="B111" s="16" t="n"/>
      <c r="C111" s="16" t="n"/>
      <c r="D111" s="17" t="n"/>
      <c r="E111" s="17" t="n"/>
      <c r="F111" s="18" t="n"/>
      <c r="G111" s="16" t="n"/>
      <c r="H111" s="23" t="n"/>
      <c r="I111" s="31">
        <f>IF($A111="","",IF(OR($G111&lt;&gt;"Scheduled",$D111=""),"",IFERROR($D111-Assumptions!$B$4,"")))</f>
        <v/>
      </c>
      <c r="J111" s="22">
        <f>IF($A111="","",IF(OR($B111="",$C111="",$D111="",$F111="",$G111=""),"Check required fields",IF(AND($G111="Paid",$E111=""),"Add paid date",IF($G111="Void","Void",IF($G111="Paid","Paid",IF($D111&lt;Assumptions!$B$4,"Review overdue",IF($D111&lt;=Assumptions!$B$4+Assumptions!$B$6,"Due soon","Scheduled")))))))</f>
        <v/>
      </c>
    </row>
    <row r="112" ht="20" customHeight="1">
      <c r="A112" s="16" t="n"/>
      <c r="B112" s="16" t="n"/>
      <c r="C112" s="16" t="n"/>
      <c r="D112" s="17" t="n"/>
      <c r="E112" s="17" t="n"/>
      <c r="F112" s="18" t="n"/>
      <c r="G112" s="16" t="n"/>
      <c r="H112" s="23" t="n"/>
      <c r="I112" s="30">
        <f>IF($A112="","",IF(OR($G112&lt;&gt;"Scheduled",$D112=""),"",IFERROR($D112-Assumptions!$B$4,"")))</f>
        <v/>
      </c>
      <c r="J112" s="20">
        <f>IF($A112="","",IF(OR($B112="",$C112="",$D112="",$F112="",$G112=""),"Check required fields",IF(AND($G112="Paid",$E112=""),"Add paid date",IF($G112="Void","Void",IF($G112="Paid","Paid",IF($D112&lt;Assumptions!$B$4,"Review overdue",IF($D112&lt;=Assumptions!$B$4+Assumptions!$B$6,"Due soon","Scheduled")))))))</f>
        <v/>
      </c>
    </row>
    <row r="113" ht="20" customHeight="1">
      <c r="A113" s="16" t="n"/>
      <c r="B113" s="16" t="n"/>
      <c r="C113" s="16" t="n"/>
      <c r="D113" s="17" t="n"/>
      <c r="E113" s="17" t="n"/>
      <c r="F113" s="18" t="n"/>
      <c r="G113" s="16" t="n"/>
      <c r="H113" s="23" t="n"/>
      <c r="I113" s="31">
        <f>IF($A113="","",IF(OR($G113&lt;&gt;"Scheduled",$D113=""),"",IFERROR($D113-Assumptions!$B$4,"")))</f>
        <v/>
      </c>
      <c r="J113" s="22">
        <f>IF($A113="","",IF(OR($B113="",$C113="",$D113="",$F113="",$G113=""),"Check required fields",IF(AND($G113="Paid",$E113=""),"Add paid date",IF($G113="Void","Void",IF($G113="Paid","Paid",IF($D113&lt;Assumptions!$B$4,"Review overdue",IF($D113&lt;=Assumptions!$B$4+Assumptions!$B$6,"Due soon","Scheduled")))))))</f>
        <v/>
      </c>
    </row>
    <row r="114" ht="20" customHeight="1">
      <c r="A114" s="16" t="n"/>
      <c r="B114" s="16" t="n"/>
      <c r="C114" s="16" t="n"/>
      <c r="D114" s="17" t="n"/>
      <c r="E114" s="17" t="n"/>
      <c r="F114" s="18" t="n"/>
      <c r="G114" s="16" t="n"/>
      <c r="H114" s="23" t="n"/>
      <c r="I114" s="30">
        <f>IF($A114="","",IF(OR($G114&lt;&gt;"Scheduled",$D114=""),"",IFERROR($D114-Assumptions!$B$4,"")))</f>
        <v/>
      </c>
      <c r="J114" s="20">
        <f>IF($A114="","",IF(OR($B114="",$C114="",$D114="",$F114="",$G114=""),"Check required fields",IF(AND($G114="Paid",$E114=""),"Add paid date",IF($G114="Void","Void",IF($G114="Paid","Paid",IF($D114&lt;Assumptions!$B$4,"Review overdue",IF($D114&lt;=Assumptions!$B$4+Assumptions!$B$6,"Due soon","Scheduled")))))))</f>
        <v/>
      </c>
    </row>
    <row r="115" ht="20" customHeight="1">
      <c r="A115" s="16" t="n"/>
      <c r="B115" s="16" t="n"/>
      <c r="C115" s="16" t="n"/>
      <c r="D115" s="17" t="n"/>
      <c r="E115" s="17" t="n"/>
      <c r="F115" s="18" t="n"/>
      <c r="G115" s="16" t="n"/>
      <c r="H115" s="23" t="n"/>
      <c r="I115" s="31">
        <f>IF($A115="","",IF(OR($G115&lt;&gt;"Scheduled",$D115=""),"",IFERROR($D115-Assumptions!$B$4,"")))</f>
        <v/>
      </c>
      <c r="J115" s="22">
        <f>IF($A115="","",IF(OR($B115="",$C115="",$D115="",$F115="",$G115=""),"Check required fields",IF(AND($G115="Paid",$E115=""),"Add paid date",IF($G115="Void","Void",IF($G115="Paid","Paid",IF($D115&lt;Assumptions!$B$4,"Review overdue",IF($D115&lt;=Assumptions!$B$4+Assumptions!$B$6,"Due soon","Scheduled")))))))</f>
        <v/>
      </c>
    </row>
    <row r="116" ht="20" customHeight="1">
      <c r="A116" s="16" t="n"/>
      <c r="B116" s="16" t="n"/>
      <c r="C116" s="16" t="n"/>
      <c r="D116" s="17" t="n"/>
      <c r="E116" s="17" t="n"/>
      <c r="F116" s="18" t="n"/>
      <c r="G116" s="16" t="n"/>
      <c r="H116" s="23" t="n"/>
      <c r="I116" s="30">
        <f>IF($A116="","",IF(OR($G116&lt;&gt;"Scheduled",$D116=""),"",IFERROR($D116-Assumptions!$B$4,"")))</f>
        <v/>
      </c>
      <c r="J116" s="20">
        <f>IF($A116="","",IF(OR($B116="",$C116="",$D116="",$F116="",$G116=""),"Check required fields",IF(AND($G116="Paid",$E116=""),"Add paid date",IF($G116="Void","Void",IF($G116="Paid","Paid",IF($D116&lt;Assumptions!$B$4,"Review overdue",IF($D116&lt;=Assumptions!$B$4+Assumptions!$B$6,"Due soon","Scheduled")))))))</f>
        <v/>
      </c>
    </row>
    <row r="117" ht="20" customHeight="1">
      <c r="A117" s="16" t="n"/>
      <c r="B117" s="16" t="n"/>
      <c r="C117" s="16" t="n"/>
      <c r="D117" s="17" t="n"/>
      <c r="E117" s="17" t="n"/>
      <c r="F117" s="18" t="n"/>
      <c r="G117" s="16" t="n"/>
      <c r="H117" s="23" t="n"/>
      <c r="I117" s="31">
        <f>IF($A117="","",IF(OR($G117&lt;&gt;"Scheduled",$D117=""),"",IFERROR($D117-Assumptions!$B$4,"")))</f>
        <v/>
      </c>
      <c r="J117" s="22">
        <f>IF($A117="","",IF(OR($B117="",$C117="",$D117="",$F117="",$G117=""),"Check required fields",IF(AND($G117="Paid",$E117=""),"Add paid date",IF($G117="Void","Void",IF($G117="Paid","Paid",IF($D117&lt;Assumptions!$B$4,"Review overdue",IF($D117&lt;=Assumptions!$B$4+Assumptions!$B$6,"Due soon","Scheduled")))))))</f>
        <v/>
      </c>
    </row>
    <row r="118" ht="20" customHeight="1">
      <c r="A118" s="16" t="n"/>
      <c r="B118" s="16" t="n"/>
      <c r="C118" s="16" t="n"/>
      <c r="D118" s="17" t="n"/>
      <c r="E118" s="17" t="n"/>
      <c r="F118" s="18" t="n"/>
      <c r="G118" s="16" t="n"/>
      <c r="H118" s="23" t="n"/>
      <c r="I118" s="30">
        <f>IF($A118="","",IF(OR($G118&lt;&gt;"Scheduled",$D118=""),"",IFERROR($D118-Assumptions!$B$4,"")))</f>
        <v/>
      </c>
      <c r="J118" s="20">
        <f>IF($A118="","",IF(OR($B118="",$C118="",$D118="",$F118="",$G118=""),"Check required fields",IF(AND($G118="Paid",$E118=""),"Add paid date",IF($G118="Void","Void",IF($G118="Paid","Paid",IF($D118&lt;Assumptions!$B$4,"Review overdue",IF($D118&lt;=Assumptions!$B$4+Assumptions!$B$6,"Due soon","Scheduled")))))))</f>
        <v/>
      </c>
    </row>
    <row r="119" ht="20" customHeight="1">
      <c r="A119" s="16" t="n"/>
      <c r="B119" s="16" t="n"/>
      <c r="C119" s="16" t="n"/>
      <c r="D119" s="17" t="n"/>
      <c r="E119" s="17" t="n"/>
      <c r="F119" s="18" t="n"/>
      <c r="G119" s="16" t="n"/>
      <c r="H119" s="23" t="n"/>
      <c r="I119" s="31">
        <f>IF($A119="","",IF(OR($G119&lt;&gt;"Scheduled",$D119=""),"",IFERROR($D119-Assumptions!$B$4,"")))</f>
        <v/>
      </c>
      <c r="J119" s="22">
        <f>IF($A119="","",IF(OR($B119="",$C119="",$D119="",$F119="",$G119=""),"Check required fields",IF(AND($G119="Paid",$E119=""),"Add paid date",IF($G119="Void","Void",IF($G119="Paid","Paid",IF($D119&lt;Assumptions!$B$4,"Review overdue",IF($D119&lt;=Assumptions!$B$4+Assumptions!$B$6,"Due soon","Scheduled")))))))</f>
        <v/>
      </c>
    </row>
    <row r="120" ht="20" customHeight="1">
      <c r="A120" s="16" t="n"/>
      <c r="B120" s="16" t="n"/>
      <c r="C120" s="16" t="n"/>
      <c r="D120" s="17" t="n"/>
      <c r="E120" s="17" t="n"/>
      <c r="F120" s="18" t="n"/>
      <c r="G120" s="16" t="n"/>
      <c r="H120" s="23" t="n"/>
      <c r="I120" s="30">
        <f>IF($A120="","",IF(OR($G120&lt;&gt;"Scheduled",$D120=""),"",IFERROR($D120-Assumptions!$B$4,"")))</f>
        <v/>
      </c>
      <c r="J120" s="20">
        <f>IF($A120="","",IF(OR($B120="",$C120="",$D120="",$F120="",$G120=""),"Check required fields",IF(AND($G120="Paid",$E120=""),"Add paid date",IF($G120="Void","Void",IF($G120="Paid","Paid",IF($D120&lt;Assumptions!$B$4,"Review overdue",IF($D120&lt;=Assumptions!$B$4+Assumptions!$B$6,"Due soon","Scheduled")))))))</f>
        <v/>
      </c>
    </row>
    <row r="121" ht="20" customHeight="1">
      <c r="A121" s="16" t="n"/>
      <c r="B121" s="16" t="n"/>
      <c r="C121" s="16" t="n"/>
      <c r="D121" s="17" t="n"/>
      <c r="E121" s="17" t="n"/>
      <c r="F121" s="18" t="n"/>
      <c r="G121" s="16" t="n"/>
      <c r="H121" s="23" t="n"/>
      <c r="I121" s="31">
        <f>IF($A121="","",IF(OR($G121&lt;&gt;"Scheduled",$D121=""),"",IFERROR($D121-Assumptions!$B$4,"")))</f>
        <v/>
      </c>
      <c r="J121" s="22">
        <f>IF($A121="","",IF(OR($B121="",$C121="",$D121="",$F121="",$G121=""),"Check required fields",IF(AND($G121="Paid",$E121=""),"Add paid date",IF($G121="Void","Void",IF($G121="Paid","Paid",IF($D121&lt;Assumptions!$B$4,"Review overdue",IF($D121&lt;=Assumptions!$B$4+Assumptions!$B$6,"Due soon","Scheduled")))))))</f>
        <v/>
      </c>
    </row>
    <row r="122" ht="20" customHeight="1">
      <c r="A122" s="16" t="n"/>
      <c r="B122" s="16" t="n"/>
      <c r="C122" s="16" t="n"/>
      <c r="D122" s="17" t="n"/>
      <c r="E122" s="17" t="n"/>
      <c r="F122" s="18" t="n"/>
      <c r="G122" s="16" t="n"/>
      <c r="H122" s="23" t="n"/>
      <c r="I122" s="30">
        <f>IF($A122="","",IF(OR($G122&lt;&gt;"Scheduled",$D122=""),"",IFERROR($D122-Assumptions!$B$4,"")))</f>
        <v/>
      </c>
      <c r="J122" s="20">
        <f>IF($A122="","",IF(OR($B122="",$C122="",$D122="",$F122="",$G122=""),"Check required fields",IF(AND($G122="Paid",$E122=""),"Add paid date",IF($G122="Void","Void",IF($G122="Paid","Paid",IF($D122&lt;Assumptions!$B$4,"Review overdue",IF($D122&lt;=Assumptions!$B$4+Assumptions!$B$6,"Due soon","Scheduled")))))))</f>
        <v/>
      </c>
    </row>
    <row r="123" ht="20" customHeight="1">
      <c r="A123" s="16" t="n"/>
      <c r="B123" s="16" t="n"/>
      <c r="C123" s="16" t="n"/>
      <c r="D123" s="17" t="n"/>
      <c r="E123" s="17" t="n"/>
      <c r="F123" s="18" t="n"/>
      <c r="G123" s="16" t="n"/>
      <c r="H123" s="23" t="n"/>
      <c r="I123" s="31">
        <f>IF($A123="","",IF(OR($G123&lt;&gt;"Scheduled",$D123=""),"",IFERROR($D123-Assumptions!$B$4,"")))</f>
        <v/>
      </c>
      <c r="J123" s="22">
        <f>IF($A123="","",IF(OR($B123="",$C123="",$D123="",$F123="",$G123=""),"Check required fields",IF(AND($G123="Paid",$E123=""),"Add paid date",IF($G123="Void","Void",IF($G123="Paid","Paid",IF($D123&lt;Assumptions!$B$4,"Review overdue",IF($D123&lt;=Assumptions!$B$4+Assumptions!$B$6,"Due soon","Scheduled")))))))</f>
        <v/>
      </c>
    </row>
    <row r="124" ht="20" customHeight="1">
      <c r="A124" s="16" t="n"/>
      <c r="B124" s="16" t="n"/>
      <c r="C124" s="16" t="n"/>
      <c r="D124" s="17" t="n"/>
      <c r="E124" s="17" t="n"/>
      <c r="F124" s="18" t="n"/>
      <c r="G124" s="16" t="n"/>
      <c r="H124" s="23" t="n"/>
      <c r="I124" s="30">
        <f>IF($A124="","",IF(OR($G124&lt;&gt;"Scheduled",$D124=""),"",IFERROR($D124-Assumptions!$B$4,"")))</f>
        <v/>
      </c>
      <c r="J124" s="20">
        <f>IF($A124="","",IF(OR($B124="",$C124="",$D124="",$F124="",$G124=""),"Check required fields",IF(AND($G124="Paid",$E124=""),"Add paid date",IF($G124="Void","Void",IF($G124="Paid","Paid",IF($D124&lt;Assumptions!$B$4,"Review overdue",IF($D124&lt;=Assumptions!$B$4+Assumptions!$B$6,"Due soon","Scheduled")))))))</f>
        <v/>
      </c>
    </row>
    <row r="125" ht="20" customHeight="1">
      <c r="A125" s="16" t="n"/>
      <c r="B125" s="16" t="n"/>
      <c r="C125" s="16" t="n"/>
      <c r="D125" s="17" t="n"/>
      <c r="E125" s="17" t="n"/>
      <c r="F125" s="18" t="n"/>
      <c r="G125" s="16" t="n"/>
      <c r="H125" s="23" t="n"/>
      <c r="I125" s="31">
        <f>IF($A125="","",IF(OR($G125&lt;&gt;"Scheduled",$D125=""),"",IFERROR($D125-Assumptions!$B$4,"")))</f>
        <v/>
      </c>
      <c r="J125" s="22">
        <f>IF($A125="","",IF(OR($B125="",$C125="",$D125="",$F125="",$G125=""),"Check required fields",IF(AND($G125="Paid",$E125=""),"Add paid date",IF($G125="Void","Void",IF($G125="Paid","Paid",IF($D125&lt;Assumptions!$B$4,"Review overdue",IF($D125&lt;=Assumptions!$B$4+Assumptions!$B$6,"Due soon","Scheduled")))))))</f>
        <v/>
      </c>
    </row>
    <row r="126" ht="20" customHeight="1">
      <c r="A126" s="16" t="n"/>
      <c r="B126" s="16" t="n"/>
      <c r="C126" s="16" t="n"/>
      <c r="D126" s="17" t="n"/>
      <c r="E126" s="17" t="n"/>
      <c r="F126" s="18" t="n"/>
      <c r="G126" s="16" t="n"/>
      <c r="H126" s="23" t="n"/>
      <c r="I126" s="30">
        <f>IF($A126="","",IF(OR($G126&lt;&gt;"Scheduled",$D126=""),"",IFERROR($D126-Assumptions!$B$4,"")))</f>
        <v/>
      </c>
      <c r="J126" s="20">
        <f>IF($A126="","",IF(OR($B126="",$C126="",$D126="",$F126="",$G126=""),"Check required fields",IF(AND($G126="Paid",$E126=""),"Add paid date",IF($G126="Void","Void",IF($G126="Paid","Paid",IF($D126&lt;Assumptions!$B$4,"Review overdue",IF($D126&lt;=Assumptions!$B$4+Assumptions!$B$6,"Due soon","Scheduled")))))))</f>
        <v/>
      </c>
    </row>
    <row r="127" ht="20" customHeight="1">
      <c r="A127" s="16" t="n"/>
      <c r="B127" s="16" t="n"/>
      <c r="C127" s="16" t="n"/>
      <c r="D127" s="17" t="n"/>
      <c r="E127" s="17" t="n"/>
      <c r="F127" s="18" t="n"/>
      <c r="G127" s="16" t="n"/>
      <c r="H127" s="23" t="n"/>
      <c r="I127" s="31">
        <f>IF($A127="","",IF(OR($G127&lt;&gt;"Scheduled",$D127=""),"",IFERROR($D127-Assumptions!$B$4,"")))</f>
        <v/>
      </c>
      <c r="J127" s="22">
        <f>IF($A127="","",IF(OR($B127="",$C127="",$D127="",$F127="",$G127=""),"Check required fields",IF(AND($G127="Paid",$E127=""),"Add paid date",IF($G127="Void","Void",IF($G127="Paid","Paid",IF($D127&lt;Assumptions!$B$4,"Review overdue",IF($D127&lt;=Assumptions!$B$4+Assumptions!$B$6,"Due soon","Scheduled")))))))</f>
        <v/>
      </c>
    </row>
    <row r="128" ht="20" customHeight="1">
      <c r="A128" s="16" t="n"/>
      <c r="B128" s="16" t="n"/>
      <c r="C128" s="16" t="n"/>
      <c r="D128" s="17" t="n"/>
      <c r="E128" s="17" t="n"/>
      <c r="F128" s="18" t="n"/>
      <c r="G128" s="16" t="n"/>
      <c r="H128" s="23" t="n"/>
      <c r="I128" s="30">
        <f>IF($A128="","",IF(OR($G128&lt;&gt;"Scheduled",$D128=""),"",IFERROR($D128-Assumptions!$B$4,"")))</f>
        <v/>
      </c>
      <c r="J128" s="20">
        <f>IF($A128="","",IF(OR($B128="",$C128="",$D128="",$F128="",$G128=""),"Check required fields",IF(AND($G128="Paid",$E128=""),"Add paid date",IF($G128="Void","Void",IF($G128="Paid","Paid",IF($D128&lt;Assumptions!$B$4,"Review overdue",IF($D128&lt;=Assumptions!$B$4+Assumptions!$B$6,"Due soon","Scheduled")))))))</f>
        <v/>
      </c>
    </row>
    <row r="129" ht="20" customHeight="1">
      <c r="A129" s="16" t="n"/>
      <c r="B129" s="16" t="n"/>
      <c r="C129" s="16" t="n"/>
      <c r="D129" s="17" t="n"/>
      <c r="E129" s="17" t="n"/>
      <c r="F129" s="18" t="n"/>
      <c r="G129" s="16" t="n"/>
      <c r="H129" s="23" t="n"/>
      <c r="I129" s="31">
        <f>IF($A129="","",IF(OR($G129&lt;&gt;"Scheduled",$D129=""),"",IFERROR($D129-Assumptions!$B$4,"")))</f>
        <v/>
      </c>
      <c r="J129" s="22">
        <f>IF($A129="","",IF(OR($B129="",$C129="",$D129="",$F129="",$G129=""),"Check required fields",IF(AND($G129="Paid",$E129=""),"Add paid date",IF($G129="Void","Void",IF($G129="Paid","Paid",IF($D129&lt;Assumptions!$B$4,"Review overdue",IF($D129&lt;=Assumptions!$B$4+Assumptions!$B$6,"Due soon","Scheduled")))))))</f>
        <v/>
      </c>
    </row>
    <row r="130" ht="20" customHeight="1">
      <c r="A130" s="16" t="n"/>
      <c r="B130" s="16" t="n"/>
      <c r="C130" s="16" t="n"/>
      <c r="D130" s="17" t="n"/>
      <c r="E130" s="17" t="n"/>
      <c r="F130" s="18" t="n"/>
      <c r="G130" s="16" t="n"/>
      <c r="H130" s="23" t="n"/>
      <c r="I130" s="30">
        <f>IF($A130="","",IF(OR($G130&lt;&gt;"Scheduled",$D130=""),"",IFERROR($D130-Assumptions!$B$4,"")))</f>
        <v/>
      </c>
      <c r="J130" s="20">
        <f>IF($A130="","",IF(OR($B130="",$C130="",$D130="",$F130="",$G130=""),"Check required fields",IF(AND($G130="Paid",$E130=""),"Add paid date",IF($G130="Void","Void",IF($G130="Paid","Paid",IF($D130&lt;Assumptions!$B$4,"Review overdue",IF($D130&lt;=Assumptions!$B$4+Assumptions!$B$6,"Due soon","Scheduled")))))))</f>
        <v/>
      </c>
    </row>
    <row r="131" ht="20" customHeight="1">
      <c r="A131" s="16" t="n"/>
      <c r="B131" s="16" t="n"/>
      <c r="C131" s="16" t="n"/>
      <c r="D131" s="17" t="n"/>
      <c r="E131" s="17" t="n"/>
      <c r="F131" s="18" t="n"/>
      <c r="G131" s="16" t="n"/>
      <c r="H131" s="23" t="n"/>
      <c r="I131" s="31">
        <f>IF($A131="","",IF(OR($G131&lt;&gt;"Scheduled",$D131=""),"",IFERROR($D131-Assumptions!$B$4,"")))</f>
        <v/>
      </c>
      <c r="J131" s="22">
        <f>IF($A131="","",IF(OR($B131="",$C131="",$D131="",$F131="",$G131=""),"Check required fields",IF(AND($G131="Paid",$E131=""),"Add paid date",IF($G131="Void","Void",IF($G131="Paid","Paid",IF($D131&lt;Assumptions!$B$4,"Review overdue",IF($D131&lt;=Assumptions!$B$4+Assumptions!$B$6,"Due soon","Scheduled")))))))</f>
        <v/>
      </c>
    </row>
    <row r="132" ht="20" customHeight="1">
      <c r="A132" s="16" t="n"/>
      <c r="B132" s="16" t="n"/>
      <c r="C132" s="16" t="n"/>
      <c r="D132" s="17" t="n"/>
      <c r="E132" s="17" t="n"/>
      <c r="F132" s="18" t="n"/>
      <c r="G132" s="16" t="n"/>
      <c r="H132" s="23" t="n"/>
      <c r="I132" s="30">
        <f>IF($A132="","",IF(OR($G132&lt;&gt;"Scheduled",$D132=""),"",IFERROR($D132-Assumptions!$B$4,"")))</f>
        <v/>
      </c>
      <c r="J132" s="20">
        <f>IF($A132="","",IF(OR($B132="",$C132="",$D132="",$F132="",$G132=""),"Check required fields",IF(AND($G132="Paid",$E132=""),"Add paid date",IF($G132="Void","Void",IF($G132="Paid","Paid",IF($D132&lt;Assumptions!$B$4,"Review overdue",IF($D132&lt;=Assumptions!$B$4+Assumptions!$B$6,"Due soon","Scheduled")))))))</f>
        <v/>
      </c>
    </row>
    <row r="133" ht="20" customHeight="1">
      <c r="A133" s="16" t="n"/>
      <c r="B133" s="16" t="n"/>
      <c r="C133" s="16" t="n"/>
      <c r="D133" s="17" t="n"/>
      <c r="E133" s="17" t="n"/>
      <c r="F133" s="18" t="n"/>
      <c r="G133" s="16" t="n"/>
      <c r="H133" s="23" t="n"/>
      <c r="I133" s="31">
        <f>IF($A133="","",IF(OR($G133&lt;&gt;"Scheduled",$D133=""),"",IFERROR($D133-Assumptions!$B$4,"")))</f>
        <v/>
      </c>
      <c r="J133" s="22">
        <f>IF($A133="","",IF(OR($B133="",$C133="",$D133="",$F133="",$G133=""),"Check required fields",IF(AND($G133="Paid",$E133=""),"Add paid date",IF($G133="Void","Void",IF($G133="Paid","Paid",IF($D133&lt;Assumptions!$B$4,"Review overdue",IF($D133&lt;=Assumptions!$B$4+Assumptions!$B$6,"Due soon","Scheduled")))))))</f>
        <v/>
      </c>
    </row>
    <row r="134" ht="20" customHeight="1">
      <c r="A134" s="16" t="n"/>
      <c r="B134" s="16" t="n"/>
      <c r="C134" s="16" t="n"/>
      <c r="D134" s="17" t="n"/>
      <c r="E134" s="17" t="n"/>
      <c r="F134" s="18" t="n"/>
      <c r="G134" s="16" t="n"/>
      <c r="H134" s="23" t="n"/>
      <c r="I134" s="30">
        <f>IF($A134="","",IF(OR($G134&lt;&gt;"Scheduled",$D134=""),"",IFERROR($D134-Assumptions!$B$4,"")))</f>
        <v/>
      </c>
      <c r="J134" s="20">
        <f>IF($A134="","",IF(OR($B134="",$C134="",$D134="",$F134="",$G134=""),"Check required fields",IF(AND($G134="Paid",$E134=""),"Add paid date",IF($G134="Void","Void",IF($G134="Paid","Paid",IF($D134&lt;Assumptions!$B$4,"Review overdue",IF($D134&lt;=Assumptions!$B$4+Assumptions!$B$6,"Due soon","Scheduled")))))))</f>
        <v/>
      </c>
    </row>
    <row r="135" ht="20" customHeight="1">
      <c r="A135" s="16" t="n"/>
      <c r="B135" s="16" t="n"/>
      <c r="C135" s="16" t="n"/>
      <c r="D135" s="17" t="n"/>
      <c r="E135" s="17" t="n"/>
      <c r="F135" s="18" t="n"/>
      <c r="G135" s="16" t="n"/>
      <c r="H135" s="23" t="n"/>
      <c r="I135" s="31">
        <f>IF($A135="","",IF(OR($G135&lt;&gt;"Scheduled",$D135=""),"",IFERROR($D135-Assumptions!$B$4,"")))</f>
        <v/>
      </c>
      <c r="J135" s="22">
        <f>IF($A135="","",IF(OR($B135="",$C135="",$D135="",$F135="",$G135=""),"Check required fields",IF(AND($G135="Paid",$E135=""),"Add paid date",IF($G135="Void","Void",IF($G135="Paid","Paid",IF($D135&lt;Assumptions!$B$4,"Review overdue",IF($D135&lt;=Assumptions!$B$4+Assumptions!$B$6,"Due soon","Scheduled")))))))</f>
        <v/>
      </c>
    </row>
    <row r="136" ht="20" customHeight="1">
      <c r="A136" s="16" t="n"/>
      <c r="B136" s="16" t="n"/>
      <c r="C136" s="16" t="n"/>
      <c r="D136" s="17" t="n"/>
      <c r="E136" s="17" t="n"/>
      <c r="F136" s="18" t="n"/>
      <c r="G136" s="16" t="n"/>
      <c r="H136" s="23" t="n"/>
      <c r="I136" s="30">
        <f>IF($A136="","",IF(OR($G136&lt;&gt;"Scheduled",$D136=""),"",IFERROR($D136-Assumptions!$B$4,"")))</f>
        <v/>
      </c>
      <c r="J136" s="20">
        <f>IF($A136="","",IF(OR($B136="",$C136="",$D136="",$F136="",$G136=""),"Check required fields",IF(AND($G136="Paid",$E136=""),"Add paid date",IF($G136="Void","Void",IF($G136="Paid","Paid",IF($D136&lt;Assumptions!$B$4,"Review overdue",IF($D136&lt;=Assumptions!$B$4+Assumptions!$B$6,"Due soon","Scheduled")))))))</f>
        <v/>
      </c>
    </row>
    <row r="137" ht="20" customHeight="1">
      <c r="A137" s="16" t="n"/>
      <c r="B137" s="16" t="n"/>
      <c r="C137" s="16" t="n"/>
      <c r="D137" s="17" t="n"/>
      <c r="E137" s="17" t="n"/>
      <c r="F137" s="18" t="n"/>
      <c r="G137" s="16" t="n"/>
      <c r="H137" s="23" t="n"/>
      <c r="I137" s="31">
        <f>IF($A137="","",IF(OR($G137&lt;&gt;"Scheduled",$D137=""),"",IFERROR($D137-Assumptions!$B$4,"")))</f>
        <v/>
      </c>
      <c r="J137" s="22">
        <f>IF($A137="","",IF(OR($B137="",$C137="",$D137="",$F137="",$G137=""),"Check required fields",IF(AND($G137="Paid",$E137=""),"Add paid date",IF($G137="Void","Void",IF($G137="Paid","Paid",IF($D137&lt;Assumptions!$B$4,"Review overdue",IF($D137&lt;=Assumptions!$B$4+Assumptions!$B$6,"Due soon","Scheduled")))))))</f>
        <v/>
      </c>
    </row>
    <row r="138" ht="20" customHeight="1">
      <c r="A138" s="16" t="n"/>
      <c r="B138" s="16" t="n"/>
      <c r="C138" s="16" t="n"/>
      <c r="D138" s="17" t="n"/>
      <c r="E138" s="17" t="n"/>
      <c r="F138" s="18" t="n"/>
      <c r="G138" s="16" t="n"/>
      <c r="H138" s="23" t="n"/>
      <c r="I138" s="30">
        <f>IF($A138="","",IF(OR($G138&lt;&gt;"Scheduled",$D138=""),"",IFERROR($D138-Assumptions!$B$4,"")))</f>
        <v/>
      </c>
      <c r="J138" s="20">
        <f>IF($A138="","",IF(OR($B138="",$C138="",$D138="",$F138="",$G138=""),"Check required fields",IF(AND($G138="Paid",$E138=""),"Add paid date",IF($G138="Void","Void",IF($G138="Paid","Paid",IF($D138&lt;Assumptions!$B$4,"Review overdue",IF($D138&lt;=Assumptions!$B$4+Assumptions!$B$6,"Due soon","Scheduled")))))))</f>
        <v/>
      </c>
    </row>
    <row r="139" ht="20" customHeight="1">
      <c r="A139" s="16" t="n"/>
      <c r="B139" s="16" t="n"/>
      <c r="C139" s="16" t="n"/>
      <c r="D139" s="17" t="n"/>
      <c r="E139" s="17" t="n"/>
      <c r="F139" s="18" t="n"/>
      <c r="G139" s="16" t="n"/>
      <c r="H139" s="23" t="n"/>
      <c r="I139" s="31">
        <f>IF($A139="","",IF(OR($G139&lt;&gt;"Scheduled",$D139=""),"",IFERROR($D139-Assumptions!$B$4,"")))</f>
        <v/>
      </c>
      <c r="J139" s="22">
        <f>IF($A139="","",IF(OR($B139="",$C139="",$D139="",$F139="",$G139=""),"Check required fields",IF(AND($G139="Paid",$E139=""),"Add paid date",IF($G139="Void","Void",IF($G139="Paid","Paid",IF($D139&lt;Assumptions!$B$4,"Review overdue",IF($D139&lt;=Assumptions!$B$4+Assumptions!$B$6,"Due soon","Scheduled")))))))</f>
        <v/>
      </c>
    </row>
    <row r="140" ht="20" customHeight="1">
      <c r="A140" s="16" t="n"/>
      <c r="B140" s="16" t="n"/>
      <c r="C140" s="16" t="n"/>
      <c r="D140" s="17" t="n"/>
      <c r="E140" s="17" t="n"/>
      <c r="F140" s="18" t="n"/>
      <c r="G140" s="16" t="n"/>
      <c r="H140" s="23" t="n"/>
      <c r="I140" s="30">
        <f>IF($A140="","",IF(OR($G140&lt;&gt;"Scheduled",$D140=""),"",IFERROR($D140-Assumptions!$B$4,"")))</f>
        <v/>
      </c>
      <c r="J140" s="20">
        <f>IF($A140="","",IF(OR($B140="",$C140="",$D140="",$F140="",$G140=""),"Check required fields",IF(AND($G140="Paid",$E140=""),"Add paid date",IF($G140="Void","Void",IF($G140="Paid","Paid",IF($D140&lt;Assumptions!$B$4,"Review overdue",IF($D140&lt;=Assumptions!$B$4+Assumptions!$B$6,"Due soon","Scheduled")))))))</f>
        <v/>
      </c>
    </row>
    <row r="141" ht="20" customHeight="1">
      <c r="A141" s="16" t="n"/>
      <c r="B141" s="16" t="n"/>
      <c r="C141" s="16" t="n"/>
      <c r="D141" s="17" t="n"/>
      <c r="E141" s="17" t="n"/>
      <c r="F141" s="18" t="n"/>
      <c r="G141" s="16" t="n"/>
      <c r="H141" s="23" t="n"/>
      <c r="I141" s="31">
        <f>IF($A141="","",IF(OR($G141&lt;&gt;"Scheduled",$D141=""),"",IFERROR($D141-Assumptions!$B$4,"")))</f>
        <v/>
      </c>
      <c r="J141" s="22">
        <f>IF($A141="","",IF(OR($B141="",$C141="",$D141="",$F141="",$G141=""),"Check required fields",IF(AND($G141="Paid",$E141=""),"Add paid date",IF($G141="Void","Void",IF($G141="Paid","Paid",IF($D141&lt;Assumptions!$B$4,"Review overdue",IF($D141&lt;=Assumptions!$B$4+Assumptions!$B$6,"Due soon","Scheduled")))))))</f>
        <v/>
      </c>
    </row>
    <row r="142" ht="20" customHeight="1">
      <c r="A142" s="16" t="n"/>
      <c r="B142" s="16" t="n"/>
      <c r="C142" s="16" t="n"/>
      <c r="D142" s="17" t="n"/>
      <c r="E142" s="17" t="n"/>
      <c r="F142" s="18" t="n"/>
      <c r="G142" s="16" t="n"/>
      <c r="H142" s="23" t="n"/>
      <c r="I142" s="30">
        <f>IF($A142="","",IF(OR($G142&lt;&gt;"Scheduled",$D142=""),"",IFERROR($D142-Assumptions!$B$4,"")))</f>
        <v/>
      </c>
      <c r="J142" s="20">
        <f>IF($A142="","",IF(OR($B142="",$C142="",$D142="",$F142="",$G142=""),"Check required fields",IF(AND($G142="Paid",$E142=""),"Add paid date",IF($G142="Void","Void",IF($G142="Paid","Paid",IF($D142&lt;Assumptions!$B$4,"Review overdue",IF($D142&lt;=Assumptions!$B$4+Assumptions!$B$6,"Due soon","Scheduled")))))))</f>
        <v/>
      </c>
    </row>
    <row r="143" ht="20" customHeight="1">
      <c r="A143" s="16" t="n"/>
      <c r="B143" s="16" t="n"/>
      <c r="C143" s="16" t="n"/>
      <c r="D143" s="17" t="n"/>
      <c r="E143" s="17" t="n"/>
      <c r="F143" s="18" t="n"/>
      <c r="G143" s="16" t="n"/>
      <c r="H143" s="23" t="n"/>
      <c r="I143" s="31">
        <f>IF($A143="","",IF(OR($G143&lt;&gt;"Scheduled",$D143=""),"",IFERROR($D143-Assumptions!$B$4,"")))</f>
        <v/>
      </c>
      <c r="J143" s="22">
        <f>IF($A143="","",IF(OR($B143="",$C143="",$D143="",$F143="",$G143=""),"Check required fields",IF(AND($G143="Paid",$E143=""),"Add paid date",IF($G143="Void","Void",IF($G143="Paid","Paid",IF($D143&lt;Assumptions!$B$4,"Review overdue",IF($D143&lt;=Assumptions!$B$4+Assumptions!$B$6,"Due soon","Scheduled")))))))</f>
        <v/>
      </c>
    </row>
    <row r="144" ht="20" customHeight="1">
      <c r="A144" s="16" t="n"/>
      <c r="B144" s="16" t="n"/>
      <c r="C144" s="16" t="n"/>
      <c r="D144" s="17" t="n"/>
      <c r="E144" s="17" t="n"/>
      <c r="F144" s="18" t="n"/>
      <c r="G144" s="16" t="n"/>
      <c r="H144" s="23" t="n"/>
      <c r="I144" s="30">
        <f>IF($A144="","",IF(OR($G144&lt;&gt;"Scheduled",$D144=""),"",IFERROR($D144-Assumptions!$B$4,"")))</f>
        <v/>
      </c>
      <c r="J144" s="20">
        <f>IF($A144="","",IF(OR($B144="",$C144="",$D144="",$F144="",$G144=""),"Check required fields",IF(AND($G144="Paid",$E144=""),"Add paid date",IF($G144="Void","Void",IF($G144="Paid","Paid",IF($D144&lt;Assumptions!$B$4,"Review overdue",IF($D144&lt;=Assumptions!$B$4+Assumptions!$B$6,"Due soon","Scheduled")))))))</f>
        <v/>
      </c>
    </row>
    <row r="145" ht="20" customHeight="1">
      <c r="A145" s="16" t="n"/>
      <c r="B145" s="16" t="n"/>
      <c r="C145" s="16" t="n"/>
      <c r="D145" s="17" t="n"/>
      <c r="E145" s="17" t="n"/>
      <c r="F145" s="18" t="n"/>
      <c r="G145" s="16" t="n"/>
      <c r="H145" s="23" t="n"/>
      <c r="I145" s="31">
        <f>IF($A145="","",IF(OR($G145&lt;&gt;"Scheduled",$D145=""),"",IFERROR($D145-Assumptions!$B$4,"")))</f>
        <v/>
      </c>
      <c r="J145" s="22">
        <f>IF($A145="","",IF(OR($B145="",$C145="",$D145="",$F145="",$G145=""),"Check required fields",IF(AND($G145="Paid",$E145=""),"Add paid date",IF($G145="Void","Void",IF($G145="Paid","Paid",IF($D145&lt;Assumptions!$B$4,"Review overdue",IF($D145&lt;=Assumptions!$B$4+Assumptions!$B$6,"Due soon","Scheduled")))))))</f>
        <v/>
      </c>
    </row>
    <row r="146" ht="20" customHeight="1">
      <c r="A146" s="16" t="n"/>
      <c r="B146" s="16" t="n"/>
      <c r="C146" s="16" t="n"/>
      <c r="D146" s="17" t="n"/>
      <c r="E146" s="17" t="n"/>
      <c r="F146" s="18" t="n"/>
      <c r="G146" s="16" t="n"/>
      <c r="H146" s="23" t="n"/>
      <c r="I146" s="30">
        <f>IF($A146="","",IF(OR($G146&lt;&gt;"Scheduled",$D146=""),"",IFERROR($D146-Assumptions!$B$4,"")))</f>
        <v/>
      </c>
      <c r="J146" s="20">
        <f>IF($A146="","",IF(OR($B146="",$C146="",$D146="",$F146="",$G146=""),"Check required fields",IF(AND($G146="Paid",$E146=""),"Add paid date",IF($G146="Void","Void",IF($G146="Paid","Paid",IF($D146&lt;Assumptions!$B$4,"Review overdue",IF($D146&lt;=Assumptions!$B$4+Assumptions!$B$6,"Due soon","Scheduled")))))))</f>
        <v/>
      </c>
    </row>
    <row r="147" ht="20" customHeight="1">
      <c r="A147" s="16" t="n"/>
      <c r="B147" s="16" t="n"/>
      <c r="C147" s="16" t="n"/>
      <c r="D147" s="17" t="n"/>
      <c r="E147" s="17" t="n"/>
      <c r="F147" s="18" t="n"/>
      <c r="G147" s="16" t="n"/>
      <c r="H147" s="23" t="n"/>
      <c r="I147" s="31">
        <f>IF($A147="","",IF(OR($G147&lt;&gt;"Scheduled",$D147=""),"",IFERROR($D147-Assumptions!$B$4,"")))</f>
        <v/>
      </c>
      <c r="J147" s="22">
        <f>IF($A147="","",IF(OR($B147="",$C147="",$D147="",$F147="",$G147=""),"Check required fields",IF(AND($G147="Paid",$E147=""),"Add paid date",IF($G147="Void","Void",IF($G147="Paid","Paid",IF($D147&lt;Assumptions!$B$4,"Review overdue",IF($D147&lt;=Assumptions!$B$4+Assumptions!$B$6,"Due soon","Scheduled")))))))</f>
        <v/>
      </c>
    </row>
    <row r="148" ht="20" customHeight="1">
      <c r="A148" s="16" t="n"/>
      <c r="B148" s="16" t="n"/>
      <c r="C148" s="16" t="n"/>
      <c r="D148" s="17" t="n"/>
      <c r="E148" s="17" t="n"/>
      <c r="F148" s="18" t="n"/>
      <c r="G148" s="16" t="n"/>
      <c r="H148" s="23" t="n"/>
      <c r="I148" s="30">
        <f>IF($A148="","",IF(OR($G148&lt;&gt;"Scheduled",$D148=""),"",IFERROR($D148-Assumptions!$B$4,"")))</f>
        <v/>
      </c>
      <c r="J148" s="20">
        <f>IF($A148="","",IF(OR($B148="",$C148="",$D148="",$F148="",$G148=""),"Check required fields",IF(AND($G148="Paid",$E148=""),"Add paid date",IF($G148="Void","Void",IF($G148="Paid","Paid",IF($D148&lt;Assumptions!$B$4,"Review overdue",IF($D148&lt;=Assumptions!$B$4+Assumptions!$B$6,"Due soon","Scheduled")))))))</f>
        <v/>
      </c>
    </row>
    <row r="149" ht="20" customHeight="1">
      <c r="A149" s="16" t="n"/>
      <c r="B149" s="16" t="n"/>
      <c r="C149" s="16" t="n"/>
      <c r="D149" s="17" t="n"/>
      <c r="E149" s="17" t="n"/>
      <c r="F149" s="18" t="n"/>
      <c r="G149" s="16" t="n"/>
      <c r="H149" s="23" t="n"/>
      <c r="I149" s="31">
        <f>IF($A149="","",IF(OR($G149&lt;&gt;"Scheduled",$D149=""),"",IFERROR($D149-Assumptions!$B$4,"")))</f>
        <v/>
      </c>
      <c r="J149" s="22">
        <f>IF($A149="","",IF(OR($B149="",$C149="",$D149="",$F149="",$G149=""),"Check required fields",IF(AND($G149="Paid",$E149=""),"Add paid date",IF($G149="Void","Void",IF($G149="Paid","Paid",IF($D149&lt;Assumptions!$B$4,"Review overdue",IF($D149&lt;=Assumptions!$B$4+Assumptions!$B$6,"Due soon","Scheduled")))))))</f>
        <v/>
      </c>
    </row>
    <row r="150" ht="20" customHeight="1">
      <c r="A150" s="16" t="n"/>
      <c r="B150" s="16" t="n"/>
      <c r="C150" s="16" t="n"/>
      <c r="D150" s="17" t="n"/>
      <c r="E150" s="17" t="n"/>
      <c r="F150" s="18" t="n"/>
      <c r="G150" s="16" t="n"/>
      <c r="H150" s="23" t="n"/>
      <c r="I150" s="30">
        <f>IF($A150="","",IF(OR($G150&lt;&gt;"Scheduled",$D150=""),"",IFERROR($D150-Assumptions!$B$4,"")))</f>
        <v/>
      </c>
      <c r="J150" s="20">
        <f>IF($A150="","",IF(OR($B150="",$C150="",$D150="",$F150="",$G150=""),"Check required fields",IF(AND($G150="Paid",$E150=""),"Add paid date",IF($G150="Void","Void",IF($G150="Paid","Paid",IF($D150&lt;Assumptions!$B$4,"Review overdue",IF($D150&lt;=Assumptions!$B$4+Assumptions!$B$6,"Due soon","Scheduled")))))))</f>
        <v/>
      </c>
    </row>
    <row r="151" ht="20" customHeight="1">
      <c r="A151" s="16" t="n"/>
      <c r="B151" s="16" t="n"/>
      <c r="C151" s="16" t="n"/>
      <c r="D151" s="17" t="n"/>
      <c r="E151" s="17" t="n"/>
      <c r="F151" s="18" t="n"/>
      <c r="G151" s="16" t="n"/>
      <c r="H151" s="23" t="n"/>
      <c r="I151" s="31">
        <f>IF($A151="","",IF(OR($G151&lt;&gt;"Scheduled",$D151=""),"",IFERROR($D151-Assumptions!$B$4,"")))</f>
        <v/>
      </c>
      <c r="J151" s="22">
        <f>IF($A151="","",IF(OR($B151="",$C151="",$D151="",$F151="",$G151=""),"Check required fields",IF(AND($G151="Paid",$E151=""),"Add paid date",IF($G151="Void","Void",IF($G151="Paid","Paid",IF($D151&lt;Assumptions!$B$4,"Review overdue",IF($D151&lt;=Assumptions!$B$4+Assumptions!$B$6,"Due soon","Scheduled")))))))</f>
        <v/>
      </c>
    </row>
    <row r="152" ht="20" customHeight="1">
      <c r="A152" s="16" t="n"/>
      <c r="B152" s="16" t="n"/>
      <c r="C152" s="16" t="n"/>
      <c r="D152" s="17" t="n"/>
      <c r="E152" s="17" t="n"/>
      <c r="F152" s="18" t="n"/>
      <c r="G152" s="16" t="n"/>
      <c r="H152" s="23" t="n"/>
      <c r="I152" s="30">
        <f>IF($A152="","",IF(OR($G152&lt;&gt;"Scheduled",$D152=""),"",IFERROR($D152-Assumptions!$B$4,"")))</f>
        <v/>
      </c>
      <c r="J152" s="20">
        <f>IF($A152="","",IF(OR($B152="",$C152="",$D152="",$F152="",$G152=""),"Check required fields",IF(AND($G152="Paid",$E152=""),"Add paid date",IF($G152="Void","Void",IF($G152="Paid","Paid",IF($D152&lt;Assumptions!$B$4,"Review overdue",IF($D152&lt;=Assumptions!$B$4+Assumptions!$B$6,"Due soon","Scheduled")))))))</f>
        <v/>
      </c>
    </row>
    <row r="153" ht="20" customHeight="1">
      <c r="A153" s="16" t="n"/>
      <c r="B153" s="16" t="n"/>
      <c r="C153" s="16" t="n"/>
      <c r="D153" s="17" t="n"/>
      <c r="E153" s="17" t="n"/>
      <c r="F153" s="18" t="n"/>
      <c r="G153" s="16" t="n"/>
      <c r="H153" s="23" t="n"/>
      <c r="I153" s="31">
        <f>IF($A153="","",IF(OR($G153&lt;&gt;"Scheduled",$D153=""),"",IFERROR($D153-Assumptions!$B$4,"")))</f>
        <v/>
      </c>
      <c r="J153" s="22">
        <f>IF($A153="","",IF(OR($B153="",$C153="",$D153="",$F153="",$G153=""),"Check required fields",IF(AND($G153="Paid",$E153=""),"Add paid date",IF($G153="Void","Void",IF($G153="Paid","Paid",IF($D153&lt;Assumptions!$B$4,"Review overdue",IF($D153&lt;=Assumptions!$B$4+Assumptions!$B$6,"Due soon","Scheduled")))))))</f>
        <v/>
      </c>
    </row>
    <row r="154" ht="20" customHeight="1">
      <c r="A154" s="16" t="n"/>
      <c r="B154" s="16" t="n"/>
      <c r="C154" s="16" t="n"/>
      <c r="D154" s="17" t="n"/>
      <c r="E154" s="17" t="n"/>
      <c r="F154" s="18" t="n"/>
      <c r="G154" s="16" t="n"/>
      <c r="H154" s="23" t="n"/>
      <c r="I154" s="30">
        <f>IF($A154="","",IF(OR($G154&lt;&gt;"Scheduled",$D154=""),"",IFERROR($D154-Assumptions!$B$4,"")))</f>
        <v/>
      </c>
      <c r="J154" s="20">
        <f>IF($A154="","",IF(OR($B154="",$C154="",$D154="",$F154="",$G154=""),"Check required fields",IF(AND($G154="Paid",$E154=""),"Add paid date",IF($G154="Void","Void",IF($G154="Paid","Paid",IF($D154&lt;Assumptions!$B$4,"Review overdue",IF($D154&lt;=Assumptions!$B$4+Assumptions!$B$6,"Due soon","Scheduled")))))))</f>
        <v/>
      </c>
    </row>
    <row r="155" ht="20" customHeight="1">
      <c r="A155" s="16" t="n"/>
      <c r="B155" s="16" t="n"/>
      <c r="C155" s="16" t="n"/>
      <c r="D155" s="17" t="n"/>
      <c r="E155" s="17" t="n"/>
      <c r="F155" s="18" t="n"/>
      <c r="G155" s="16" t="n"/>
      <c r="H155" s="23" t="n"/>
      <c r="I155" s="31">
        <f>IF($A155="","",IF(OR($G155&lt;&gt;"Scheduled",$D155=""),"",IFERROR($D155-Assumptions!$B$4,"")))</f>
        <v/>
      </c>
      <c r="J155" s="22">
        <f>IF($A155="","",IF(OR($B155="",$C155="",$D155="",$F155="",$G155=""),"Check required fields",IF(AND($G155="Paid",$E155=""),"Add paid date",IF($G155="Void","Void",IF($G155="Paid","Paid",IF($D155&lt;Assumptions!$B$4,"Review overdue",IF($D155&lt;=Assumptions!$B$4+Assumptions!$B$6,"Due soon","Scheduled")))))))</f>
        <v/>
      </c>
    </row>
  </sheetData>
  <autoFilter ref="A5:J155"/>
  <mergeCells count="1">
    <mergeCell ref="A1:J1"/>
  </mergeCells>
  <conditionalFormatting sqref="J6:J155">
    <cfRule type="expression" priority="1" dxfId="1">
      <formula>$J6="Paid"</formula>
    </cfRule>
    <cfRule type="expression" priority="2" dxfId="0">
      <formula>OR($J6="Review overdue",$J6="Add paid date",$J6="Check required fields")</formula>
    </cfRule>
    <cfRule type="expression" priority="3" dxfId="2">
      <formula>$J6="Due soon"</formula>
    </cfRule>
  </conditionalFormatting>
  <dataValidations count="3">
    <dataValidation sqref="C6:C155" showDropDown="0" showInputMessage="0" showErrorMessage="0" allowBlank="0" errorTitle="Cost type check" error="Select Premium Installment or Deductible." type="list">
      <formula1>"Premium Installment,Deductible"</formula1>
    </dataValidation>
    <dataValidation sqref="G6:G155" showDropDown="0" showInputMessage="0" showErrorMessage="0" allowBlank="0" errorTitle="Payment status check" error="Select a listed payment status." type="list">
      <formula1>"Scheduled,Paid,Void"</formula1>
    </dataValidation>
    <dataValidation sqref="F6:F155" showDropDown="0" showInputMessage="0" showErrorMessage="0" allowBlank="0" errorTitle="Amount check" error="Enter a dollar amount greater than zero." type="decimal" operator="greaterThan">
      <formula1>0</formula1>
    </dataValidation>
  </dataValidations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H8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46" customWidth="1" min="3" max="3"/>
    <col width="24" customWidth="1" min="4" max="4"/>
    <col width="20" customWidth="1" min="5" max="5"/>
    <col width="20" customWidth="1" min="6" max="6"/>
    <col width="22" customWidth="1" min="7" max="7"/>
    <col width="18" customWidth="1" min="8" max="8"/>
  </cols>
  <sheetData>
    <row r="1" ht="30" customHeight="1">
      <c r="A1" s="1" t="inlineStr">
        <is>
          <t>Assumptions and Reference Choices</t>
        </is>
      </c>
      <c r="B1" s="28" t="n"/>
      <c r="C1" s="28" t="n"/>
      <c r="D1" s="28" t="n"/>
      <c r="E1" s="28" t="n"/>
      <c r="F1" s="28" t="n"/>
      <c r="G1" s="28" t="n"/>
      <c r="H1" s="29" t="n"/>
    </row>
    <row r="2" ht="30" customHeight="1">
      <c r="A2" s="10" t="inlineStr">
        <is>
          <t>Setting</t>
        </is>
      </c>
      <c r="B2" s="10" t="inlineStr">
        <is>
          <t>Value</t>
        </is>
      </c>
      <c r="C2" s="10" t="inlineStr">
        <is>
          <t>Use</t>
        </is>
      </c>
      <c r="D2" s="10" t="inlineStr">
        <is>
          <t>Coverage Types</t>
        </is>
      </c>
      <c r="E2" s="10" t="inlineStr">
        <is>
          <t>Policy Status</t>
        </is>
      </c>
      <c r="F2" s="10" t="inlineStr">
        <is>
          <t>Payment Frequency</t>
        </is>
      </c>
      <c r="G2" s="10" t="inlineStr">
        <is>
          <t>Cost Type</t>
        </is>
      </c>
      <c r="H2" s="10" t="inlineStr">
        <is>
          <t>Payment Status</t>
        </is>
      </c>
    </row>
    <row r="3" ht="30" customHeight="1">
      <c r="A3" s="24" t="inlineStr">
        <is>
          <t>Report Year</t>
        </is>
      </c>
      <c r="B3" s="25" t="n">
        <v>2026</v>
      </c>
      <c r="C3" s="24" t="inlineStr">
        <is>
          <t>Controls annual summary and monthly chart</t>
        </is>
      </c>
      <c r="D3" s="23" t="inlineStr">
        <is>
          <t>General Liability</t>
        </is>
      </c>
      <c r="E3" s="23" t="inlineStr">
        <is>
          <t>Active</t>
        </is>
      </c>
      <c r="F3" s="23" t="inlineStr">
        <is>
          <t>Annual</t>
        </is>
      </c>
      <c r="G3" s="23" t="inlineStr">
        <is>
          <t>Premium Installment</t>
        </is>
      </c>
      <c r="H3" s="23" t="inlineStr">
        <is>
          <t>Scheduled</t>
        </is>
      </c>
    </row>
    <row r="4" ht="30" customHeight="1">
      <c r="A4" s="26" t="inlineStr">
        <is>
          <t>As of Date</t>
        </is>
      </c>
      <c r="B4" s="27" t="n">
        <v>46275</v>
      </c>
      <c r="C4" s="26" t="inlineStr">
        <is>
          <t>Controls due and renewal review calculations</t>
        </is>
      </c>
      <c r="D4" s="23" t="inlineStr">
        <is>
          <t>Commercial Auto</t>
        </is>
      </c>
      <c r="E4" s="23" t="inlineStr">
        <is>
          <t>Pending Renewal</t>
        </is>
      </c>
      <c r="F4" s="23" t="inlineStr">
        <is>
          <t>Semiannual</t>
        </is>
      </c>
      <c r="G4" s="23" t="inlineStr">
        <is>
          <t>Deductible</t>
        </is>
      </c>
      <c r="H4" s="23" t="inlineStr">
        <is>
          <t>Paid</t>
        </is>
      </c>
    </row>
    <row r="5" ht="30" customHeight="1">
      <c r="A5" s="24" t="inlineStr">
        <is>
          <t>Renewal Review Days</t>
        </is>
      </c>
      <c r="B5" s="25" t="n">
        <v>45</v>
      </c>
      <c r="C5" s="24" t="inlineStr">
        <is>
          <t>Days before expiration to request a review</t>
        </is>
      </c>
      <c r="D5" s="23" t="inlineStr">
        <is>
          <t>Workers Compensation</t>
        </is>
      </c>
      <c r="E5" s="23" t="inlineStr">
        <is>
          <t>Canceled</t>
        </is>
      </c>
      <c r="F5" s="23" t="inlineStr">
        <is>
          <t>Quarterly</t>
        </is>
      </c>
      <c r="G5" s="24" t="n"/>
      <c r="H5" s="23" t="inlineStr">
        <is>
          <t>Void</t>
        </is>
      </c>
    </row>
    <row r="6" ht="30" customHeight="1">
      <c r="A6" s="26" t="inlineStr">
        <is>
          <t>Due Soon Days</t>
        </is>
      </c>
      <c r="B6" s="25" t="n">
        <v>30</v>
      </c>
      <c r="C6" s="26" t="inlineStr">
        <is>
          <t>Days before a scheduled payment is marked due soon</t>
        </is>
      </c>
      <c r="D6" s="23" t="inlineStr">
        <is>
          <t>Inland Marine</t>
        </is>
      </c>
      <c r="E6" s="23" t="inlineStr">
        <is>
          <t>Expired</t>
        </is>
      </c>
      <c r="F6" s="23" t="inlineStr">
        <is>
          <t>Monthly</t>
        </is>
      </c>
      <c r="G6" s="26" t="n"/>
      <c r="H6" s="26" t="n"/>
    </row>
    <row r="7" ht="30" customHeight="1">
      <c r="A7" s="24" t="n"/>
      <c r="B7" s="24" t="n"/>
      <c r="C7" s="24" t="n"/>
      <c r="D7" s="23" t="inlineStr">
        <is>
          <t>Umbrella</t>
        </is>
      </c>
      <c r="E7" s="24" t="n"/>
      <c r="F7" s="24" t="n"/>
      <c r="G7" s="24" t="n"/>
      <c r="H7" s="24" t="n"/>
    </row>
    <row r="8" ht="30" customHeight="1">
      <c r="A8" s="26" t="n"/>
      <c r="B8" s="26" t="n"/>
      <c r="C8" s="26" t="n"/>
      <c r="D8" s="23" t="inlineStr">
        <is>
          <t>Property</t>
        </is>
      </c>
      <c r="E8" s="26" t="n"/>
      <c r="F8" s="26" t="n"/>
      <c r="G8" s="26" t="n"/>
      <c r="H8" s="26" t="n"/>
    </row>
  </sheetData>
  <autoFilter ref="A2:H8"/>
  <mergeCells count="1">
    <mergeCell ref="A1:H1"/>
  </mergeCells>
  <dataValidations count="2">
    <dataValidation sqref="B3" showDropDown="0" showInputMessage="0" showErrorMessage="0" allowBlank="0" errorTitle="Report year check" error="Enter a positive four-digit report year." type="whole" operator="greaterThan">
      <formula1>0</formula1>
    </dataValidation>
    <dataValidation sqref="B5:B6" showDropDown="0" showInputMessage="0" showErrorMessage="0" allowBlank="0" errorTitle="Day setting check" error="Enter zero or a positive whole number of days." type="whole" operator="greaterThanOrEqual">
      <formula1>0</formula1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Lawn Care Business Workbook</dc:creator>
  <dc:title xmlns:dc="http://purl.org/dc/elements/1.1/">Lawn Care Insurance Cost Tracker</dc:title>
  <dc:subject xmlns:dc="http://purl.org/dc/elements/1.1/">Track policy premiums, installments, deductibles, and annual insurance cost</dc:subject>
  <dcterms:created xmlns:dcterms="http://purl.org/dc/terms/" xmlns:xsi="http://www.w3.org/2001/XMLSchema-instance" xsi:type="dcterms:W3CDTF">2026-09-10T14:56:36Z</dcterms:created>
  <dcterms:modified xmlns:dcterms="http://purl.org/dc/terms/" xmlns:xsi="http://www.w3.org/2001/XMLSchema-instance" xsi:type="dcterms:W3CDTF">2026-09-10T14:56:37+00:00Z</dcterms:modified>
</cp:coreProperties>
</file>