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'Leads'!$A$4:$Q$104</definedName>
    <definedName name="_xlnm._FilterDatabase" localSheetId="2" hidden="1">'Assumptions'!$A$4:$B$11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3665D"/>
      <sz val="10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17261F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3" fontId="3" fillId="4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3" fontId="3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9" fontId="3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3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3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3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9" fontId="4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'Summary'!$D$5:$D$11</f>
            </numRef>
          </cat>
          <val>
            <numRef>
              <f>'Summary'!$E$5:$E$11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41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18" customWidth="1" min="4" max="4"/>
    <col width="11" customWidth="1" min="5" max="5"/>
    <col width="16" customWidth="1" min="6" max="6"/>
    <col width="17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Fictional Green Spruce Lawn Co. | Lawn Care Lead Tracker</t>
        </is>
      </c>
    </row>
    <row r="2" ht="30" customHeight="1">
      <c r="A2" s="3" t="inlineStr">
        <is>
          <t>All sample prospects, properties, owners, and transactions are fictional. Indicators are calculated from the Leads sheet for planning and human review.</t>
        </is>
      </c>
    </row>
    <row r="3">
      <c r="A3" s="4" t="inlineStr">
        <is>
          <t>As of</t>
        </is>
      </c>
      <c r="B3" s="5">
        <f>TODAY()</f>
        <v/>
      </c>
    </row>
    <row r="4">
      <c r="A4" s="6" t="inlineStr">
        <is>
          <t>Indicator</t>
        </is>
      </c>
      <c r="B4" s="6" t="inlineStr">
        <is>
          <t>Value</t>
        </is>
      </c>
      <c r="D4" s="6" t="inlineStr">
        <is>
          <t>Status</t>
        </is>
      </c>
      <c r="E4" s="6" t="inlineStr">
        <is>
          <t>Leads</t>
        </is>
      </c>
      <c r="F4" s="6" t="inlineStr">
        <is>
          <t>Est. Value</t>
        </is>
      </c>
      <c r="G4" s="6" t="inlineStr">
        <is>
          <t>Weighted Value</t>
        </is>
      </c>
    </row>
    <row r="5">
      <c r="A5" s="7" t="inlineStr">
        <is>
          <t>Total leads</t>
        </is>
      </c>
      <c r="B5" s="8">
        <f>COUNTIF(Leads!$A$5:$A$104,"&lt;&gt;")</f>
        <v/>
      </c>
      <c r="D5" s="7">
        <f>IF(Assumptions!$A$5="","",Assumptions!$A$5)</f>
        <v/>
      </c>
      <c r="E5" s="9">
        <f>IF($D5="","",COUNTIF(Leads!$I$5:$I$104,$D5))</f>
        <v/>
      </c>
      <c r="F5" s="10">
        <f>IF($D5="","",SUMIF(Leads!$I$5:$I$104,$D5,Leads!$J$5:$J$104))</f>
        <v/>
      </c>
      <c r="G5" s="10">
        <f>IF($D5="","",SUMIF(Leads!$I$5:$I$104,$D5,Leads!$L$5:$L$104))</f>
        <v/>
      </c>
    </row>
    <row r="6">
      <c r="A6" s="11" t="inlineStr">
        <is>
          <t>Open leads</t>
        </is>
      </c>
      <c r="B6" s="12">
        <f>COUNTIFS(Leads!$A$5:$A$104,"&lt;&gt;",Leads!$I$5:$I$104,"&lt;&gt;Won",Leads!$I$5:$I$104,"&lt;&gt;Lost")</f>
        <v/>
      </c>
      <c r="D6" s="11">
        <f>IF(Assumptions!$A$6="","",Assumptions!$A$6)</f>
        <v/>
      </c>
      <c r="E6" s="13">
        <f>IF($D6="","",COUNTIF(Leads!$I$5:$I$104,$D6))</f>
        <v/>
      </c>
      <c r="F6" s="14">
        <f>IF($D6="","",SUMIF(Leads!$I$5:$I$104,$D6,Leads!$J$5:$J$104))</f>
        <v/>
      </c>
      <c r="G6" s="14">
        <f>IF($D6="","",SUMIF(Leads!$I$5:$I$104,$D6,Leads!$L$5:$L$104))</f>
        <v/>
      </c>
    </row>
    <row r="7">
      <c r="A7" s="7" t="inlineStr">
        <is>
          <t>Won leads</t>
        </is>
      </c>
      <c r="B7" s="8">
        <f>COUNTIF(Leads!$I$5:$I$104,"Won")</f>
        <v/>
      </c>
      <c r="D7" s="7">
        <f>IF(Assumptions!$A$7="","",Assumptions!$A$7)</f>
        <v/>
      </c>
      <c r="E7" s="9">
        <f>IF($D7="","",COUNTIF(Leads!$I$5:$I$104,$D7))</f>
        <v/>
      </c>
      <c r="F7" s="10">
        <f>IF($D7="","",SUMIF(Leads!$I$5:$I$104,$D7,Leads!$J$5:$J$104))</f>
        <v/>
      </c>
      <c r="G7" s="10">
        <f>IF($D7="","",SUMIF(Leads!$I$5:$I$104,$D7,Leads!$L$5:$L$104))</f>
        <v/>
      </c>
    </row>
    <row r="8">
      <c r="A8" s="11" t="inlineStr">
        <is>
          <t>Past-due follow-ups</t>
        </is>
      </c>
      <c r="B8" s="12">
        <f>COUNTIF(Leads!$Q$5:$Q$104,"Past due")</f>
        <v/>
      </c>
      <c r="D8" s="11">
        <f>IF(Assumptions!$A$8="","",Assumptions!$A$8)</f>
        <v/>
      </c>
      <c r="E8" s="13">
        <f>IF($D8="","",COUNTIF(Leads!$I$5:$I$104,$D8))</f>
        <v/>
      </c>
      <c r="F8" s="14">
        <f>IF($D8="","",SUMIF(Leads!$I$5:$I$104,$D8,Leads!$J$5:$J$104))</f>
        <v/>
      </c>
      <c r="G8" s="14">
        <f>IF($D8="","",SUMIF(Leads!$I$5:$I$104,$D8,Leads!$L$5:$L$104))</f>
        <v/>
      </c>
    </row>
    <row r="9">
      <c r="A9" s="7" t="inlineStr">
        <is>
          <t>Estimated open pipeline</t>
        </is>
      </c>
      <c r="B9" s="15">
        <f>SUMIFS(Leads!$J$5:$J$104,Leads!$A$5:$A$104,"&lt;&gt;",Leads!$I$5:$I$104,"&lt;&gt;Won",Leads!$I$5:$I$104,"&lt;&gt;Lost")</f>
        <v/>
      </c>
      <c r="D9" s="7">
        <f>IF(Assumptions!$A$9="","",Assumptions!$A$9)</f>
        <v/>
      </c>
      <c r="E9" s="9">
        <f>IF($D9="","",COUNTIF(Leads!$I$5:$I$104,$D9))</f>
        <v/>
      </c>
      <c r="F9" s="10">
        <f>IF($D9="","",SUMIF(Leads!$I$5:$I$104,$D9,Leads!$J$5:$J$104))</f>
        <v/>
      </c>
      <c r="G9" s="10">
        <f>IF($D9="","",SUMIF(Leads!$I$5:$I$104,$D9,Leads!$L$5:$L$104))</f>
        <v/>
      </c>
    </row>
    <row r="10">
      <c r="A10" s="11" t="inlineStr">
        <is>
          <t>Weighted open pipeline</t>
        </is>
      </c>
      <c r="B10" s="16">
        <f>SUMIFS(Leads!$L$5:$L$104,Leads!$A$5:$A$104,"&lt;&gt;",Leads!$I$5:$I$104,"&lt;&gt;Won",Leads!$I$5:$I$104,"&lt;&gt;Lost")</f>
        <v/>
      </c>
      <c r="D10" s="11">
        <f>IF(Assumptions!$A$10="","",Assumptions!$A$10)</f>
        <v/>
      </c>
      <c r="E10" s="13">
        <f>IF($D10="","",COUNTIF(Leads!$I$5:$I$104,$D10))</f>
        <v/>
      </c>
      <c r="F10" s="14">
        <f>IF($D10="","",SUMIF(Leads!$I$5:$I$104,$D10,Leads!$J$5:$J$104))</f>
        <v/>
      </c>
      <c r="G10" s="14">
        <f>IF($D10="","",SUMIF(Leads!$I$5:$I$104,$D10,Leads!$L$5:$L$104))</f>
        <v/>
      </c>
    </row>
    <row r="11">
      <c r="A11" s="7" t="inlineStr">
        <is>
          <t>Won value</t>
        </is>
      </c>
      <c r="B11" s="15">
        <f>SUMIFS(Leads!$J$5:$J$104,Leads!$A$5:$A$104,"&lt;&gt;",Leads!$I$5:$I$104,"Won")</f>
        <v/>
      </c>
      <c r="D11" s="7">
        <f>IF(Assumptions!$A$11="","",Assumptions!$A$11)</f>
        <v/>
      </c>
      <c r="E11" s="9">
        <f>IF($D11="","",COUNTIF(Leads!$I$5:$I$104,$D11))</f>
        <v/>
      </c>
      <c r="F11" s="10">
        <f>IF($D11="","",SUMIF(Leads!$I$5:$I$104,$D11,Leads!$J$5:$J$104))</f>
        <v/>
      </c>
      <c r="G11" s="10">
        <f>IF($D11="","",SUMIF(Leads!$I$5:$I$104,$D11,Leads!$L$5:$L$104))</f>
        <v/>
      </c>
    </row>
    <row r="12">
      <c r="A12" s="11" t="inlineStr">
        <is>
          <t>Lead-to-won rate</t>
        </is>
      </c>
      <c r="B12" s="17">
        <f>IFERROR(B7/B5,"")</f>
        <v/>
      </c>
    </row>
    <row r="13">
      <c r="A13" s="7" t="inlineStr">
        <is>
          <t>Average estimated lead value</t>
        </is>
      </c>
      <c r="B13" s="15">
        <f>IFERROR(AVERAGEIF(Leads!$A$5:$A$104,"&lt;&gt;",Leads!$J$5:$J$104),"")</f>
        <v/>
      </c>
    </row>
  </sheetData>
  <mergeCells count="1">
    <mergeCell ref="A1:N1"/>
  </mergeCells>
  <conditionalFormatting sqref="B8">
    <cfRule type="expression" priority="1" dxfId="0">
      <formula>$B$8&gt;0</formula>
    </cfRule>
  </conditionalFormatting>
  <conditionalFormatting sqref="B7">
    <cfRule type="expression" priority="2" dxfId="1">
      <formula>$B$7&gt;0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9" customWidth="1" min="3" max="3"/>
    <col width="32" customWidth="1" min="4" max="4"/>
    <col width="17" customWidth="1" min="5" max="5"/>
    <col width="24" customWidth="1" min="6" max="6"/>
    <col width="19" customWidth="1" min="7" max="7"/>
    <col width="25" customWidth="1" min="8" max="8"/>
    <col width="17" customWidth="1" min="9" max="9"/>
    <col width="15" customWidth="1" min="10" max="10"/>
    <col width="12" customWidth="1" min="11" max="11"/>
    <col width="17" customWidth="1" min="12" max="12"/>
    <col width="16" customWidth="1" min="13" max="13"/>
    <col width="31" customWidth="1" min="14" max="14"/>
    <col width="14" customWidth="1" min="15" max="15"/>
    <col width="12" customWidth="1" min="16" max="16"/>
    <col width="19" customWidth="1" min="17" max="17"/>
  </cols>
  <sheetData>
    <row r="1" ht="30" customHeight="1">
      <c r="A1" s="1" t="inlineStr">
        <is>
          <t>Fictional Green Spruce Lawn Co. | Lead Records</t>
        </is>
      </c>
    </row>
    <row r="2" ht="30" customHeight="1">
      <c r="A2" s="3" t="inlineStr">
        <is>
          <t>Enter or update yellow cells. Formula columns calculate likelihood, weighted value, days open, and follow-up checks. Alerts require a human review.</t>
        </is>
      </c>
    </row>
    <row r="3">
      <c r="A3" s="18" t="inlineStr">
        <is>
          <t>Yellow cells are editable. Use one unique lead ID per prospect.</t>
        </is>
      </c>
    </row>
    <row r="4" ht="32" customHeight="1">
      <c r="A4" s="19" t="inlineStr">
        <is>
          <t>Lead ID</t>
        </is>
      </c>
      <c r="B4" s="19" t="inlineStr">
        <is>
          <t>Date Received</t>
        </is>
      </c>
      <c r="C4" s="19" t="inlineStr">
        <is>
          <t>Prospect</t>
        </is>
      </c>
      <c r="D4" s="19" t="inlineStr">
        <is>
          <t>Property</t>
        </is>
      </c>
      <c r="E4" s="19" t="inlineStr">
        <is>
          <t>Lawn Area (sq ft)</t>
        </is>
      </c>
      <c r="F4" s="19" t="inlineStr">
        <is>
          <t>Service Requested</t>
        </is>
      </c>
      <c r="G4" s="19" t="inlineStr">
        <is>
          <t>Lead Source</t>
        </is>
      </c>
      <c r="H4" s="19" t="inlineStr">
        <is>
          <t>Owner</t>
        </is>
      </c>
      <c r="I4" s="19" t="inlineStr">
        <is>
          <t>Status</t>
        </is>
      </c>
      <c r="J4" s="19" t="inlineStr">
        <is>
          <t>Est. Value</t>
        </is>
      </c>
      <c r="K4" s="19" t="inlineStr">
        <is>
          <t>Likelihood</t>
        </is>
      </c>
      <c r="L4" s="19" t="inlineStr">
        <is>
          <t>Weighted Value</t>
        </is>
      </c>
      <c r="M4" s="19" t="inlineStr">
        <is>
          <t>Next Action Date</t>
        </is>
      </c>
      <c r="N4" s="19" t="inlineStr">
        <is>
          <t>Next Action</t>
        </is>
      </c>
      <c r="O4" s="19" t="inlineStr">
        <is>
          <t>Close Date</t>
        </is>
      </c>
      <c r="P4" s="19" t="inlineStr">
        <is>
          <t>Days Open</t>
        </is>
      </c>
      <c r="Q4" s="19" t="inlineStr">
        <is>
          <t>Follow-up Check</t>
        </is>
      </c>
    </row>
    <row r="5">
      <c r="A5" s="20" t="inlineStr">
        <is>
          <t>DEMO-001</t>
        </is>
      </c>
      <c r="B5" s="21" t="n">
        <v>46274</v>
      </c>
      <c r="C5" s="22" t="inlineStr">
        <is>
          <t>Fictional Avery Pine</t>
        </is>
      </c>
      <c r="D5" s="22" t="inlineStr">
        <is>
          <t>Fictional Oak Lantern Residence</t>
        </is>
      </c>
      <c r="E5" s="23" t="n">
        <v>8500</v>
      </c>
      <c r="F5" s="22" t="inlineStr">
        <is>
          <t>Weekly Mowing</t>
        </is>
      </c>
      <c r="G5" s="22" t="inlineStr">
        <is>
          <t>Website</t>
        </is>
      </c>
      <c r="H5" s="22" t="inlineStr">
        <is>
          <t>Fictional Jordan Reed</t>
        </is>
      </c>
      <c r="I5" s="20" t="inlineStr">
        <is>
          <t>New</t>
        </is>
      </c>
      <c r="J5" s="24" t="n">
        <v>840</v>
      </c>
      <c r="K5" s="25">
        <f>IF(OR($A5="",$I5=""),"",IFERROR(VLOOKUP($I5,Assumptions!$A$5:$B$11,2,FALSE),""))</f>
        <v/>
      </c>
      <c r="L5" s="26">
        <f>IF(OR($A5="",$J5="",$K5=""),"",IFERROR($J5*$K5,""))</f>
        <v/>
      </c>
      <c r="M5" s="21" t="n">
        <v>46277</v>
      </c>
      <c r="N5" s="22" t="inlineStr">
        <is>
          <t>Call to confirm service scope</t>
        </is>
      </c>
      <c r="O5" s="21" t="n"/>
      <c r="P5" s="27">
        <f>IF(OR($A5="",$B5=""),"",IF(OR($I5="Won",$I5="Lost"),IF($O5="","",IFERROR(MAX(0,$O5-$B5),"")),IFERROR(MAX(0,TODAY()-$B5),"")))</f>
        <v/>
      </c>
      <c r="Q5" s="28">
        <f>IF($A5="","",IF($I5="","Set status",IF(OR($I5="Won",$I5="Lost"),IF($O5="","Add close date","Closed"),IF($M5="","Set next action",IF($M5&lt;TODAY(),"Past due",IF($M5=TODAY(),"Due today","Scheduled"))))))</f>
        <v/>
      </c>
    </row>
    <row r="6">
      <c r="A6" s="20" t="inlineStr">
        <is>
          <t>DEMO-002</t>
        </is>
      </c>
      <c r="B6" s="21" t="n">
        <v>46268</v>
      </c>
      <c r="C6" s="22" t="inlineStr">
        <is>
          <t>Fictional Harbor Finch HOA</t>
        </is>
      </c>
      <c r="D6" s="22" t="inlineStr">
        <is>
          <t>Fictional Harbor Finch Common Area</t>
        </is>
      </c>
      <c r="E6" s="23" t="n">
        <v>42000</v>
      </c>
      <c r="F6" s="22" t="inlineStr">
        <is>
          <t>Biweekly Mowing</t>
        </is>
      </c>
      <c r="G6" s="22" t="inlineStr">
        <is>
          <t>Referral</t>
        </is>
      </c>
      <c r="H6" s="22" t="inlineStr">
        <is>
          <t>Fictional Casey Brooks</t>
        </is>
      </c>
      <c r="I6" s="20" t="inlineStr">
        <is>
          <t>Contacted</t>
        </is>
      </c>
      <c r="J6" s="24" t="n">
        <v>3600</v>
      </c>
      <c r="K6" s="29">
        <f>IF(OR($A6="",$I6=""),"",IFERROR(VLOOKUP($I6,Assumptions!$A$5:$B$11,2,FALSE),""))</f>
        <v/>
      </c>
      <c r="L6" s="30">
        <f>IF(OR($A6="",$J6="",$K6=""),"",IFERROR($J6*$K6,""))</f>
        <v/>
      </c>
      <c r="M6" s="21" t="n">
        <v>46275</v>
      </c>
      <c r="N6" s="22" t="inlineStr">
        <is>
          <t>Send measurement questions</t>
        </is>
      </c>
      <c r="O6" s="21" t="n"/>
      <c r="P6" s="31">
        <f>IF(OR($A6="",$B6=""),"",IF(OR($I6="Won",$I6="Lost"),IF($O6="","",IFERROR(MAX(0,$O6-$B6),"")),IFERROR(MAX(0,TODAY()-$B6),"")))</f>
        <v/>
      </c>
      <c r="Q6" s="32">
        <f>IF($A6="","",IF($I6="","Set status",IF(OR($I6="Won",$I6="Lost"),IF($O6="","Add close date","Closed"),IF($M6="","Set next action",IF($M6&lt;TODAY(),"Past due",IF($M6=TODAY(),"Due today","Scheduled"))))))</f>
        <v/>
      </c>
    </row>
    <row r="7">
      <c r="A7" s="20" t="inlineStr">
        <is>
          <t>DEMO-003</t>
        </is>
      </c>
      <c r="B7" s="21" t="n">
        <v>46264</v>
      </c>
      <c r="C7" s="22" t="inlineStr">
        <is>
          <t>Fictional Rowan Meadow</t>
        </is>
      </c>
      <c r="D7" s="22" t="inlineStr">
        <is>
          <t>Fictional Rowan Meadow Residence</t>
        </is>
      </c>
      <c r="E7" s="23" t="n">
        <v>12400</v>
      </c>
      <c r="F7" s="22" t="inlineStr">
        <is>
          <t>Spring Cleanup</t>
        </is>
      </c>
      <c r="G7" s="22" t="inlineStr">
        <is>
          <t>Yard Sign</t>
        </is>
      </c>
      <c r="H7" s="22" t="inlineStr">
        <is>
          <t>Fictional Morgan Fields</t>
        </is>
      </c>
      <c r="I7" s="20" t="inlineStr">
        <is>
          <t>Qualified</t>
        </is>
      </c>
      <c r="J7" s="24" t="n">
        <v>975</v>
      </c>
      <c r="K7" s="25">
        <f>IF(OR($A7="",$I7=""),"",IFERROR(VLOOKUP($I7,Assumptions!$A$5:$B$11,2,FALSE),""))</f>
        <v/>
      </c>
      <c r="L7" s="26">
        <f>IF(OR($A7="",$J7="",$K7=""),"",IFERROR($J7*$K7,""))</f>
        <v/>
      </c>
      <c r="M7" s="21" t="n">
        <v>46276</v>
      </c>
      <c r="N7" s="22" t="inlineStr">
        <is>
          <t>Review cleanup details</t>
        </is>
      </c>
      <c r="O7" s="21" t="n"/>
      <c r="P7" s="27">
        <f>IF(OR($A7="",$B7=""),"",IF(OR($I7="Won",$I7="Lost"),IF($O7="","",IFERROR(MAX(0,$O7-$B7),"")),IFERROR(MAX(0,TODAY()-$B7),"")))</f>
        <v/>
      </c>
      <c r="Q7" s="28">
        <f>IF($A7="","",IF($I7="","Set status",IF(OR($I7="Won",$I7="Lost"),IF($O7="","Add close date","Closed"),IF($M7="","Set next action",IF($M7&lt;TODAY(),"Past due",IF($M7=TODAY(),"Due today","Scheduled"))))))</f>
        <v/>
      </c>
    </row>
    <row r="8">
      <c r="A8" s="20" t="inlineStr">
        <is>
          <t>DEMO-004</t>
        </is>
      </c>
      <c r="B8" s="21" t="n">
        <v>46260</v>
      </c>
      <c r="C8" s="22" t="inlineStr">
        <is>
          <t>Fictional Bluebird Offices</t>
        </is>
      </c>
      <c r="D8" s="22" t="inlineStr">
        <is>
          <t>Fictional Bluebird Office Grounds</t>
        </is>
      </c>
      <c r="E8" s="23" t="n">
        <v>68500</v>
      </c>
      <c r="F8" s="22" t="inlineStr">
        <is>
          <t>Mulch Installation</t>
        </is>
      </c>
      <c r="G8" s="22" t="inlineStr">
        <is>
          <t>Property Manager</t>
        </is>
      </c>
      <c r="H8" s="22" t="inlineStr">
        <is>
          <t>Fictional Jordan Reed</t>
        </is>
      </c>
      <c r="I8" s="20" t="inlineStr">
        <is>
          <t>Estimate Sent</t>
        </is>
      </c>
      <c r="J8" s="24" t="n">
        <v>4850</v>
      </c>
      <c r="K8" s="29">
        <f>IF(OR($A8="",$I8=""),"",IFERROR(VLOOKUP($I8,Assumptions!$A$5:$B$11,2,FALSE),""))</f>
        <v/>
      </c>
      <c r="L8" s="30">
        <f>IF(OR($A8="",$J8="",$K8=""),"",IFERROR($J8*$K8,""))</f>
        <v/>
      </c>
      <c r="M8" s="21" t="n">
        <v>46278</v>
      </c>
      <c r="N8" s="22" t="inlineStr">
        <is>
          <t>Review estimate with prospect</t>
        </is>
      </c>
      <c r="O8" s="21" t="n"/>
      <c r="P8" s="31">
        <f>IF(OR($A8="",$B8=""),"",IF(OR($I8="Won",$I8="Lost"),IF($O8="","",IFERROR(MAX(0,$O8-$B8),"")),IFERROR(MAX(0,TODAY()-$B8),"")))</f>
        <v/>
      </c>
      <c r="Q8" s="32">
        <f>IF($A8="","",IF($I8="","Set status",IF(OR($I8="Won",$I8="Lost"),IF($O8="","Add close date","Closed"),IF($M8="","Set next action",IF($M8&lt;TODAY(),"Past due",IF($M8=TODAY(),"Due today","Scheduled"))))))</f>
        <v/>
      </c>
    </row>
    <row r="9">
      <c r="A9" s="20" t="inlineStr">
        <is>
          <t>DEMO-005</t>
        </is>
      </c>
      <c r="B9" s="21" t="n">
        <v>46241</v>
      </c>
      <c r="C9" s="22" t="inlineStr">
        <is>
          <t>Fictional Willow Compass Household</t>
        </is>
      </c>
      <c r="D9" s="22" t="inlineStr">
        <is>
          <t>Fictional Willow Compass Corner Lot</t>
        </is>
      </c>
      <c r="E9" s="23" t="n">
        <v>7200</v>
      </c>
      <c r="F9" s="22" t="inlineStr">
        <is>
          <t>Shrub Trimming</t>
        </is>
      </c>
      <c r="G9" s="22" t="inlineStr">
        <is>
          <t>Community Event</t>
        </is>
      </c>
      <c r="H9" s="22" t="inlineStr">
        <is>
          <t>Fictional Casey Brooks</t>
        </is>
      </c>
      <c r="I9" s="20" t="inlineStr">
        <is>
          <t>Nurture</t>
        </is>
      </c>
      <c r="J9" s="24" t="n">
        <v>680</v>
      </c>
      <c r="K9" s="25">
        <f>IF(OR($A9="",$I9=""),"",IFERROR(VLOOKUP($I9,Assumptions!$A$5:$B$11,2,FALSE),""))</f>
        <v/>
      </c>
      <c r="L9" s="26">
        <f>IF(OR($A9="",$J9="",$K9=""),"",IFERROR($J9*$K9,""))</f>
        <v/>
      </c>
      <c r="M9" s="21" t="n">
        <v>46290</v>
      </c>
      <c r="N9" s="22" t="inlineStr">
        <is>
          <t>Check future project timing</t>
        </is>
      </c>
      <c r="O9" s="21" t="n"/>
      <c r="P9" s="27">
        <f>IF(OR($A9="",$B9=""),"",IF(OR($I9="Won",$I9="Lost"),IF($O9="","",IFERROR(MAX(0,$O9-$B9),"")),IFERROR(MAX(0,TODAY()-$B9),"")))</f>
        <v/>
      </c>
      <c r="Q9" s="28">
        <f>IF($A9="","",IF($I9="","Set status",IF(OR($I9="Won",$I9="Lost"),IF($O9="","Add close date","Closed"),IF($M9="","Set next action",IF($M9&lt;TODAY(),"Past due",IF($M9=TODAY(),"Due today","Scheduled"))))))</f>
        <v/>
      </c>
    </row>
    <row r="10">
      <c r="A10" s="20" t="inlineStr">
        <is>
          <t>DEMO-006</t>
        </is>
      </c>
      <c r="B10" s="21" t="n">
        <v>46248</v>
      </c>
      <c r="C10" s="22" t="inlineStr">
        <is>
          <t>Fictional Copper Acorn Center</t>
        </is>
      </c>
      <c r="D10" s="22" t="inlineStr">
        <is>
          <t>Fictional Copper Acorn Retail Grounds</t>
        </is>
      </c>
      <c r="E10" s="23" t="n">
        <v>92000</v>
      </c>
      <c r="F10" s="22" t="inlineStr">
        <is>
          <t>Landscape Refresh</t>
        </is>
      </c>
      <c r="G10" s="22" t="inlineStr">
        <is>
          <t>Referral</t>
        </is>
      </c>
      <c r="H10" s="22" t="inlineStr">
        <is>
          <t>Fictional Morgan Fields</t>
        </is>
      </c>
      <c r="I10" s="20" t="inlineStr">
        <is>
          <t>Won</t>
        </is>
      </c>
      <c r="J10" s="24" t="n">
        <v>6200</v>
      </c>
      <c r="K10" s="29">
        <f>IF(OR($A10="",$I10=""),"",IFERROR(VLOOKUP($I10,Assumptions!$A$5:$B$11,2,FALSE),""))</f>
        <v/>
      </c>
      <c r="L10" s="30">
        <f>IF(OR($A10="",$J10="",$K10=""),"",IFERROR($J10*$K10,""))</f>
        <v/>
      </c>
      <c r="M10" s="21" t="n"/>
      <c r="N10" s="22" t="n"/>
      <c r="O10" s="21" t="n">
        <v>46266</v>
      </c>
      <c r="P10" s="31">
        <f>IF(OR($A10="",$B10=""),"",IF(OR($I10="Won",$I10="Lost"),IF($O10="","",IFERROR(MAX(0,$O10-$B10),"")),IFERROR(MAX(0,TODAY()-$B10),"")))</f>
        <v/>
      </c>
      <c r="Q10" s="32">
        <f>IF($A10="","",IF($I10="","Set status",IF(OR($I10="Won",$I10="Lost"),IF($O10="","Add close date","Closed"),IF($M10="","Set next action",IF($M10&lt;TODAY(),"Past due",IF($M10=TODAY(),"Due today","Scheduled"))))))</f>
        <v/>
      </c>
    </row>
    <row r="11">
      <c r="A11" s="20" t="inlineStr">
        <is>
          <t>DEMO-007</t>
        </is>
      </c>
      <c r="B11" s="21" t="n">
        <v>46255</v>
      </c>
      <c r="C11" s="22" t="inlineStr">
        <is>
          <t>Fictional Silver Kite Household</t>
        </is>
      </c>
      <c r="D11" s="22" t="inlineStr">
        <is>
          <t>Fictional Silver Kite Residence</t>
        </is>
      </c>
      <c r="E11" s="23" t="n">
        <v>9800</v>
      </c>
      <c r="F11" s="22" t="inlineStr">
        <is>
          <t>Aeration &amp; Overseeding</t>
        </is>
      </c>
      <c r="G11" s="22" t="inlineStr">
        <is>
          <t>Phone Inquiry</t>
        </is>
      </c>
      <c r="H11" s="22" t="inlineStr">
        <is>
          <t>Fictional Jordan Reed</t>
        </is>
      </c>
      <c r="I11" s="20" t="inlineStr">
        <is>
          <t>Lost</t>
        </is>
      </c>
      <c r="J11" s="24" t="n">
        <v>1800</v>
      </c>
      <c r="K11" s="25">
        <f>IF(OR($A11="",$I11=""),"",IFERROR(VLOOKUP($I11,Assumptions!$A$5:$B$11,2,FALSE),""))</f>
        <v/>
      </c>
      <c r="L11" s="26">
        <f>IF(OR($A11="",$J11="",$K11=""),"",IFERROR($J11*$K11,""))</f>
        <v/>
      </c>
      <c r="M11" s="21" t="n"/>
      <c r="N11" s="22" t="n"/>
      <c r="O11" s="21" t="n">
        <v>46273</v>
      </c>
      <c r="P11" s="27">
        <f>IF(OR($A11="",$B11=""),"",IF(OR($I11="Won",$I11="Lost"),IF($O11="","",IFERROR(MAX(0,$O11-$B11),"")),IFERROR(MAX(0,TODAY()-$B11),"")))</f>
        <v/>
      </c>
      <c r="Q11" s="28">
        <f>IF($A11="","",IF($I11="","Set status",IF(OR($I11="Won",$I11="Lost"),IF($O11="","Add close date","Closed"),IF($M11="","Set next action",IF($M11&lt;TODAY(),"Past due",IF($M11=TODAY(),"Due today","Scheduled"))))))</f>
        <v/>
      </c>
    </row>
    <row r="12">
      <c r="A12" s="20" t="inlineStr">
        <is>
          <t>DEMO-008</t>
        </is>
      </c>
      <c r="B12" s="21" t="n">
        <v>46275</v>
      </c>
      <c r="C12" s="22" t="inlineStr">
        <is>
          <t>Fictional Elm Teacup Studio</t>
        </is>
      </c>
      <c r="D12" s="22" t="inlineStr">
        <is>
          <t>Fictional Elm Teacup Studio Lawn</t>
        </is>
      </c>
      <c r="E12" s="23" t="n">
        <v>4500</v>
      </c>
      <c r="F12" s="22" t="inlineStr">
        <is>
          <t>Weekly Mowing</t>
        </is>
      </c>
      <c r="G12" s="22" t="inlineStr">
        <is>
          <t>Website</t>
        </is>
      </c>
      <c r="H12" s="22" t="inlineStr">
        <is>
          <t>Fictional Casey Brooks</t>
        </is>
      </c>
      <c r="I12" s="20" t="inlineStr">
        <is>
          <t>Contacted</t>
        </is>
      </c>
      <c r="J12" s="24" t="n">
        <v>720</v>
      </c>
      <c r="K12" s="29">
        <f>IF(OR($A12="",$I12=""),"",IFERROR(VLOOKUP($I12,Assumptions!$A$5:$B$11,2,FALSE),""))</f>
        <v/>
      </c>
      <c r="L12" s="30">
        <f>IF(OR($A12="",$J12="",$K12=""),"",IFERROR($J12*$K12,""))</f>
        <v/>
      </c>
      <c r="M12" s="21" t="n">
        <v>46279</v>
      </c>
      <c r="N12" s="22" t="inlineStr">
        <is>
          <t>Confirm preferred visit window</t>
        </is>
      </c>
      <c r="O12" s="21" t="n"/>
      <c r="P12" s="31">
        <f>IF(OR($A12="",$B12=""),"",IF(OR($I12="Won",$I12="Lost"),IF($O12="","",IFERROR(MAX(0,$O12-$B12),"")),IFERROR(MAX(0,TODAY()-$B12),"")))</f>
        <v/>
      </c>
      <c r="Q12" s="32">
        <f>IF($A12="","",IF($I12="","Set status",IF(OR($I12="Won",$I12="Lost"),IF($O12="","Add close date","Closed"),IF($M12="","Set next action",IF($M12&lt;TODAY(),"Past due",IF($M12=TODAY(),"Due today","Scheduled"))))))</f>
        <v/>
      </c>
    </row>
    <row r="13">
      <c r="A13" s="20" t="inlineStr">
        <is>
          <t>DEMO-009</t>
        </is>
      </c>
      <c r="B13" s="21" t="n">
        <v>46270</v>
      </c>
      <c r="C13" s="22" t="inlineStr">
        <is>
          <t>Fictional Juniper Clock HOA</t>
        </is>
      </c>
      <c r="D13" s="22" t="inlineStr">
        <is>
          <t>Fictional Juniper Clock Entry Lawn</t>
        </is>
      </c>
      <c r="E13" s="23" t="n">
        <v>31000</v>
      </c>
      <c r="F13" s="22" t="inlineStr">
        <is>
          <t>Fall Cleanup</t>
        </is>
      </c>
      <c r="G13" s="22" t="inlineStr">
        <is>
          <t>Property Manager</t>
        </is>
      </c>
      <c r="H13" s="22" t="inlineStr">
        <is>
          <t>Fictional Morgan Fields</t>
        </is>
      </c>
      <c r="I13" s="20" t="inlineStr">
        <is>
          <t>Qualified</t>
        </is>
      </c>
      <c r="J13" s="24" t="n">
        <v>2400</v>
      </c>
      <c r="K13" s="25">
        <f>IF(OR($A13="",$I13=""),"",IFERROR(VLOOKUP($I13,Assumptions!$A$5:$B$11,2,FALSE),""))</f>
        <v/>
      </c>
      <c r="L13" s="26">
        <f>IF(OR($A13="",$J13="",$K13=""),"",IFERROR($J13*$K13,""))</f>
        <v/>
      </c>
      <c r="M13" s="21" t="n">
        <v>46274</v>
      </c>
      <c r="N13" s="22" t="inlineStr">
        <is>
          <t>Confirm debris removal scope</t>
        </is>
      </c>
      <c r="O13" s="21" t="n"/>
      <c r="P13" s="27">
        <f>IF(OR($A13="",$B13=""),"",IF(OR($I13="Won",$I13="Lost"),IF($O13="","",IFERROR(MAX(0,$O13-$B13),"")),IFERROR(MAX(0,TODAY()-$B13),"")))</f>
        <v/>
      </c>
      <c r="Q13" s="28">
        <f>IF($A13="","",IF($I13="","Set status",IF(OR($I13="Won",$I13="Lost"),IF($O13="","Add close date","Closed"),IF($M13="","Set next action",IF($M13&lt;TODAY(),"Past due",IF($M13=TODAY(),"Due today","Scheduled"))))))</f>
        <v/>
      </c>
    </row>
    <row r="14">
      <c r="A14" s="20" t="inlineStr">
        <is>
          <t>DEMO-010</t>
        </is>
      </c>
      <c r="B14" s="21" t="n">
        <v>46266</v>
      </c>
      <c r="C14" s="22" t="inlineStr">
        <is>
          <t>Fictional Maple Rocket Household</t>
        </is>
      </c>
      <c r="D14" s="22" t="inlineStr">
        <is>
          <t>Fictional Maple Rocket Residence</t>
        </is>
      </c>
      <c r="E14" s="23" t="n">
        <v>15600</v>
      </c>
      <c r="F14" s="22" t="inlineStr">
        <is>
          <t>Biweekly Mowing</t>
        </is>
      </c>
      <c r="G14" s="22" t="inlineStr">
        <is>
          <t>Yard Sign</t>
        </is>
      </c>
      <c r="H14" s="22" t="inlineStr">
        <is>
          <t>Fictional Jordan Reed</t>
        </is>
      </c>
      <c r="I14" s="20" t="inlineStr">
        <is>
          <t>Estimate Sent</t>
        </is>
      </c>
      <c r="J14" s="24" t="n">
        <v>1560</v>
      </c>
      <c r="K14" s="29">
        <f>IF(OR($A14="",$I14=""),"",IFERROR(VLOOKUP($I14,Assumptions!$A$5:$B$11,2,FALSE),""))</f>
        <v/>
      </c>
      <c r="L14" s="30">
        <f>IF(OR($A14="",$J14="",$K14=""),"",IFERROR($J14*$K14,""))</f>
        <v/>
      </c>
      <c r="M14" s="21" t="n">
        <v>46281</v>
      </c>
      <c r="N14" s="22" t="inlineStr">
        <is>
          <t>Follow up on estimate questions</t>
        </is>
      </c>
      <c r="O14" s="21" t="n"/>
      <c r="P14" s="31">
        <f>IF(OR($A14="",$B14=""),"",IF(OR($I14="Won",$I14="Lost"),IF($O14="","",IFERROR(MAX(0,$O14-$B14),"")),IFERROR(MAX(0,TODAY()-$B14),"")))</f>
        <v/>
      </c>
      <c r="Q14" s="32">
        <f>IF($A14="","",IF($I14="","Set status",IF(OR($I14="Won",$I14="Lost"),IF($O14="","Add close date","Closed"),IF($M14="","Set next action",IF($M14&lt;TODAY(),"Past due",IF($M14=TODAY(),"Due today","Scheduled"))))))</f>
        <v/>
      </c>
    </row>
    <row r="15">
      <c r="A15" s="20" t="n"/>
      <c r="B15" s="21" t="n"/>
      <c r="C15" s="22" t="n"/>
      <c r="D15" s="22" t="n"/>
      <c r="E15" s="23" t="n"/>
      <c r="F15" s="22" t="n"/>
      <c r="G15" s="22" t="n"/>
      <c r="H15" s="22" t="n"/>
      <c r="I15" s="20" t="n"/>
      <c r="J15" s="24" t="n"/>
      <c r="K15" s="25">
        <f>IF(OR($A15="",$I15=""),"",IFERROR(VLOOKUP($I15,Assumptions!$A$5:$B$11,2,FALSE),""))</f>
        <v/>
      </c>
      <c r="L15" s="26">
        <f>IF(OR($A15="",$J15="",$K15=""),"",IFERROR($J15*$K15,""))</f>
        <v/>
      </c>
      <c r="M15" s="21" t="n"/>
      <c r="N15" s="22" t="n"/>
      <c r="O15" s="21" t="n"/>
      <c r="P15" s="27">
        <f>IF(OR($A15="",$B15=""),"",IF(OR($I15="Won",$I15="Lost"),IF($O15="","",IFERROR(MAX(0,$O15-$B15),"")),IFERROR(MAX(0,TODAY()-$B15),"")))</f>
        <v/>
      </c>
      <c r="Q15" s="28">
        <f>IF($A15="","",IF($I15="","Set status",IF(OR($I15="Won",$I15="Lost"),IF($O15="","Add close date","Closed"),IF($M15="","Set next action",IF($M15&lt;TODAY(),"Past due",IF($M15=TODAY(),"Due today","Scheduled"))))))</f>
        <v/>
      </c>
    </row>
    <row r="16">
      <c r="A16" s="20" t="n"/>
      <c r="B16" s="21" t="n"/>
      <c r="C16" s="22" t="n"/>
      <c r="D16" s="22" t="n"/>
      <c r="E16" s="23" t="n"/>
      <c r="F16" s="22" t="n"/>
      <c r="G16" s="22" t="n"/>
      <c r="H16" s="22" t="n"/>
      <c r="I16" s="20" t="n"/>
      <c r="J16" s="24" t="n"/>
      <c r="K16" s="29">
        <f>IF(OR($A16="",$I16=""),"",IFERROR(VLOOKUP($I16,Assumptions!$A$5:$B$11,2,FALSE),""))</f>
        <v/>
      </c>
      <c r="L16" s="30">
        <f>IF(OR($A16="",$J16="",$K16=""),"",IFERROR($J16*$K16,""))</f>
        <v/>
      </c>
      <c r="M16" s="21" t="n"/>
      <c r="N16" s="22" t="n"/>
      <c r="O16" s="21" t="n"/>
      <c r="P16" s="31">
        <f>IF(OR($A16="",$B16=""),"",IF(OR($I16="Won",$I16="Lost"),IF($O16="","",IFERROR(MAX(0,$O16-$B16),"")),IFERROR(MAX(0,TODAY()-$B16),"")))</f>
        <v/>
      </c>
      <c r="Q16" s="32">
        <f>IF($A16="","",IF($I16="","Set status",IF(OR($I16="Won",$I16="Lost"),IF($O16="","Add close date","Closed"),IF($M16="","Set next action",IF($M16&lt;TODAY(),"Past due",IF($M16=TODAY(),"Due today","Scheduled"))))))</f>
        <v/>
      </c>
    </row>
    <row r="17">
      <c r="A17" s="20" t="n"/>
      <c r="B17" s="21" t="n"/>
      <c r="C17" s="22" t="n"/>
      <c r="D17" s="22" t="n"/>
      <c r="E17" s="23" t="n"/>
      <c r="F17" s="22" t="n"/>
      <c r="G17" s="22" t="n"/>
      <c r="H17" s="22" t="n"/>
      <c r="I17" s="20" t="n"/>
      <c r="J17" s="24" t="n"/>
      <c r="K17" s="25">
        <f>IF(OR($A17="",$I17=""),"",IFERROR(VLOOKUP($I17,Assumptions!$A$5:$B$11,2,FALSE),""))</f>
        <v/>
      </c>
      <c r="L17" s="26">
        <f>IF(OR($A17="",$J17="",$K17=""),"",IFERROR($J17*$K17,""))</f>
        <v/>
      </c>
      <c r="M17" s="21" t="n"/>
      <c r="N17" s="22" t="n"/>
      <c r="O17" s="21" t="n"/>
      <c r="P17" s="27">
        <f>IF(OR($A17="",$B17=""),"",IF(OR($I17="Won",$I17="Lost"),IF($O17="","",IFERROR(MAX(0,$O17-$B17),"")),IFERROR(MAX(0,TODAY()-$B17),"")))</f>
        <v/>
      </c>
      <c r="Q17" s="28">
        <f>IF($A17="","",IF($I17="","Set status",IF(OR($I17="Won",$I17="Lost"),IF($O17="","Add close date","Closed"),IF($M17="","Set next action",IF($M17&lt;TODAY(),"Past due",IF($M17=TODAY(),"Due today","Scheduled"))))))</f>
        <v/>
      </c>
    </row>
    <row r="18">
      <c r="A18" s="20" t="n"/>
      <c r="B18" s="21" t="n"/>
      <c r="C18" s="22" t="n"/>
      <c r="D18" s="22" t="n"/>
      <c r="E18" s="23" t="n"/>
      <c r="F18" s="22" t="n"/>
      <c r="G18" s="22" t="n"/>
      <c r="H18" s="22" t="n"/>
      <c r="I18" s="20" t="n"/>
      <c r="J18" s="24" t="n"/>
      <c r="K18" s="29">
        <f>IF(OR($A18="",$I18=""),"",IFERROR(VLOOKUP($I18,Assumptions!$A$5:$B$11,2,FALSE),""))</f>
        <v/>
      </c>
      <c r="L18" s="30">
        <f>IF(OR($A18="",$J18="",$K18=""),"",IFERROR($J18*$K18,""))</f>
        <v/>
      </c>
      <c r="M18" s="21" t="n"/>
      <c r="N18" s="22" t="n"/>
      <c r="O18" s="21" t="n"/>
      <c r="P18" s="31">
        <f>IF(OR($A18="",$B18=""),"",IF(OR($I18="Won",$I18="Lost"),IF($O18="","",IFERROR(MAX(0,$O18-$B18),"")),IFERROR(MAX(0,TODAY()-$B18),"")))</f>
        <v/>
      </c>
      <c r="Q18" s="32">
        <f>IF($A18="","",IF($I18="","Set status",IF(OR($I18="Won",$I18="Lost"),IF($O18="","Add close date","Closed"),IF($M18="","Set next action",IF($M18&lt;TODAY(),"Past due",IF($M18=TODAY(),"Due today","Scheduled"))))))</f>
        <v/>
      </c>
    </row>
    <row r="19">
      <c r="A19" s="20" t="n"/>
      <c r="B19" s="21" t="n"/>
      <c r="C19" s="22" t="n"/>
      <c r="D19" s="22" t="n"/>
      <c r="E19" s="23" t="n"/>
      <c r="F19" s="22" t="n"/>
      <c r="G19" s="22" t="n"/>
      <c r="H19" s="22" t="n"/>
      <c r="I19" s="20" t="n"/>
      <c r="J19" s="24" t="n"/>
      <c r="K19" s="25">
        <f>IF(OR($A19="",$I19=""),"",IFERROR(VLOOKUP($I19,Assumptions!$A$5:$B$11,2,FALSE),""))</f>
        <v/>
      </c>
      <c r="L19" s="26">
        <f>IF(OR($A19="",$J19="",$K19=""),"",IFERROR($J19*$K19,""))</f>
        <v/>
      </c>
      <c r="M19" s="21" t="n"/>
      <c r="N19" s="22" t="n"/>
      <c r="O19" s="21" t="n"/>
      <c r="P19" s="27">
        <f>IF(OR($A19="",$B19=""),"",IF(OR($I19="Won",$I19="Lost"),IF($O19="","",IFERROR(MAX(0,$O19-$B19),"")),IFERROR(MAX(0,TODAY()-$B19),"")))</f>
        <v/>
      </c>
      <c r="Q19" s="28">
        <f>IF($A19="","",IF($I19="","Set status",IF(OR($I19="Won",$I19="Lost"),IF($O19="","Add close date","Closed"),IF($M19="","Set next action",IF($M19&lt;TODAY(),"Past due",IF($M19=TODAY(),"Due today","Scheduled"))))))</f>
        <v/>
      </c>
    </row>
    <row r="20">
      <c r="A20" s="20" t="n"/>
      <c r="B20" s="21" t="n"/>
      <c r="C20" s="22" t="n"/>
      <c r="D20" s="22" t="n"/>
      <c r="E20" s="23" t="n"/>
      <c r="F20" s="22" t="n"/>
      <c r="G20" s="22" t="n"/>
      <c r="H20" s="22" t="n"/>
      <c r="I20" s="20" t="n"/>
      <c r="J20" s="24" t="n"/>
      <c r="K20" s="29">
        <f>IF(OR($A20="",$I20=""),"",IFERROR(VLOOKUP($I20,Assumptions!$A$5:$B$11,2,FALSE),""))</f>
        <v/>
      </c>
      <c r="L20" s="30">
        <f>IF(OR($A20="",$J20="",$K20=""),"",IFERROR($J20*$K20,""))</f>
        <v/>
      </c>
      <c r="M20" s="21" t="n"/>
      <c r="N20" s="22" t="n"/>
      <c r="O20" s="21" t="n"/>
      <c r="P20" s="31">
        <f>IF(OR($A20="",$B20=""),"",IF(OR($I20="Won",$I20="Lost"),IF($O20="","",IFERROR(MAX(0,$O20-$B20),"")),IFERROR(MAX(0,TODAY()-$B20),"")))</f>
        <v/>
      </c>
      <c r="Q20" s="32">
        <f>IF($A20="","",IF($I20="","Set status",IF(OR($I20="Won",$I20="Lost"),IF($O20="","Add close date","Closed"),IF($M20="","Set next action",IF($M20&lt;TODAY(),"Past due",IF($M20=TODAY(),"Due today","Scheduled"))))))</f>
        <v/>
      </c>
    </row>
    <row r="21">
      <c r="A21" s="20" t="n"/>
      <c r="B21" s="21" t="n"/>
      <c r="C21" s="22" t="n"/>
      <c r="D21" s="22" t="n"/>
      <c r="E21" s="23" t="n"/>
      <c r="F21" s="22" t="n"/>
      <c r="G21" s="22" t="n"/>
      <c r="H21" s="22" t="n"/>
      <c r="I21" s="20" t="n"/>
      <c r="J21" s="24" t="n"/>
      <c r="K21" s="25">
        <f>IF(OR($A21="",$I21=""),"",IFERROR(VLOOKUP($I21,Assumptions!$A$5:$B$11,2,FALSE),""))</f>
        <v/>
      </c>
      <c r="L21" s="26">
        <f>IF(OR($A21="",$J21="",$K21=""),"",IFERROR($J21*$K21,""))</f>
        <v/>
      </c>
      <c r="M21" s="21" t="n"/>
      <c r="N21" s="22" t="n"/>
      <c r="O21" s="21" t="n"/>
      <c r="P21" s="27">
        <f>IF(OR($A21="",$B21=""),"",IF(OR($I21="Won",$I21="Lost"),IF($O21="","",IFERROR(MAX(0,$O21-$B21),"")),IFERROR(MAX(0,TODAY()-$B21),"")))</f>
        <v/>
      </c>
      <c r="Q21" s="28">
        <f>IF($A21="","",IF($I21="","Set status",IF(OR($I21="Won",$I21="Lost"),IF($O21="","Add close date","Closed"),IF($M21="","Set next action",IF($M21&lt;TODAY(),"Past due",IF($M21=TODAY(),"Due today","Scheduled"))))))</f>
        <v/>
      </c>
    </row>
    <row r="22">
      <c r="A22" s="20" t="n"/>
      <c r="B22" s="21" t="n"/>
      <c r="C22" s="22" t="n"/>
      <c r="D22" s="22" t="n"/>
      <c r="E22" s="23" t="n"/>
      <c r="F22" s="22" t="n"/>
      <c r="G22" s="22" t="n"/>
      <c r="H22" s="22" t="n"/>
      <c r="I22" s="20" t="n"/>
      <c r="J22" s="24" t="n"/>
      <c r="K22" s="29">
        <f>IF(OR($A22="",$I22=""),"",IFERROR(VLOOKUP($I22,Assumptions!$A$5:$B$11,2,FALSE),""))</f>
        <v/>
      </c>
      <c r="L22" s="30">
        <f>IF(OR($A22="",$J22="",$K22=""),"",IFERROR($J22*$K22,""))</f>
        <v/>
      </c>
      <c r="M22" s="21" t="n"/>
      <c r="N22" s="22" t="n"/>
      <c r="O22" s="21" t="n"/>
      <c r="P22" s="31">
        <f>IF(OR($A22="",$B22=""),"",IF(OR($I22="Won",$I22="Lost"),IF($O22="","",IFERROR(MAX(0,$O22-$B22),"")),IFERROR(MAX(0,TODAY()-$B22),"")))</f>
        <v/>
      </c>
      <c r="Q22" s="32">
        <f>IF($A22="","",IF($I22="","Set status",IF(OR($I22="Won",$I22="Lost"),IF($O22="","Add close date","Closed"),IF($M22="","Set next action",IF($M22&lt;TODAY(),"Past due",IF($M22=TODAY(),"Due today","Scheduled"))))))</f>
        <v/>
      </c>
    </row>
    <row r="23">
      <c r="A23" s="20" t="n"/>
      <c r="B23" s="21" t="n"/>
      <c r="C23" s="22" t="n"/>
      <c r="D23" s="22" t="n"/>
      <c r="E23" s="23" t="n"/>
      <c r="F23" s="22" t="n"/>
      <c r="G23" s="22" t="n"/>
      <c r="H23" s="22" t="n"/>
      <c r="I23" s="20" t="n"/>
      <c r="J23" s="24" t="n"/>
      <c r="K23" s="25">
        <f>IF(OR($A23="",$I23=""),"",IFERROR(VLOOKUP($I23,Assumptions!$A$5:$B$11,2,FALSE),""))</f>
        <v/>
      </c>
      <c r="L23" s="26">
        <f>IF(OR($A23="",$J23="",$K23=""),"",IFERROR($J23*$K23,""))</f>
        <v/>
      </c>
      <c r="M23" s="21" t="n"/>
      <c r="N23" s="22" t="n"/>
      <c r="O23" s="21" t="n"/>
      <c r="P23" s="27">
        <f>IF(OR($A23="",$B23=""),"",IF(OR($I23="Won",$I23="Lost"),IF($O23="","",IFERROR(MAX(0,$O23-$B23),"")),IFERROR(MAX(0,TODAY()-$B23),"")))</f>
        <v/>
      </c>
      <c r="Q23" s="28">
        <f>IF($A23="","",IF($I23="","Set status",IF(OR($I23="Won",$I23="Lost"),IF($O23="","Add close date","Closed"),IF($M23="","Set next action",IF($M23&lt;TODAY(),"Past due",IF($M23=TODAY(),"Due today","Scheduled"))))))</f>
        <v/>
      </c>
    </row>
    <row r="24">
      <c r="A24" s="20" t="n"/>
      <c r="B24" s="21" t="n"/>
      <c r="C24" s="22" t="n"/>
      <c r="D24" s="22" t="n"/>
      <c r="E24" s="23" t="n"/>
      <c r="F24" s="22" t="n"/>
      <c r="G24" s="22" t="n"/>
      <c r="H24" s="22" t="n"/>
      <c r="I24" s="20" t="n"/>
      <c r="J24" s="24" t="n"/>
      <c r="K24" s="29">
        <f>IF(OR($A24="",$I24=""),"",IFERROR(VLOOKUP($I24,Assumptions!$A$5:$B$11,2,FALSE),""))</f>
        <v/>
      </c>
      <c r="L24" s="30">
        <f>IF(OR($A24="",$J24="",$K24=""),"",IFERROR($J24*$K24,""))</f>
        <v/>
      </c>
      <c r="M24" s="21" t="n"/>
      <c r="N24" s="22" t="n"/>
      <c r="O24" s="21" t="n"/>
      <c r="P24" s="31">
        <f>IF(OR($A24="",$B24=""),"",IF(OR($I24="Won",$I24="Lost"),IF($O24="","",IFERROR(MAX(0,$O24-$B24),"")),IFERROR(MAX(0,TODAY()-$B24),"")))</f>
        <v/>
      </c>
      <c r="Q24" s="32">
        <f>IF($A24="","",IF($I24="","Set status",IF(OR($I24="Won",$I24="Lost"),IF($O24="","Add close date","Closed"),IF($M24="","Set next action",IF($M24&lt;TODAY(),"Past due",IF($M24=TODAY(),"Due today","Scheduled"))))))</f>
        <v/>
      </c>
    </row>
    <row r="25">
      <c r="A25" s="20" t="n"/>
      <c r="B25" s="21" t="n"/>
      <c r="C25" s="22" t="n"/>
      <c r="D25" s="22" t="n"/>
      <c r="E25" s="23" t="n"/>
      <c r="F25" s="22" t="n"/>
      <c r="G25" s="22" t="n"/>
      <c r="H25" s="22" t="n"/>
      <c r="I25" s="20" t="n"/>
      <c r="J25" s="24" t="n"/>
      <c r="K25" s="25">
        <f>IF(OR($A25="",$I25=""),"",IFERROR(VLOOKUP($I25,Assumptions!$A$5:$B$11,2,FALSE),""))</f>
        <v/>
      </c>
      <c r="L25" s="26">
        <f>IF(OR($A25="",$J25="",$K25=""),"",IFERROR($J25*$K25,""))</f>
        <v/>
      </c>
      <c r="M25" s="21" t="n"/>
      <c r="N25" s="22" t="n"/>
      <c r="O25" s="21" t="n"/>
      <c r="P25" s="27">
        <f>IF(OR($A25="",$B25=""),"",IF(OR($I25="Won",$I25="Lost"),IF($O25="","",IFERROR(MAX(0,$O25-$B25),"")),IFERROR(MAX(0,TODAY()-$B25),"")))</f>
        <v/>
      </c>
      <c r="Q25" s="28">
        <f>IF($A25="","",IF($I25="","Set status",IF(OR($I25="Won",$I25="Lost"),IF($O25="","Add close date","Closed"),IF($M25="","Set next action",IF($M25&lt;TODAY(),"Past due",IF($M25=TODAY(),"Due today","Scheduled"))))))</f>
        <v/>
      </c>
    </row>
    <row r="26">
      <c r="A26" s="20" t="n"/>
      <c r="B26" s="21" t="n"/>
      <c r="C26" s="22" t="n"/>
      <c r="D26" s="22" t="n"/>
      <c r="E26" s="23" t="n"/>
      <c r="F26" s="22" t="n"/>
      <c r="G26" s="22" t="n"/>
      <c r="H26" s="22" t="n"/>
      <c r="I26" s="20" t="n"/>
      <c r="J26" s="24" t="n"/>
      <c r="K26" s="29">
        <f>IF(OR($A26="",$I26=""),"",IFERROR(VLOOKUP($I26,Assumptions!$A$5:$B$11,2,FALSE),""))</f>
        <v/>
      </c>
      <c r="L26" s="30">
        <f>IF(OR($A26="",$J26="",$K26=""),"",IFERROR($J26*$K26,""))</f>
        <v/>
      </c>
      <c r="M26" s="21" t="n"/>
      <c r="N26" s="22" t="n"/>
      <c r="O26" s="21" t="n"/>
      <c r="P26" s="31">
        <f>IF(OR($A26="",$B26=""),"",IF(OR($I26="Won",$I26="Lost"),IF($O26="","",IFERROR(MAX(0,$O26-$B26),"")),IFERROR(MAX(0,TODAY()-$B26),"")))</f>
        <v/>
      </c>
      <c r="Q26" s="32">
        <f>IF($A26="","",IF($I26="","Set status",IF(OR($I26="Won",$I26="Lost"),IF($O26="","Add close date","Closed"),IF($M26="","Set next action",IF($M26&lt;TODAY(),"Past due",IF($M26=TODAY(),"Due today","Scheduled"))))))</f>
        <v/>
      </c>
    </row>
    <row r="27">
      <c r="A27" s="20" t="n"/>
      <c r="B27" s="21" t="n"/>
      <c r="C27" s="22" t="n"/>
      <c r="D27" s="22" t="n"/>
      <c r="E27" s="23" t="n"/>
      <c r="F27" s="22" t="n"/>
      <c r="G27" s="22" t="n"/>
      <c r="H27" s="22" t="n"/>
      <c r="I27" s="20" t="n"/>
      <c r="J27" s="24" t="n"/>
      <c r="K27" s="25">
        <f>IF(OR($A27="",$I27=""),"",IFERROR(VLOOKUP($I27,Assumptions!$A$5:$B$11,2,FALSE),""))</f>
        <v/>
      </c>
      <c r="L27" s="26">
        <f>IF(OR($A27="",$J27="",$K27=""),"",IFERROR($J27*$K27,""))</f>
        <v/>
      </c>
      <c r="M27" s="21" t="n"/>
      <c r="N27" s="22" t="n"/>
      <c r="O27" s="21" t="n"/>
      <c r="P27" s="27">
        <f>IF(OR($A27="",$B27=""),"",IF(OR($I27="Won",$I27="Lost"),IF($O27="","",IFERROR(MAX(0,$O27-$B27),"")),IFERROR(MAX(0,TODAY()-$B27),"")))</f>
        <v/>
      </c>
      <c r="Q27" s="28">
        <f>IF($A27="","",IF($I27="","Set status",IF(OR($I27="Won",$I27="Lost"),IF($O27="","Add close date","Closed"),IF($M27="","Set next action",IF($M27&lt;TODAY(),"Past due",IF($M27=TODAY(),"Due today","Scheduled"))))))</f>
        <v/>
      </c>
    </row>
    <row r="28">
      <c r="A28" s="20" t="n"/>
      <c r="B28" s="21" t="n"/>
      <c r="C28" s="22" t="n"/>
      <c r="D28" s="22" t="n"/>
      <c r="E28" s="23" t="n"/>
      <c r="F28" s="22" t="n"/>
      <c r="G28" s="22" t="n"/>
      <c r="H28" s="22" t="n"/>
      <c r="I28" s="20" t="n"/>
      <c r="J28" s="24" t="n"/>
      <c r="K28" s="29">
        <f>IF(OR($A28="",$I28=""),"",IFERROR(VLOOKUP($I28,Assumptions!$A$5:$B$11,2,FALSE),""))</f>
        <v/>
      </c>
      <c r="L28" s="30">
        <f>IF(OR($A28="",$J28="",$K28=""),"",IFERROR($J28*$K28,""))</f>
        <v/>
      </c>
      <c r="M28" s="21" t="n"/>
      <c r="N28" s="22" t="n"/>
      <c r="O28" s="21" t="n"/>
      <c r="P28" s="31">
        <f>IF(OR($A28="",$B28=""),"",IF(OR($I28="Won",$I28="Lost"),IF($O28="","",IFERROR(MAX(0,$O28-$B28),"")),IFERROR(MAX(0,TODAY()-$B28),"")))</f>
        <v/>
      </c>
      <c r="Q28" s="32">
        <f>IF($A28="","",IF($I28="","Set status",IF(OR($I28="Won",$I28="Lost"),IF($O28="","Add close date","Closed"),IF($M28="","Set next action",IF($M28&lt;TODAY(),"Past due",IF($M28=TODAY(),"Due today","Scheduled"))))))</f>
        <v/>
      </c>
    </row>
    <row r="29">
      <c r="A29" s="20" t="n"/>
      <c r="B29" s="21" t="n"/>
      <c r="C29" s="22" t="n"/>
      <c r="D29" s="22" t="n"/>
      <c r="E29" s="23" t="n"/>
      <c r="F29" s="22" t="n"/>
      <c r="G29" s="22" t="n"/>
      <c r="H29" s="22" t="n"/>
      <c r="I29" s="20" t="n"/>
      <c r="J29" s="24" t="n"/>
      <c r="K29" s="25">
        <f>IF(OR($A29="",$I29=""),"",IFERROR(VLOOKUP($I29,Assumptions!$A$5:$B$11,2,FALSE),""))</f>
        <v/>
      </c>
      <c r="L29" s="26">
        <f>IF(OR($A29="",$J29="",$K29=""),"",IFERROR($J29*$K29,""))</f>
        <v/>
      </c>
      <c r="M29" s="21" t="n"/>
      <c r="N29" s="22" t="n"/>
      <c r="O29" s="21" t="n"/>
      <c r="P29" s="27">
        <f>IF(OR($A29="",$B29=""),"",IF(OR($I29="Won",$I29="Lost"),IF($O29="","",IFERROR(MAX(0,$O29-$B29),"")),IFERROR(MAX(0,TODAY()-$B29),"")))</f>
        <v/>
      </c>
      <c r="Q29" s="28">
        <f>IF($A29="","",IF($I29="","Set status",IF(OR($I29="Won",$I29="Lost"),IF($O29="","Add close date","Closed"),IF($M29="","Set next action",IF($M29&lt;TODAY(),"Past due",IF($M29=TODAY(),"Due today","Scheduled"))))))</f>
        <v/>
      </c>
    </row>
    <row r="30">
      <c r="A30" s="20" t="n"/>
      <c r="B30" s="21" t="n"/>
      <c r="C30" s="22" t="n"/>
      <c r="D30" s="22" t="n"/>
      <c r="E30" s="23" t="n"/>
      <c r="F30" s="22" t="n"/>
      <c r="G30" s="22" t="n"/>
      <c r="H30" s="22" t="n"/>
      <c r="I30" s="20" t="n"/>
      <c r="J30" s="24" t="n"/>
      <c r="K30" s="29">
        <f>IF(OR($A30="",$I30=""),"",IFERROR(VLOOKUP($I30,Assumptions!$A$5:$B$11,2,FALSE),""))</f>
        <v/>
      </c>
      <c r="L30" s="30">
        <f>IF(OR($A30="",$J30="",$K30=""),"",IFERROR($J30*$K30,""))</f>
        <v/>
      </c>
      <c r="M30" s="21" t="n"/>
      <c r="N30" s="22" t="n"/>
      <c r="O30" s="21" t="n"/>
      <c r="P30" s="31">
        <f>IF(OR($A30="",$B30=""),"",IF(OR($I30="Won",$I30="Lost"),IF($O30="","",IFERROR(MAX(0,$O30-$B30),"")),IFERROR(MAX(0,TODAY()-$B30),"")))</f>
        <v/>
      </c>
      <c r="Q30" s="32">
        <f>IF($A30="","",IF($I30="","Set status",IF(OR($I30="Won",$I30="Lost"),IF($O30="","Add close date","Closed"),IF($M30="","Set next action",IF($M30&lt;TODAY(),"Past due",IF($M30=TODAY(),"Due today","Scheduled"))))))</f>
        <v/>
      </c>
    </row>
    <row r="31">
      <c r="A31" s="20" t="n"/>
      <c r="B31" s="21" t="n"/>
      <c r="C31" s="22" t="n"/>
      <c r="D31" s="22" t="n"/>
      <c r="E31" s="23" t="n"/>
      <c r="F31" s="22" t="n"/>
      <c r="G31" s="22" t="n"/>
      <c r="H31" s="22" t="n"/>
      <c r="I31" s="20" t="n"/>
      <c r="J31" s="24" t="n"/>
      <c r="K31" s="25">
        <f>IF(OR($A31="",$I31=""),"",IFERROR(VLOOKUP($I31,Assumptions!$A$5:$B$11,2,FALSE),""))</f>
        <v/>
      </c>
      <c r="L31" s="26">
        <f>IF(OR($A31="",$J31="",$K31=""),"",IFERROR($J31*$K31,""))</f>
        <v/>
      </c>
      <c r="M31" s="21" t="n"/>
      <c r="N31" s="22" t="n"/>
      <c r="O31" s="21" t="n"/>
      <c r="P31" s="27">
        <f>IF(OR($A31="",$B31=""),"",IF(OR($I31="Won",$I31="Lost"),IF($O31="","",IFERROR(MAX(0,$O31-$B31),"")),IFERROR(MAX(0,TODAY()-$B31),"")))</f>
        <v/>
      </c>
      <c r="Q31" s="28">
        <f>IF($A31="","",IF($I31="","Set status",IF(OR($I31="Won",$I31="Lost"),IF($O31="","Add close date","Closed"),IF($M31="","Set next action",IF($M31&lt;TODAY(),"Past due",IF($M31=TODAY(),"Due today","Scheduled"))))))</f>
        <v/>
      </c>
    </row>
    <row r="32">
      <c r="A32" s="20" t="n"/>
      <c r="B32" s="21" t="n"/>
      <c r="C32" s="22" t="n"/>
      <c r="D32" s="22" t="n"/>
      <c r="E32" s="23" t="n"/>
      <c r="F32" s="22" t="n"/>
      <c r="G32" s="22" t="n"/>
      <c r="H32" s="22" t="n"/>
      <c r="I32" s="20" t="n"/>
      <c r="J32" s="24" t="n"/>
      <c r="K32" s="29">
        <f>IF(OR($A32="",$I32=""),"",IFERROR(VLOOKUP($I32,Assumptions!$A$5:$B$11,2,FALSE),""))</f>
        <v/>
      </c>
      <c r="L32" s="30">
        <f>IF(OR($A32="",$J32="",$K32=""),"",IFERROR($J32*$K32,""))</f>
        <v/>
      </c>
      <c r="M32" s="21" t="n"/>
      <c r="N32" s="22" t="n"/>
      <c r="O32" s="21" t="n"/>
      <c r="P32" s="31">
        <f>IF(OR($A32="",$B32=""),"",IF(OR($I32="Won",$I32="Lost"),IF($O32="","",IFERROR(MAX(0,$O32-$B32),"")),IFERROR(MAX(0,TODAY()-$B32),"")))</f>
        <v/>
      </c>
      <c r="Q32" s="32">
        <f>IF($A32="","",IF($I32="","Set status",IF(OR($I32="Won",$I32="Lost"),IF($O32="","Add close date","Closed"),IF($M32="","Set next action",IF($M32&lt;TODAY(),"Past due",IF($M32=TODAY(),"Due today","Scheduled"))))))</f>
        <v/>
      </c>
    </row>
    <row r="33">
      <c r="A33" s="20" t="n"/>
      <c r="B33" s="21" t="n"/>
      <c r="C33" s="22" t="n"/>
      <c r="D33" s="22" t="n"/>
      <c r="E33" s="23" t="n"/>
      <c r="F33" s="22" t="n"/>
      <c r="G33" s="22" t="n"/>
      <c r="H33" s="22" t="n"/>
      <c r="I33" s="20" t="n"/>
      <c r="J33" s="24" t="n"/>
      <c r="K33" s="25">
        <f>IF(OR($A33="",$I33=""),"",IFERROR(VLOOKUP($I33,Assumptions!$A$5:$B$11,2,FALSE),""))</f>
        <v/>
      </c>
      <c r="L33" s="26">
        <f>IF(OR($A33="",$J33="",$K33=""),"",IFERROR($J33*$K33,""))</f>
        <v/>
      </c>
      <c r="M33" s="21" t="n"/>
      <c r="N33" s="22" t="n"/>
      <c r="O33" s="21" t="n"/>
      <c r="P33" s="27">
        <f>IF(OR($A33="",$B33=""),"",IF(OR($I33="Won",$I33="Lost"),IF($O33="","",IFERROR(MAX(0,$O33-$B33),"")),IFERROR(MAX(0,TODAY()-$B33),"")))</f>
        <v/>
      </c>
      <c r="Q33" s="28">
        <f>IF($A33="","",IF($I33="","Set status",IF(OR($I33="Won",$I33="Lost"),IF($O33="","Add close date","Closed"),IF($M33="","Set next action",IF($M33&lt;TODAY(),"Past due",IF($M33=TODAY(),"Due today","Scheduled"))))))</f>
        <v/>
      </c>
    </row>
    <row r="34">
      <c r="A34" s="20" t="n"/>
      <c r="B34" s="21" t="n"/>
      <c r="C34" s="22" t="n"/>
      <c r="D34" s="22" t="n"/>
      <c r="E34" s="23" t="n"/>
      <c r="F34" s="22" t="n"/>
      <c r="G34" s="22" t="n"/>
      <c r="H34" s="22" t="n"/>
      <c r="I34" s="20" t="n"/>
      <c r="J34" s="24" t="n"/>
      <c r="K34" s="29">
        <f>IF(OR($A34="",$I34=""),"",IFERROR(VLOOKUP($I34,Assumptions!$A$5:$B$11,2,FALSE),""))</f>
        <v/>
      </c>
      <c r="L34" s="30">
        <f>IF(OR($A34="",$J34="",$K34=""),"",IFERROR($J34*$K34,""))</f>
        <v/>
      </c>
      <c r="M34" s="21" t="n"/>
      <c r="N34" s="22" t="n"/>
      <c r="O34" s="21" t="n"/>
      <c r="P34" s="31">
        <f>IF(OR($A34="",$B34=""),"",IF(OR($I34="Won",$I34="Lost"),IF($O34="","",IFERROR(MAX(0,$O34-$B34),"")),IFERROR(MAX(0,TODAY()-$B34),"")))</f>
        <v/>
      </c>
      <c r="Q34" s="32">
        <f>IF($A34="","",IF($I34="","Set status",IF(OR($I34="Won",$I34="Lost"),IF($O34="","Add close date","Closed"),IF($M34="","Set next action",IF($M34&lt;TODAY(),"Past due",IF($M34=TODAY(),"Due today","Scheduled"))))))</f>
        <v/>
      </c>
    </row>
    <row r="35">
      <c r="A35" s="20" t="n"/>
      <c r="B35" s="21" t="n"/>
      <c r="C35" s="22" t="n"/>
      <c r="D35" s="22" t="n"/>
      <c r="E35" s="23" t="n"/>
      <c r="F35" s="22" t="n"/>
      <c r="G35" s="22" t="n"/>
      <c r="H35" s="22" t="n"/>
      <c r="I35" s="20" t="n"/>
      <c r="J35" s="24" t="n"/>
      <c r="K35" s="25">
        <f>IF(OR($A35="",$I35=""),"",IFERROR(VLOOKUP($I35,Assumptions!$A$5:$B$11,2,FALSE),""))</f>
        <v/>
      </c>
      <c r="L35" s="26">
        <f>IF(OR($A35="",$J35="",$K35=""),"",IFERROR($J35*$K35,""))</f>
        <v/>
      </c>
      <c r="M35" s="21" t="n"/>
      <c r="N35" s="22" t="n"/>
      <c r="O35" s="21" t="n"/>
      <c r="P35" s="27">
        <f>IF(OR($A35="",$B35=""),"",IF(OR($I35="Won",$I35="Lost"),IF($O35="","",IFERROR(MAX(0,$O35-$B35),"")),IFERROR(MAX(0,TODAY()-$B35),"")))</f>
        <v/>
      </c>
      <c r="Q35" s="28">
        <f>IF($A35="","",IF($I35="","Set status",IF(OR($I35="Won",$I35="Lost"),IF($O35="","Add close date","Closed"),IF($M35="","Set next action",IF($M35&lt;TODAY(),"Past due",IF($M35=TODAY(),"Due today","Scheduled"))))))</f>
        <v/>
      </c>
    </row>
    <row r="36">
      <c r="A36" s="20" t="n"/>
      <c r="B36" s="21" t="n"/>
      <c r="C36" s="22" t="n"/>
      <c r="D36" s="22" t="n"/>
      <c r="E36" s="23" t="n"/>
      <c r="F36" s="22" t="n"/>
      <c r="G36" s="22" t="n"/>
      <c r="H36" s="22" t="n"/>
      <c r="I36" s="20" t="n"/>
      <c r="J36" s="24" t="n"/>
      <c r="K36" s="29">
        <f>IF(OR($A36="",$I36=""),"",IFERROR(VLOOKUP($I36,Assumptions!$A$5:$B$11,2,FALSE),""))</f>
        <v/>
      </c>
      <c r="L36" s="30">
        <f>IF(OR($A36="",$J36="",$K36=""),"",IFERROR($J36*$K36,""))</f>
        <v/>
      </c>
      <c r="M36" s="21" t="n"/>
      <c r="N36" s="22" t="n"/>
      <c r="O36" s="21" t="n"/>
      <c r="P36" s="31">
        <f>IF(OR($A36="",$B36=""),"",IF(OR($I36="Won",$I36="Lost"),IF($O36="","",IFERROR(MAX(0,$O36-$B36),"")),IFERROR(MAX(0,TODAY()-$B36),"")))</f>
        <v/>
      </c>
      <c r="Q36" s="32">
        <f>IF($A36="","",IF($I36="","Set status",IF(OR($I36="Won",$I36="Lost"),IF($O36="","Add close date","Closed"),IF($M36="","Set next action",IF($M36&lt;TODAY(),"Past due",IF($M36=TODAY(),"Due today","Scheduled"))))))</f>
        <v/>
      </c>
    </row>
    <row r="37">
      <c r="A37" s="20" t="n"/>
      <c r="B37" s="21" t="n"/>
      <c r="C37" s="22" t="n"/>
      <c r="D37" s="22" t="n"/>
      <c r="E37" s="23" t="n"/>
      <c r="F37" s="22" t="n"/>
      <c r="G37" s="22" t="n"/>
      <c r="H37" s="22" t="n"/>
      <c r="I37" s="20" t="n"/>
      <c r="J37" s="24" t="n"/>
      <c r="K37" s="25">
        <f>IF(OR($A37="",$I37=""),"",IFERROR(VLOOKUP($I37,Assumptions!$A$5:$B$11,2,FALSE),""))</f>
        <v/>
      </c>
      <c r="L37" s="26">
        <f>IF(OR($A37="",$J37="",$K37=""),"",IFERROR($J37*$K37,""))</f>
        <v/>
      </c>
      <c r="M37" s="21" t="n"/>
      <c r="N37" s="22" t="n"/>
      <c r="O37" s="21" t="n"/>
      <c r="P37" s="27">
        <f>IF(OR($A37="",$B37=""),"",IF(OR($I37="Won",$I37="Lost"),IF($O37="","",IFERROR(MAX(0,$O37-$B37),"")),IFERROR(MAX(0,TODAY()-$B37),"")))</f>
        <v/>
      </c>
      <c r="Q37" s="28">
        <f>IF($A37="","",IF($I37="","Set status",IF(OR($I37="Won",$I37="Lost"),IF($O37="","Add close date","Closed"),IF($M37="","Set next action",IF($M37&lt;TODAY(),"Past due",IF($M37=TODAY(),"Due today","Scheduled"))))))</f>
        <v/>
      </c>
    </row>
    <row r="38">
      <c r="A38" s="20" t="n"/>
      <c r="B38" s="21" t="n"/>
      <c r="C38" s="22" t="n"/>
      <c r="D38" s="22" t="n"/>
      <c r="E38" s="23" t="n"/>
      <c r="F38" s="22" t="n"/>
      <c r="G38" s="22" t="n"/>
      <c r="H38" s="22" t="n"/>
      <c r="I38" s="20" t="n"/>
      <c r="J38" s="24" t="n"/>
      <c r="K38" s="29">
        <f>IF(OR($A38="",$I38=""),"",IFERROR(VLOOKUP($I38,Assumptions!$A$5:$B$11,2,FALSE),""))</f>
        <v/>
      </c>
      <c r="L38" s="30">
        <f>IF(OR($A38="",$J38="",$K38=""),"",IFERROR($J38*$K38,""))</f>
        <v/>
      </c>
      <c r="M38" s="21" t="n"/>
      <c r="N38" s="22" t="n"/>
      <c r="O38" s="21" t="n"/>
      <c r="P38" s="31">
        <f>IF(OR($A38="",$B38=""),"",IF(OR($I38="Won",$I38="Lost"),IF($O38="","",IFERROR(MAX(0,$O38-$B38),"")),IFERROR(MAX(0,TODAY()-$B38),"")))</f>
        <v/>
      </c>
      <c r="Q38" s="32">
        <f>IF($A38="","",IF($I38="","Set status",IF(OR($I38="Won",$I38="Lost"),IF($O38="","Add close date","Closed"),IF($M38="","Set next action",IF($M38&lt;TODAY(),"Past due",IF($M38=TODAY(),"Due today","Scheduled"))))))</f>
        <v/>
      </c>
    </row>
    <row r="39">
      <c r="A39" s="20" t="n"/>
      <c r="B39" s="21" t="n"/>
      <c r="C39" s="22" t="n"/>
      <c r="D39" s="22" t="n"/>
      <c r="E39" s="23" t="n"/>
      <c r="F39" s="22" t="n"/>
      <c r="G39" s="22" t="n"/>
      <c r="H39" s="22" t="n"/>
      <c r="I39" s="20" t="n"/>
      <c r="J39" s="24" t="n"/>
      <c r="K39" s="25">
        <f>IF(OR($A39="",$I39=""),"",IFERROR(VLOOKUP($I39,Assumptions!$A$5:$B$11,2,FALSE),""))</f>
        <v/>
      </c>
      <c r="L39" s="26">
        <f>IF(OR($A39="",$J39="",$K39=""),"",IFERROR($J39*$K39,""))</f>
        <v/>
      </c>
      <c r="M39" s="21" t="n"/>
      <c r="N39" s="22" t="n"/>
      <c r="O39" s="21" t="n"/>
      <c r="P39" s="27">
        <f>IF(OR($A39="",$B39=""),"",IF(OR($I39="Won",$I39="Lost"),IF($O39="","",IFERROR(MAX(0,$O39-$B39),"")),IFERROR(MAX(0,TODAY()-$B39),"")))</f>
        <v/>
      </c>
      <c r="Q39" s="28">
        <f>IF($A39="","",IF($I39="","Set status",IF(OR($I39="Won",$I39="Lost"),IF($O39="","Add close date","Closed"),IF($M39="","Set next action",IF($M39&lt;TODAY(),"Past due",IF($M39=TODAY(),"Due today","Scheduled"))))))</f>
        <v/>
      </c>
    </row>
    <row r="40">
      <c r="A40" s="20" t="n"/>
      <c r="B40" s="21" t="n"/>
      <c r="C40" s="22" t="n"/>
      <c r="D40" s="22" t="n"/>
      <c r="E40" s="23" t="n"/>
      <c r="F40" s="22" t="n"/>
      <c r="G40" s="22" t="n"/>
      <c r="H40" s="22" t="n"/>
      <c r="I40" s="20" t="n"/>
      <c r="J40" s="24" t="n"/>
      <c r="K40" s="29">
        <f>IF(OR($A40="",$I40=""),"",IFERROR(VLOOKUP($I40,Assumptions!$A$5:$B$11,2,FALSE),""))</f>
        <v/>
      </c>
      <c r="L40" s="30">
        <f>IF(OR($A40="",$J40="",$K40=""),"",IFERROR($J40*$K40,""))</f>
        <v/>
      </c>
      <c r="M40" s="21" t="n"/>
      <c r="N40" s="22" t="n"/>
      <c r="O40" s="21" t="n"/>
      <c r="P40" s="31">
        <f>IF(OR($A40="",$B40=""),"",IF(OR($I40="Won",$I40="Lost"),IF($O40="","",IFERROR(MAX(0,$O40-$B40),"")),IFERROR(MAX(0,TODAY()-$B40),"")))</f>
        <v/>
      </c>
      <c r="Q40" s="32">
        <f>IF($A40="","",IF($I40="","Set status",IF(OR($I40="Won",$I40="Lost"),IF($O40="","Add close date","Closed"),IF($M40="","Set next action",IF($M40&lt;TODAY(),"Past due",IF($M40=TODAY(),"Due today","Scheduled"))))))</f>
        <v/>
      </c>
    </row>
    <row r="41">
      <c r="A41" s="20" t="n"/>
      <c r="B41" s="21" t="n"/>
      <c r="C41" s="22" t="n"/>
      <c r="D41" s="22" t="n"/>
      <c r="E41" s="23" t="n"/>
      <c r="F41" s="22" t="n"/>
      <c r="G41" s="22" t="n"/>
      <c r="H41" s="22" t="n"/>
      <c r="I41" s="20" t="n"/>
      <c r="J41" s="24" t="n"/>
      <c r="K41" s="25">
        <f>IF(OR($A41="",$I41=""),"",IFERROR(VLOOKUP($I41,Assumptions!$A$5:$B$11,2,FALSE),""))</f>
        <v/>
      </c>
      <c r="L41" s="26">
        <f>IF(OR($A41="",$J41="",$K41=""),"",IFERROR($J41*$K41,""))</f>
        <v/>
      </c>
      <c r="M41" s="21" t="n"/>
      <c r="N41" s="22" t="n"/>
      <c r="O41" s="21" t="n"/>
      <c r="P41" s="27">
        <f>IF(OR($A41="",$B41=""),"",IF(OR($I41="Won",$I41="Lost"),IF($O41="","",IFERROR(MAX(0,$O41-$B41),"")),IFERROR(MAX(0,TODAY()-$B41),"")))</f>
        <v/>
      </c>
      <c r="Q41" s="28">
        <f>IF($A41="","",IF($I41="","Set status",IF(OR($I41="Won",$I41="Lost"),IF($O41="","Add close date","Closed"),IF($M41="","Set next action",IF($M41&lt;TODAY(),"Past due",IF($M41=TODAY(),"Due today","Scheduled"))))))</f>
        <v/>
      </c>
    </row>
    <row r="42">
      <c r="A42" s="20" t="n"/>
      <c r="B42" s="21" t="n"/>
      <c r="C42" s="22" t="n"/>
      <c r="D42" s="22" t="n"/>
      <c r="E42" s="23" t="n"/>
      <c r="F42" s="22" t="n"/>
      <c r="G42" s="22" t="n"/>
      <c r="H42" s="22" t="n"/>
      <c r="I42" s="20" t="n"/>
      <c r="J42" s="24" t="n"/>
      <c r="K42" s="29">
        <f>IF(OR($A42="",$I42=""),"",IFERROR(VLOOKUP($I42,Assumptions!$A$5:$B$11,2,FALSE),""))</f>
        <v/>
      </c>
      <c r="L42" s="30">
        <f>IF(OR($A42="",$J42="",$K42=""),"",IFERROR($J42*$K42,""))</f>
        <v/>
      </c>
      <c r="M42" s="21" t="n"/>
      <c r="N42" s="22" t="n"/>
      <c r="O42" s="21" t="n"/>
      <c r="P42" s="31">
        <f>IF(OR($A42="",$B42=""),"",IF(OR($I42="Won",$I42="Lost"),IF($O42="","",IFERROR(MAX(0,$O42-$B42),"")),IFERROR(MAX(0,TODAY()-$B42),"")))</f>
        <v/>
      </c>
      <c r="Q42" s="32">
        <f>IF($A42="","",IF($I42="","Set status",IF(OR($I42="Won",$I42="Lost"),IF($O42="","Add close date","Closed"),IF($M42="","Set next action",IF($M42&lt;TODAY(),"Past due",IF($M42=TODAY(),"Due today","Scheduled"))))))</f>
        <v/>
      </c>
    </row>
    <row r="43">
      <c r="A43" s="20" t="n"/>
      <c r="B43" s="21" t="n"/>
      <c r="C43" s="22" t="n"/>
      <c r="D43" s="22" t="n"/>
      <c r="E43" s="23" t="n"/>
      <c r="F43" s="22" t="n"/>
      <c r="G43" s="22" t="n"/>
      <c r="H43" s="22" t="n"/>
      <c r="I43" s="20" t="n"/>
      <c r="J43" s="24" t="n"/>
      <c r="K43" s="25">
        <f>IF(OR($A43="",$I43=""),"",IFERROR(VLOOKUP($I43,Assumptions!$A$5:$B$11,2,FALSE),""))</f>
        <v/>
      </c>
      <c r="L43" s="26">
        <f>IF(OR($A43="",$J43="",$K43=""),"",IFERROR($J43*$K43,""))</f>
        <v/>
      </c>
      <c r="M43" s="21" t="n"/>
      <c r="N43" s="22" t="n"/>
      <c r="O43" s="21" t="n"/>
      <c r="P43" s="27">
        <f>IF(OR($A43="",$B43=""),"",IF(OR($I43="Won",$I43="Lost"),IF($O43="","",IFERROR(MAX(0,$O43-$B43),"")),IFERROR(MAX(0,TODAY()-$B43),"")))</f>
        <v/>
      </c>
      <c r="Q43" s="28">
        <f>IF($A43="","",IF($I43="","Set status",IF(OR($I43="Won",$I43="Lost"),IF($O43="","Add close date","Closed"),IF($M43="","Set next action",IF($M43&lt;TODAY(),"Past due",IF($M43=TODAY(),"Due today","Scheduled"))))))</f>
        <v/>
      </c>
    </row>
    <row r="44">
      <c r="A44" s="20" t="n"/>
      <c r="B44" s="21" t="n"/>
      <c r="C44" s="22" t="n"/>
      <c r="D44" s="22" t="n"/>
      <c r="E44" s="23" t="n"/>
      <c r="F44" s="22" t="n"/>
      <c r="G44" s="22" t="n"/>
      <c r="H44" s="22" t="n"/>
      <c r="I44" s="20" t="n"/>
      <c r="J44" s="24" t="n"/>
      <c r="K44" s="29">
        <f>IF(OR($A44="",$I44=""),"",IFERROR(VLOOKUP($I44,Assumptions!$A$5:$B$11,2,FALSE),""))</f>
        <v/>
      </c>
      <c r="L44" s="30">
        <f>IF(OR($A44="",$J44="",$K44=""),"",IFERROR($J44*$K44,""))</f>
        <v/>
      </c>
      <c r="M44" s="21" t="n"/>
      <c r="N44" s="22" t="n"/>
      <c r="O44" s="21" t="n"/>
      <c r="P44" s="31">
        <f>IF(OR($A44="",$B44=""),"",IF(OR($I44="Won",$I44="Lost"),IF($O44="","",IFERROR(MAX(0,$O44-$B44),"")),IFERROR(MAX(0,TODAY()-$B44),"")))</f>
        <v/>
      </c>
      <c r="Q44" s="32">
        <f>IF($A44="","",IF($I44="","Set status",IF(OR($I44="Won",$I44="Lost"),IF($O44="","Add close date","Closed"),IF($M44="","Set next action",IF($M44&lt;TODAY(),"Past due",IF($M44=TODAY(),"Due today","Scheduled"))))))</f>
        <v/>
      </c>
    </row>
    <row r="45">
      <c r="A45" s="20" t="n"/>
      <c r="B45" s="21" t="n"/>
      <c r="C45" s="22" t="n"/>
      <c r="D45" s="22" t="n"/>
      <c r="E45" s="23" t="n"/>
      <c r="F45" s="22" t="n"/>
      <c r="G45" s="22" t="n"/>
      <c r="H45" s="22" t="n"/>
      <c r="I45" s="20" t="n"/>
      <c r="J45" s="24" t="n"/>
      <c r="K45" s="25">
        <f>IF(OR($A45="",$I45=""),"",IFERROR(VLOOKUP($I45,Assumptions!$A$5:$B$11,2,FALSE),""))</f>
        <v/>
      </c>
      <c r="L45" s="26">
        <f>IF(OR($A45="",$J45="",$K45=""),"",IFERROR($J45*$K45,""))</f>
        <v/>
      </c>
      <c r="M45" s="21" t="n"/>
      <c r="N45" s="22" t="n"/>
      <c r="O45" s="21" t="n"/>
      <c r="P45" s="27">
        <f>IF(OR($A45="",$B45=""),"",IF(OR($I45="Won",$I45="Lost"),IF($O45="","",IFERROR(MAX(0,$O45-$B45),"")),IFERROR(MAX(0,TODAY()-$B45),"")))</f>
        <v/>
      </c>
      <c r="Q45" s="28">
        <f>IF($A45="","",IF($I45="","Set status",IF(OR($I45="Won",$I45="Lost"),IF($O45="","Add close date","Closed"),IF($M45="","Set next action",IF($M45&lt;TODAY(),"Past due",IF($M45=TODAY(),"Due today","Scheduled"))))))</f>
        <v/>
      </c>
    </row>
    <row r="46">
      <c r="A46" s="20" t="n"/>
      <c r="B46" s="21" t="n"/>
      <c r="C46" s="22" t="n"/>
      <c r="D46" s="22" t="n"/>
      <c r="E46" s="23" t="n"/>
      <c r="F46" s="22" t="n"/>
      <c r="G46" s="22" t="n"/>
      <c r="H46" s="22" t="n"/>
      <c r="I46" s="20" t="n"/>
      <c r="J46" s="24" t="n"/>
      <c r="K46" s="29">
        <f>IF(OR($A46="",$I46=""),"",IFERROR(VLOOKUP($I46,Assumptions!$A$5:$B$11,2,FALSE),""))</f>
        <v/>
      </c>
      <c r="L46" s="30">
        <f>IF(OR($A46="",$J46="",$K46=""),"",IFERROR($J46*$K46,""))</f>
        <v/>
      </c>
      <c r="M46" s="21" t="n"/>
      <c r="N46" s="22" t="n"/>
      <c r="O46" s="21" t="n"/>
      <c r="P46" s="31">
        <f>IF(OR($A46="",$B46=""),"",IF(OR($I46="Won",$I46="Lost"),IF($O46="","",IFERROR(MAX(0,$O46-$B46),"")),IFERROR(MAX(0,TODAY()-$B46),"")))</f>
        <v/>
      </c>
      <c r="Q46" s="32">
        <f>IF($A46="","",IF($I46="","Set status",IF(OR($I46="Won",$I46="Lost"),IF($O46="","Add close date","Closed"),IF($M46="","Set next action",IF($M46&lt;TODAY(),"Past due",IF($M46=TODAY(),"Due today","Scheduled"))))))</f>
        <v/>
      </c>
    </row>
    <row r="47">
      <c r="A47" s="20" t="n"/>
      <c r="B47" s="21" t="n"/>
      <c r="C47" s="22" t="n"/>
      <c r="D47" s="22" t="n"/>
      <c r="E47" s="23" t="n"/>
      <c r="F47" s="22" t="n"/>
      <c r="G47" s="22" t="n"/>
      <c r="H47" s="22" t="n"/>
      <c r="I47" s="20" t="n"/>
      <c r="J47" s="24" t="n"/>
      <c r="K47" s="25">
        <f>IF(OR($A47="",$I47=""),"",IFERROR(VLOOKUP($I47,Assumptions!$A$5:$B$11,2,FALSE),""))</f>
        <v/>
      </c>
      <c r="L47" s="26">
        <f>IF(OR($A47="",$J47="",$K47=""),"",IFERROR($J47*$K47,""))</f>
        <v/>
      </c>
      <c r="M47" s="21" t="n"/>
      <c r="N47" s="22" t="n"/>
      <c r="O47" s="21" t="n"/>
      <c r="P47" s="27">
        <f>IF(OR($A47="",$B47=""),"",IF(OR($I47="Won",$I47="Lost"),IF($O47="","",IFERROR(MAX(0,$O47-$B47),"")),IFERROR(MAX(0,TODAY()-$B47),"")))</f>
        <v/>
      </c>
      <c r="Q47" s="28">
        <f>IF($A47="","",IF($I47="","Set status",IF(OR($I47="Won",$I47="Lost"),IF($O47="","Add close date","Closed"),IF($M47="","Set next action",IF($M47&lt;TODAY(),"Past due",IF($M47=TODAY(),"Due today","Scheduled"))))))</f>
        <v/>
      </c>
    </row>
    <row r="48">
      <c r="A48" s="20" t="n"/>
      <c r="B48" s="21" t="n"/>
      <c r="C48" s="22" t="n"/>
      <c r="D48" s="22" t="n"/>
      <c r="E48" s="23" t="n"/>
      <c r="F48" s="22" t="n"/>
      <c r="G48" s="22" t="n"/>
      <c r="H48" s="22" t="n"/>
      <c r="I48" s="20" t="n"/>
      <c r="J48" s="24" t="n"/>
      <c r="K48" s="29">
        <f>IF(OR($A48="",$I48=""),"",IFERROR(VLOOKUP($I48,Assumptions!$A$5:$B$11,2,FALSE),""))</f>
        <v/>
      </c>
      <c r="L48" s="30">
        <f>IF(OR($A48="",$J48="",$K48=""),"",IFERROR($J48*$K48,""))</f>
        <v/>
      </c>
      <c r="M48" s="21" t="n"/>
      <c r="N48" s="22" t="n"/>
      <c r="O48" s="21" t="n"/>
      <c r="P48" s="31">
        <f>IF(OR($A48="",$B48=""),"",IF(OR($I48="Won",$I48="Lost"),IF($O48="","",IFERROR(MAX(0,$O48-$B48),"")),IFERROR(MAX(0,TODAY()-$B48),"")))</f>
        <v/>
      </c>
      <c r="Q48" s="32">
        <f>IF($A48="","",IF($I48="","Set status",IF(OR($I48="Won",$I48="Lost"),IF($O48="","Add close date","Closed"),IF($M48="","Set next action",IF($M48&lt;TODAY(),"Past due",IF($M48=TODAY(),"Due today","Scheduled"))))))</f>
        <v/>
      </c>
    </row>
    <row r="49">
      <c r="A49" s="20" t="n"/>
      <c r="B49" s="21" t="n"/>
      <c r="C49" s="22" t="n"/>
      <c r="D49" s="22" t="n"/>
      <c r="E49" s="23" t="n"/>
      <c r="F49" s="22" t="n"/>
      <c r="G49" s="22" t="n"/>
      <c r="H49" s="22" t="n"/>
      <c r="I49" s="20" t="n"/>
      <c r="J49" s="24" t="n"/>
      <c r="K49" s="25">
        <f>IF(OR($A49="",$I49=""),"",IFERROR(VLOOKUP($I49,Assumptions!$A$5:$B$11,2,FALSE),""))</f>
        <v/>
      </c>
      <c r="L49" s="26">
        <f>IF(OR($A49="",$J49="",$K49=""),"",IFERROR($J49*$K49,""))</f>
        <v/>
      </c>
      <c r="M49" s="21" t="n"/>
      <c r="N49" s="22" t="n"/>
      <c r="O49" s="21" t="n"/>
      <c r="P49" s="27">
        <f>IF(OR($A49="",$B49=""),"",IF(OR($I49="Won",$I49="Lost"),IF($O49="","",IFERROR(MAX(0,$O49-$B49),"")),IFERROR(MAX(0,TODAY()-$B49),"")))</f>
        <v/>
      </c>
      <c r="Q49" s="28">
        <f>IF($A49="","",IF($I49="","Set status",IF(OR($I49="Won",$I49="Lost"),IF($O49="","Add close date","Closed"),IF($M49="","Set next action",IF($M49&lt;TODAY(),"Past due",IF($M49=TODAY(),"Due today","Scheduled"))))))</f>
        <v/>
      </c>
    </row>
    <row r="50">
      <c r="A50" s="20" t="n"/>
      <c r="B50" s="21" t="n"/>
      <c r="C50" s="22" t="n"/>
      <c r="D50" s="22" t="n"/>
      <c r="E50" s="23" t="n"/>
      <c r="F50" s="22" t="n"/>
      <c r="G50" s="22" t="n"/>
      <c r="H50" s="22" t="n"/>
      <c r="I50" s="20" t="n"/>
      <c r="J50" s="24" t="n"/>
      <c r="K50" s="29">
        <f>IF(OR($A50="",$I50=""),"",IFERROR(VLOOKUP($I50,Assumptions!$A$5:$B$11,2,FALSE),""))</f>
        <v/>
      </c>
      <c r="L50" s="30">
        <f>IF(OR($A50="",$J50="",$K50=""),"",IFERROR($J50*$K50,""))</f>
        <v/>
      </c>
      <c r="M50" s="21" t="n"/>
      <c r="N50" s="22" t="n"/>
      <c r="O50" s="21" t="n"/>
      <c r="P50" s="31">
        <f>IF(OR($A50="",$B50=""),"",IF(OR($I50="Won",$I50="Lost"),IF($O50="","",IFERROR(MAX(0,$O50-$B50),"")),IFERROR(MAX(0,TODAY()-$B50),"")))</f>
        <v/>
      </c>
      <c r="Q50" s="32">
        <f>IF($A50="","",IF($I50="","Set status",IF(OR($I50="Won",$I50="Lost"),IF($O50="","Add close date","Closed"),IF($M50="","Set next action",IF($M50&lt;TODAY(),"Past due",IF($M50=TODAY(),"Due today","Scheduled"))))))</f>
        <v/>
      </c>
    </row>
    <row r="51">
      <c r="A51" s="20" t="n"/>
      <c r="B51" s="21" t="n"/>
      <c r="C51" s="22" t="n"/>
      <c r="D51" s="22" t="n"/>
      <c r="E51" s="23" t="n"/>
      <c r="F51" s="22" t="n"/>
      <c r="G51" s="22" t="n"/>
      <c r="H51" s="22" t="n"/>
      <c r="I51" s="20" t="n"/>
      <c r="J51" s="24" t="n"/>
      <c r="K51" s="25">
        <f>IF(OR($A51="",$I51=""),"",IFERROR(VLOOKUP($I51,Assumptions!$A$5:$B$11,2,FALSE),""))</f>
        <v/>
      </c>
      <c r="L51" s="26">
        <f>IF(OR($A51="",$J51="",$K51=""),"",IFERROR($J51*$K51,""))</f>
        <v/>
      </c>
      <c r="M51" s="21" t="n"/>
      <c r="N51" s="22" t="n"/>
      <c r="O51" s="21" t="n"/>
      <c r="P51" s="27">
        <f>IF(OR($A51="",$B51=""),"",IF(OR($I51="Won",$I51="Lost"),IF($O51="","",IFERROR(MAX(0,$O51-$B51),"")),IFERROR(MAX(0,TODAY()-$B51),"")))</f>
        <v/>
      </c>
      <c r="Q51" s="28">
        <f>IF($A51="","",IF($I51="","Set status",IF(OR($I51="Won",$I51="Lost"),IF($O51="","Add close date","Closed"),IF($M51="","Set next action",IF($M51&lt;TODAY(),"Past due",IF($M51=TODAY(),"Due today","Scheduled"))))))</f>
        <v/>
      </c>
    </row>
    <row r="52">
      <c r="A52" s="20" t="n"/>
      <c r="B52" s="21" t="n"/>
      <c r="C52" s="22" t="n"/>
      <c r="D52" s="22" t="n"/>
      <c r="E52" s="23" t="n"/>
      <c r="F52" s="22" t="n"/>
      <c r="G52" s="22" t="n"/>
      <c r="H52" s="22" t="n"/>
      <c r="I52" s="20" t="n"/>
      <c r="J52" s="24" t="n"/>
      <c r="K52" s="29">
        <f>IF(OR($A52="",$I52=""),"",IFERROR(VLOOKUP($I52,Assumptions!$A$5:$B$11,2,FALSE),""))</f>
        <v/>
      </c>
      <c r="L52" s="30">
        <f>IF(OR($A52="",$J52="",$K52=""),"",IFERROR($J52*$K52,""))</f>
        <v/>
      </c>
      <c r="M52" s="21" t="n"/>
      <c r="N52" s="22" t="n"/>
      <c r="O52" s="21" t="n"/>
      <c r="P52" s="31">
        <f>IF(OR($A52="",$B52=""),"",IF(OR($I52="Won",$I52="Lost"),IF($O52="","",IFERROR(MAX(0,$O52-$B52),"")),IFERROR(MAX(0,TODAY()-$B52),"")))</f>
        <v/>
      </c>
      <c r="Q52" s="32">
        <f>IF($A52="","",IF($I52="","Set status",IF(OR($I52="Won",$I52="Lost"),IF($O52="","Add close date","Closed"),IF($M52="","Set next action",IF($M52&lt;TODAY(),"Past due",IF($M52=TODAY(),"Due today","Scheduled"))))))</f>
        <v/>
      </c>
    </row>
    <row r="53">
      <c r="A53" s="20" t="n"/>
      <c r="B53" s="21" t="n"/>
      <c r="C53" s="22" t="n"/>
      <c r="D53" s="22" t="n"/>
      <c r="E53" s="23" t="n"/>
      <c r="F53" s="22" t="n"/>
      <c r="G53" s="22" t="n"/>
      <c r="H53" s="22" t="n"/>
      <c r="I53" s="20" t="n"/>
      <c r="J53" s="24" t="n"/>
      <c r="K53" s="25">
        <f>IF(OR($A53="",$I53=""),"",IFERROR(VLOOKUP($I53,Assumptions!$A$5:$B$11,2,FALSE),""))</f>
        <v/>
      </c>
      <c r="L53" s="26">
        <f>IF(OR($A53="",$J53="",$K53=""),"",IFERROR($J53*$K53,""))</f>
        <v/>
      </c>
      <c r="M53" s="21" t="n"/>
      <c r="N53" s="22" t="n"/>
      <c r="O53" s="21" t="n"/>
      <c r="P53" s="27">
        <f>IF(OR($A53="",$B53=""),"",IF(OR($I53="Won",$I53="Lost"),IF($O53="","",IFERROR(MAX(0,$O53-$B53),"")),IFERROR(MAX(0,TODAY()-$B53),"")))</f>
        <v/>
      </c>
      <c r="Q53" s="28">
        <f>IF($A53="","",IF($I53="","Set status",IF(OR($I53="Won",$I53="Lost"),IF($O53="","Add close date","Closed"),IF($M53="","Set next action",IF($M53&lt;TODAY(),"Past due",IF($M53=TODAY(),"Due today","Scheduled"))))))</f>
        <v/>
      </c>
    </row>
    <row r="54">
      <c r="A54" s="20" t="n"/>
      <c r="B54" s="21" t="n"/>
      <c r="C54" s="22" t="n"/>
      <c r="D54" s="22" t="n"/>
      <c r="E54" s="23" t="n"/>
      <c r="F54" s="22" t="n"/>
      <c r="G54" s="22" t="n"/>
      <c r="H54" s="22" t="n"/>
      <c r="I54" s="20" t="n"/>
      <c r="J54" s="24" t="n"/>
      <c r="K54" s="29">
        <f>IF(OR($A54="",$I54=""),"",IFERROR(VLOOKUP($I54,Assumptions!$A$5:$B$11,2,FALSE),""))</f>
        <v/>
      </c>
      <c r="L54" s="30">
        <f>IF(OR($A54="",$J54="",$K54=""),"",IFERROR($J54*$K54,""))</f>
        <v/>
      </c>
      <c r="M54" s="21" t="n"/>
      <c r="N54" s="22" t="n"/>
      <c r="O54" s="21" t="n"/>
      <c r="P54" s="31">
        <f>IF(OR($A54="",$B54=""),"",IF(OR($I54="Won",$I54="Lost"),IF($O54="","",IFERROR(MAX(0,$O54-$B54),"")),IFERROR(MAX(0,TODAY()-$B54),"")))</f>
        <v/>
      </c>
      <c r="Q54" s="32">
        <f>IF($A54="","",IF($I54="","Set status",IF(OR($I54="Won",$I54="Lost"),IF($O54="","Add close date","Closed"),IF($M54="","Set next action",IF($M54&lt;TODAY(),"Past due",IF($M54=TODAY(),"Due today","Scheduled"))))))</f>
        <v/>
      </c>
    </row>
    <row r="55">
      <c r="A55" s="20" t="n"/>
      <c r="B55" s="21" t="n"/>
      <c r="C55" s="22" t="n"/>
      <c r="D55" s="22" t="n"/>
      <c r="E55" s="23" t="n"/>
      <c r="F55" s="22" t="n"/>
      <c r="G55" s="22" t="n"/>
      <c r="H55" s="22" t="n"/>
      <c r="I55" s="20" t="n"/>
      <c r="J55" s="24" t="n"/>
      <c r="K55" s="25">
        <f>IF(OR($A55="",$I55=""),"",IFERROR(VLOOKUP($I55,Assumptions!$A$5:$B$11,2,FALSE),""))</f>
        <v/>
      </c>
      <c r="L55" s="26">
        <f>IF(OR($A55="",$J55="",$K55=""),"",IFERROR($J55*$K55,""))</f>
        <v/>
      </c>
      <c r="M55" s="21" t="n"/>
      <c r="N55" s="22" t="n"/>
      <c r="O55" s="21" t="n"/>
      <c r="P55" s="27">
        <f>IF(OR($A55="",$B55=""),"",IF(OR($I55="Won",$I55="Lost"),IF($O55="","",IFERROR(MAX(0,$O55-$B55),"")),IFERROR(MAX(0,TODAY()-$B55),"")))</f>
        <v/>
      </c>
      <c r="Q55" s="28">
        <f>IF($A55="","",IF($I55="","Set status",IF(OR($I55="Won",$I55="Lost"),IF($O55="","Add close date","Closed"),IF($M55="","Set next action",IF($M55&lt;TODAY(),"Past due",IF($M55=TODAY(),"Due today","Scheduled"))))))</f>
        <v/>
      </c>
    </row>
    <row r="56">
      <c r="A56" s="20" t="n"/>
      <c r="B56" s="21" t="n"/>
      <c r="C56" s="22" t="n"/>
      <c r="D56" s="22" t="n"/>
      <c r="E56" s="23" t="n"/>
      <c r="F56" s="22" t="n"/>
      <c r="G56" s="22" t="n"/>
      <c r="H56" s="22" t="n"/>
      <c r="I56" s="20" t="n"/>
      <c r="J56" s="24" t="n"/>
      <c r="K56" s="29">
        <f>IF(OR($A56="",$I56=""),"",IFERROR(VLOOKUP($I56,Assumptions!$A$5:$B$11,2,FALSE),""))</f>
        <v/>
      </c>
      <c r="L56" s="30">
        <f>IF(OR($A56="",$J56="",$K56=""),"",IFERROR($J56*$K56,""))</f>
        <v/>
      </c>
      <c r="M56" s="21" t="n"/>
      <c r="N56" s="22" t="n"/>
      <c r="O56" s="21" t="n"/>
      <c r="P56" s="31">
        <f>IF(OR($A56="",$B56=""),"",IF(OR($I56="Won",$I56="Lost"),IF($O56="","",IFERROR(MAX(0,$O56-$B56),"")),IFERROR(MAX(0,TODAY()-$B56),"")))</f>
        <v/>
      </c>
      <c r="Q56" s="32">
        <f>IF($A56="","",IF($I56="","Set status",IF(OR($I56="Won",$I56="Lost"),IF($O56="","Add close date","Closed"),IF($M56="","Set next action",IF($M56&lt;TODAY(),"Past due",IF($M56=TODAY(),"Due today","Scheduled"))))))</f>
        <v/>
      </c>
    </row>
    <row r="57">
      <c r="A57" s="20" t="n"/>
      <c r="B57" s="21" t="n"/>
      <c r="C57" s="22" t="n"/>
      <c r="D57" s="22" t="n"/>
      <c r="E57" s="23" t="n"/>
      <c r="F57" s="22" t="n"/>
      <c r="G57" s="22" t="n"/>
      <c r="H57" s="22" t="n"/>
      <c r="I57" s="20" t="n"/>
      <c r="J57" s="24" t="n"/>
      <c r="K57" s="25">
        <f>IF(OR($A57="",$I57=""),"",IFERROR(VLOOKUP($I57,Assumptions!$A$5:$B$11,2,FALSE),""))</f>
        <v/>
      </c>
      <c r="L57" s="26">
        <f>IF(OR($A57="",$J57="",$K57=""),"",IFERROR($J57*$K57,""))</f>
        <v/>
      </c>
      <c r="M57" s="21" t="n"/>
      <c r="N57" s="22" t="n"/>
      <c r="O57" s="21" t="n"/>
      <c r="P57" s="27">
        <f>IF(OR($A57="",$B57=""),"",IF(OR($I57="Won",$I57="Lost"),IF($O57="","",IFERROR(MAX(0,$O57-$B57),"")),IFERROR(MAX(0,TODAY()-$B57),"")))</f>
        <v/>
      </c>
      <c r="Q57" s="28">
        <f>IF($A57="","",IF($I57="","Set status",IF(OR($I57="Won",$I57="Lost"),IF($O57="","Add close date","Closed"),IF($M57="","Set next action",IF($M57&lt;TODAY(),"Past due",IF($M57=TODAY(),"Due today","Scheduled"))))))</f>
        <v/>
      </c>
    </row>
    <row r="58">
      <c r="A58" s="20" t="n"/>
      <c r="B58" s="21" t="n"/>
      <c r="C58" s="22" t="n"/>
      <c r="D58" s="22" t="n"/>
      <c r="E58" s="23" t="n"/>
      <c r="F58" s="22" t="n"/>
      <c r="G58" s="22" t="n"/>
      <c r="H58" s="22" t="n"/>
      <c r="I58" s="20" t="n"/>
      <c r="J58" s="24" t="n"/>
      <c r="K58" s="29">
        <f>IF(OR($A58="",$I58=""),"",IFERROR(VLOOKUP($I58,Assumptions!$A$5:$B$11,2,FALSE),""))</f>
        <v/>
      </c>
      <c r="L58" s="30">
        <f>IF(OR($A58="",$J58="",$K58=""),"",IFERROR($J58*$K58,""))</f>
        <v/>
      </c>
      <c r="M58" s="21" t="n"/>
      <c r="N58" s="22" t="n"/>
      <c r="O58" s="21" t="n"/>
      <c r="P58" s="31">
        <f>IF(OR($A58="",$B58=""),"",IF(OR($I58="Won",$I58="Lost"),IF($O58="","",IFERROR(MAX(0,$O58-$B58),"")),IFERROR(MAX(0,TODAY()-$B58),"")))</f>
        <v/>
      </c>
      <c r="Q58" s="32">
        <f>IF($A58="","",IF($I58="","Set status",IF(OR($I58="Won",$I58="Lost"),IF($O58="","Add close date","Closed"),IF($M58="","Set next action",IF($M58&lt;TODAY(),"Past due",IF($M58=TODAY(),"Due today","Scheduled"))))))</f>
        <v/>
      </c>
    </row>
    <row r="59">
      <c r="A59" s="20" t="n"/>
      <c r="B59" s="21" t="n"/>
      <c r="C59" s="22" t="n"/>
      <c r="D59" s="22" t="n"/>
      <c r="E59" s="23" t="n"/>
      <c r="F59" s="22" t="n"/>
      <c r="G59" s="22" t="n"/>
      <c r="H59" s="22" t="n"/>
      <c r="I59" s="20" t="n"/>
      <c r="J59" s="24" t="n"/>
      <c r="K59" s="25">
        <f>IF(OR($A59="",$I59=""),"",IFERROR(VLOOKUP($I59,Assumptions!$A$5:$B$11,2,FALSE),""))</f>
        <v/>
      </c>
      <c r="L59" s="26">
        <f>IF(OR($A59="",$J59="",$K59=""),"",IFERROR($J59*$K59,""))</f>
        <v/>
      </c>
      <c r="M59" s="21" t="n"/>
      <c r="N59" s="22" t="n"/>
      <c r="O59" s="21" t="n"/>
      <c r="P59" s="27">
        <f>IF(OR($A59="",$B59=""),"",IF(OR($I59="Won",$I59="Lost"),IF($O59="","",IFERROR(MAX(0,$O59-$B59),"")),IFERROR(MAX(0,TODAY()-$B59),"")))</f>
        <v/>
      </c>
      <c r="Q59" s="28">
        <f>IF($A59="","",IF($I59="","Set status",IF(OR($I59="Won",$I59="Lost"),IF($O59="","Add close date","Closed"),IF($M59="","Set next action",IF($M59&lt;TODAY(),"Past due",IF($M59=TODAY(),"Due today","Scheduled"))))))</f>
        <v/>
      </c>
    </row>
    <row r="60">
      <c r="A60" s="20" t="n"/>
      <c r="B60" s="21" t="n"/>
      <c r="C60" s="22" t="n"/>
      <c r="D60" s="22" t="n"/>
      <c r="E60" s="23" t="n"/>
      <c r="F60" s="22" t="n"/>
      <c r="G60" s="22" t="n"/>
      <c r="H60" s="22" t="n"/>
      <c r="I60" s="20" t="n"/>
      <c r="J60" s="24" t="n"/>
      <c r="K60" s="29">
        <f>IF(OR($A60="",$I60=""),"",IFERROR(VLOOKUP($I60,Assumptions!$A$5:$B$11,2,FALSE),""))</f>
        <v/>
      </c>
      <c r="L60" s="30">
        <f>IF(OR($A60="",$J60="",$K60=""),"",IFERROR($J60*$K60,""))</f>
        <v/>
      </c>
      <c r="M60" s="21" t="n"/>
      <c r="N60" s="22" t="n"/>
      <c r="O60" s="21" t="n"/>
      <c r="P60" s="31">
        <f>IF(OR($A60="",$B60=""),"",IF(OR($I60="Won",$I60="Lost"),IF($O60="","",IFERROR(MAX(0,$O60-$B60),"")),IFERROR(MAX(0,TODAY()-$B60),"")))</f>
        <v/>
      </c>
      <c r="Q60" s="32">
        <f>IF($A60="","",IF($I60="","Set status",IF(OR($I60="Won",$I60="Lost"),IF($O60="","Add close date","Closed"),IF($M60="","Set next action",IF($M60&lt;TODAY(),"Past due",IF($M60=TODAY(),"Due today","Scheduled"))))))</f>
        <v/>
      </c>
    </row>
    <row r="61">
      <c r="A61" s="20" t="n"/>
      <c r="B61" s="21" t="n"/>
      <c r="C61" s="22" t="n"/>
      <c r="D61" s="22" t="n"/>
      <c r="E61" s="23" t="n"/>
      <c r="F61" s="22" t="n"/>
      <c r="G61" s="22" t="n"/>
      <c r="H61" s="22" t="n"/>
      <c r="I61" s="20" t="n"/>
      <c r="J61" s="24" t="n"/>
      <c r="K61" s="25">
        <f>IF(OR($A61="",$I61=""),"",IFERROR(VLOOKUP($I61,Assumptions!$A$5:$B$11,2,FALSE),""))</f>
        <v/>
      </c>
      <c r="L61" s="26">
        <f>IF(OR($A61="",$J61="",$K61=""),"",IFERROR($J61*$K61,""))</f>
        <v/>
      </c>
      <c r="M61" s="21" t="n"/>
      <c r="N61" s="22" t="n"/>
      <c r="O61" s="21" t="n"/>
      <c r="P61" s="27">
        <f>IF(OR($A61="",$B61=""),"",IF(OR($I61="Won",$I61="Lost"),IF($O61="","",IFERROR(MAX(0,$O61-$B61),"")),IFERROR(MAX(0,TODAY()-$B61),"")))</f>
        <v/>
      </c>
      <c r="Q61" s="28">
        <f>IF($A61="","",IF($I61="","Set status",IF(OR($I61="Won",$I61="Lost"),IF($O61="","Add close date","Closed"),IF($M61="","Set next action",IF($M61&lt;TODAY(),"Past due",IF($M61=TODAY(),"Due today","Scheduled"))))))</f>
        <v/>
      </c>
    </row>
    <row r="62">
      <c r="A62" s="20" t="n"/>
      <c r="B62" s="21" t="n"/>
      <c r="C62" s="22" t="n"/>
      <c r="D62" s="22" t="n"/>
      <c r="E62" s="23" t="n"/>
      <c r="F62" s="22" t="n"/>
      <c r="G62" s="22" t="n"/>
      <c r="H62" s="22" t="n"/>
      <c r="I62" s="20" t="n"/>
      <c r="J62" s="24" t="n"/>
      <c r="K62" s="29">
        <f>IF(OR($A62="",$I62=""),"",IFERROR(VLOOKUP($I62,Assumptions!$A$5:$B$11,2,FALSE),""))</f>
        <v/>
      </c>
      <c r="L62" s="30">
        <f>IF(OR($A62="",$J62="",$K62=""),"",IFERROR($J62*$K62,""))</f>
        <v/>
      </c>
      <c r="M62" s="21" t="n"/>
      <c r="N62" s="22" t="n"/>
      <c r="O62" s="21" t="n"/>
      <c r="P62" s="31">
        <f>IF(OR($A62="",$B62=""),"",IF(OR($I62="Won",$I62="Lost"),IF($O62="","",IFERROR(MAX(0,$O62-$B62),"")),IFERROR(MAX(0,TODAY()-$B62),"")))</f>
        <v/>
      </c>
      <c r="Q62" s="32">
        <f>IF($A62="","",IF($I62="","Set status",IF(OR($I62="Won",$I62="Lost"),IF($O62="","Add close date","Closed"),IF($M62="","Set next action",IF($M62&lt;TODAY(),"Past due",IF($M62=TODAY(),"Due today","Scheduled"))))))</f>
        <v/>
      </c>
    </row>
    <row r="63">
      <c r="A63" s="20" t="n"/>
      <c r="B63" s="21" t="n"/>
      <c r="C63" s="22" t="n"/>
      <c r="D63" s="22" t="n"/>
      <c r="E63" s="23" t="n"/>
      <c r="F63" s="22" t="n"/>
      <c r="G63" s="22" t="n"/>
      <c r="H63" s="22" t="n"/>
      <c r="I63" s="20" t="n"/>
      <c r="J63" s="24" t="n"/>
      <c r="K63" s="25">
        <f>IF(OR($A63="",$I63=""),"",IFERROR(VLOOKUP($I63,Assumptions!$A$5:$B$11,2,FALSE),""))</f>
        <v/>
      </c>
      <c r="L63" s="26">
        <f>IF(OR($A63="",$J63="",$K63=""),"",IFERROR($J63*$K63,""))</f>
        <v/>
      </c>
      <c r="M63" s="21" t="n"/>
      <c r="N63" s="22" t="n"/>
      <c r="O63" s="21" t="n"/>
      <c r="P63" s="27">
        <f>IF(OR($A63="",$B63=""),"",IF(OR($I63="Won",$I63="Lost"),IF($O63="","",IFERROR(MAX(0,$O63-$B63),"")),IFERROR(MAX(0,TODAY()-$B63),"")))</f>
        <v/>
      </c>
      <c r="Q63" s="28">
        <f>IF($A63="","",IF($I63="","Set status",IF(OR($I63="Won",$I63="Lost"),IF($O63="","Add close date","Closed"),IF($M63="","Set next action",IF($M63&lt;TODAY(),"Past due",IF($M63=TODAY(),"Due today","Scheduled"))))))</f>
        <v/>
      </c>
    </row>
    <row r="64">
      <c r="A64" s="20" t="n"/>
      <c r="B64" s="21" t="n"/>
      <c r="C64" s="22" t="n"/>
      <c r="D64" s="22" t="n"/>
      <c r="E64" s="23" t="n"/>
      <c r="F64" s="22" t="n"/>
      <c r="G64" s="22" t="n"/>
      <c r="H64" s="22" t="n"/>
      <c r="I64" s="20" t="n"/>
      <c r="J64" s="24" t="n"/>
      <c r="K64" s="29">
        <f>IF(OR($A64="",$I64=""),"",IFERROR(VLOOKUP($I64,Assumptions!$A$5:$B$11,2,FALSE),""))</f>
        <v/>
      </c>
      <c r="L64" s="30">
        <f>IF(OR($A64="",$J64="",$K64=""),"",IFERROR($J64*$K64,""))</f>
        <v/>
      </c>
      <c r="M64" s="21" t="n"/>
      <c r="N64" s="22" t="n"/>
      <c r="O64" s="21" t="n"/>
      <c r="P64" s="31">
        <f>IF(OR($A64="",$B64=""),"",IF(OR($I64="Won",$I64="Lost"),IF($O64="","",IFERROR(MAX(0,$O64-$B64),"")),IFERROR(MAX(0,TODAY()-$B64),"")))</f>
        <v/>
      </c>
      <c r="Q64" s="32">
        <f>IF($A64="","",IF($I64="","Set status",IF(OR($I64="Won",$I64="Lost"),IF($O64="","Add close date","Closed"),IF($M64="","Set next action",IF($M64&lt;TODAY(),"Past due",IF($M64=TODAY(),"Due today","Scheduled"))))))</f>
        <v/>
      </c>
    </row>
    <row r="65">
      <c r="A65" s="20" t="n"/>
      <c r="B65" s="21" t="n"/>
      <c r="C65" s="22" t="n"/>
      <c r="D65" s="22" t="n"/>
      <c r="E65" s="23" t="n"/>
      <c r="F65" s="22" t="n"/>
      <c r="G65" s="22" t="n"/>
      <c r="H65" s="22" t="n"/>
      <c r="I65" s="20" t="n"/>
      <c r="J65" s="24" t="n"/>
      <c r="K65" s="25">
        <f>IF(OR($A65="",$I65=""),"",IFERROR(VLOOKUP($I65,Assumptions!$A$5:$B$11,2,FALSE),""))</f>
        <v/>
      </c>
      <c r="L65" s="26">
        <f>IF(OR($A65="",$J65="",$K65=""),"",IFERROR($J65*$K65,""))</f>
        <v/>
      </c>
      <c r="M65" s="21" t="n"/>
      <c r="N65" s="22" t="n"/>
      <c r="O65" s="21" t="n"/>
      <c r="P65" s="27">
        <f>IF(OR($A65="",$B65=""),"",IF(OR($I65="Won",$I65="Lost"),IF($O65="","",IFERROR(MAX(0,$O65-$B65),"")),IFERROR(MAX(0,TODAY()-$B65),"")))</f>
        <v/>
      </c>
      <c r="Q65" s="28">
        <f>IF($A65="","",IF($I65="","Set status",IF(OR($I65="Won",$I65="Lost"),IF($O65="","Add close date","Closed"),IF($M65="","Set next action",IF($M65&lt;TODAY(),"Past due",IF($M65=TODAY(),"Due today","Scheduled"))))))</f>
        <v/>
      </c>
    </row>
    <row r="66">
      <c r="A66" s="20" t="n"/>
      <c r="B66" s="21" t="n"/>
      <c r="C66" s="22" t="n"/>
      <c r="D66" s="22" t="n"/>
      <c r="E66" s="23" t="n"/>
      <c r="F66" s="22" t="n"/>
      <c r="G66" s="22" t="n"/>
      <c r="H66" s="22" t="n"/>
      <c r="I66" s="20" t="n"/>
      <c r="J66" s="24" t="n"/>
      <c r="K66" s="29">
        <f>IF(OR($A66="",$I66=""),"",IFERROR(VLOOKUP($I66,Assumptions!$A$5:$B$11,2,FALSE),""))</f>
        <v/>
      </c>
      <c r="L66" s="30">
        <f>IF(OR($A66="",$J66="",$K66=""),"",IFERROR($J66*$K66,""))</f>
        <v/>
      </c>
      <c r="M66" s="21" t="n"/>
      <c r="N66" s="22" t="n"/>
      <c r="O66" s="21" t="n"/>
      <c r="P66" s="31">
        <f>IF(OR($A66="",$B66=""),"",IF(OR($I66="Won",$I66="Lost"),IF($O66="","",IFERROR(MAX(0,$O66-$B66),"")),IFERROR(MAX(0,TODAY()-$B66),"")))</f>
        <v/>
      </c>
      <c r="Q66" s="32">
        <f>IF($A66="","",IF($I66="","Set status",IF(OR($I66="Won",$I66="Lost"),IF($O66="","Add close date","Closed"),IF($M66="","Set next action",IF($M66&lt;TODAY(),"Past due",IF($M66=TODAY(),"Due today","Scheduled"))))))</f>
        <v/>
      </c>
    </row>
    <row r="67">
      <c r="A67" s="20" t="n"/>
      <c r="B67" s="21" t="n"/>
      <c r="C67" s="22" t="n"/>
      <c r="D67" s="22" t="n"/>
      <c r="E67" s="23" t="n"/>
      <c r="F67" s="22" t="n"/>
      <c r="G67" s="22" t="n"/>
      <c r="H67" s="22" t="n"/>
      <c r="I67" s="20" t="n"/>
      <c r="J67" s="24" t="n"/>
      <c r="K67" s="25">
        <f>IF(OR($A67="",$I67=""),"",IFERROR(VLOOKUP($I67,Assumptions!$A$5:$B$11,2,FALSE),""))</f>
        <v/>
      </c>
      <c r="L67" s="26">
        <f>IF(OR($A67="",$J67="",$K67=""),"",IFERROR($J67*$K67,""))</f>
        <v/>
      </c>
      <c r="M67" s="21" t="n"/>
      <c r="N67" s="22" t="n"/>
      <c r="O67" s="21" t="n"/>
      <c r="P67" s="27">
        <f>IF(OR($A67="",$B67=""),"",IF(OR($I67="Won",$I67="Lost"),IF($O67="","",IFERROR(MAX(0,$O67-$B67),"")),IFERROR(MAX(0,TODAY()-$B67),"")))</f>
        <v/>
      </c>
      <c r="Q67" s="28">
        <f>IF($A67="","",IF($I67="","Set status",IF(OR($I67="Won",$I67="Lost"),IF($O67="","Add close date","Closed"),IF($M67="","Set next action",IF($M67&lt;TODAY(),"Past due",IF($M67=TODAY(),"Due today","Scheduled"))))))</f>
        <v/>
      </c>
    </row>
    <row r="68">
      <c r="A68" s="20" t="n"/>
      <c r="B68" s="21" t="n"/>
      <c r="C68" s="22" t="n"/>
      <c r="D68" s="22" t="n"/>
      <c r="E68" s="23" t="n"/>
      <c r="F68" s="22" t="n"/>
      <c r="G68" s="22" t="n"/>
      <c r="H68" s="22" t="n"/>
      <c r="I68" s="20" t="n"/>
      <c r="J68" s="24" t="n"/>
      <c r="K68" s="29">
        <f>IF(OR($A68="",$I68=""),"",IFERROR(VLOOKUP($I68,Assumptions!$A$5:$B$11,2,FALSE),""))</f>
        <v/>
      </c>
      <c r="L68" s="30">
        <f>IF(OR($A68="",$J68="",$K68=""),"",IFERROR($J68*$K68,""))</f>
        <v/>
      </c>
      <c r="M68" s="21" t="n"/>
      <c r="N68" s="22" t="n"/>
      <c r="O68" s="21" t="n"/>
      <c r="P68" s="31">
        <f>IF(OR($A68="",$B68=""),"",IF(OR($I68="Won",$I68="Lost"),IF($O68="","",IFERROR(MAX(0,$O68-$B68),"")),IFERROR(MAX(0,TODAY()-$B68),"")))</f>
        <v/>
      </c>
      <c r="Q68" s="32">
        <f>IF($A68="","",IF($I68="","Set status",IF(OR($I68="Won",$I68="Lost"),IF($O68="","Add close date","Closed"),IF($M68="","Set next action",IF($M68&lt;TODAY(),"Past due",IF($M68=TODAY(),"Due today","Scheduled"))))))</f>
        <v/>
      </c>
    </row>
    <row r="69">
      <c r="A69" s="20" t="n"/>
      <c r="B69" s="21" t="n"/>
      <c r="C69" s="22" t="n"/>
      <c r="D69" s="22" t="n"/>
      <c r="E69" s="23" t="n"/>
      <c r="F69" s="22" t="n"/>
      <c r="G69" s="22" t="n"/>
      <c r="H69" s="22" t="n"/>
      <c r="I69" s="20" t="n"/>
      <c r="J69" s="24" t="n"/>
      <c r="K69" s="25">
        <f>IF(OR($A69="",$I69=""),"",IFERROR(VLOOKUP($I69,Assumptions!$A$5:$B$11,2,FALSE),""))</f>
        <v/>
      </c>
      <c r="L69" s="26">
        <f>IF(OR($A69="",$J69="",$K69=""),"",IFERROR($J69*$K69,""))</f>
        <v/>
      </c>
      <c r="M69" s="21" t="n"/>
      <c r="N69" s="22" t="n"/>
      <c r="O69" s="21" t="n"/>
      <c r="P69" s="27">
        <f>IF(OR($A69="",$B69=""),"",IF(OR($I69="Won",$I69="Lost"),IF($O69="","",IFERROR(MAX(0,$O69-$B69),"")),IFERROR(MAX(0,TODAY()-$B69),"")))</f>
        <v/>
      </c>
      <c r="Q69" s="28">
        <f>IF($A69="","",IF($I69="","Set status",IF(OR($I69="Won",$I69="Lost"),IF($O69="","Add close date","Closed"),IF($M69="","Set next action",IF($M69&lt;TODAY(),"Past due",IF($M69=TODAY(),"Due today","Scheduled"))))))</f>
        <v/>
      </c>
    </row>
    <row r="70">
      <c r="A70" s="20" t="n"/>
      <c r="B70" s="21" t="n"/>
      <c r="C70" s="22" t="n"/>
      <c r="D70" s="22" t="n"/>
      <c r="E70" s="23" t="n"/>
      <c r="F70" s="22" t="n"/>
      <c r="G70" s="22" t="n"/>
      <c r="H70" s="22" t="n"/>
      <c r="I70" s="20" t="n"/>
      <c r="J70" s="24" t="n"/>
      <c r="K70" s="29">
        <f>IF(OR($A70="",$I70=""),"",IFERROR(VLOOKUP($I70,Assumptions!$A$5:$B$11,2,FALSE),""))</f>
        <v/>
      </c>
      <c r="L70" s="30">
        <f>IF(OR($A70="",$J70="",$K70=""),"",IFERROR($J70*$K70,""))</f>
        <v/>
      </c>
      <c r="M70" s="21" t="n"/>
      <c r="N70" s="22" t="n"/>
      <c r="O70" s="21" t="n"/>
      <c r="P70" s="31">
        <f>IF(OR($A70="",$B70=""),"",IF(OR($I70="Won",$I70="Lost"),IF($O70="","",IFERROR(MAX(0,$O70-$B70),"")),IFERROR(MAX(0,TODAY()-$B70),"")))</f>
        <v/>
      </c>
      <c r="Q70" s="32">
        <f>IF($A70="","",IF($I70="","Set status",IF(OR($I70="Won",$I70="Lost"),IF($O70="","Add close date","Closed"),IF($M70="","Set next action",IF($M70&lt;TODAY(),"Past due",IF($M70=TODAY(),"Due today","Scheduled"))))))</f>
        <v/>
      </c>
    </row>
    <row r="71">
      <c r="A71" s="20" t="n"/>
      <c r="B71" s="21" t="n"/>
      <c r="C71" s="22" t="n"/>
      <c r="D71" s="22" t="n"/>
      <c r="E71" s="23" t="n"/>
      <c r="F71" s="22" t="n"/>
      <c r="G71" s="22" t="n"/>
      <c r="H71" s="22" t="n"/>
      <c r="I71" s="20" t="n"/>
      <c r="J71" s="24" t="n"/>
      <c r="K71" s="25">
        <f>IF(OR($A71="",$I71=""),"",IFERROR(VLOOKUP($I71,Assumptions!$A$5:$B$11,2,FALSE),""))</f>
        <v/>
      </c>
      <c r="L71" s="26">
        <f>IF(OR($A71="",$J71="",$K71=""),"",IFERROR($J71*$K71,""))</f>
        <v/>
      </c>
      <c r="M71" s="21" t="n"/>
      <c r="N71" s="22" t="n"/>
      <c r="O71" s="21" t="n"/>
      <c r="P71" s="27">
        <f>IF(OR($A71="",$B71=""),"",IF(OR($I71="Won",$I71="Lost"),IF($O71="","",IFERROR(MAX(0,$O71-$B71),"")),IFERROR(MAX(0,TODAY()-$B71),"")))</f>
        <v/>
      </c>
      <c r="Q71" s="28">
        <f>IF($A71="","",IF($I71="","Set status",IF(OR($I71="Won",$I71="Lost"),IF($O71="","Add close date","Closed"),IF($M71="","Set next action",IF($M71&lt;TODAY(),"Past due",IF($M71=TODAY(),"Due today","Scheduled"))))))</f>
        <v/>
      </c>
    </row>
    <row r="72">
      <c r="A72" s="20" t="n"/>
      <c r="B72" s="21" t="n"/>
      <c r="C72" s="22" t="n"/>
      <c r="D72" s="22" t="n"/>
      <c r="E72" s="23" t="n"/>
      <c r="F72" s="22" t="n"/>
      <c r="G72" s="22" t="n"/>
      <c r="H72" s="22" t="n"/>
      <c r="I72" s="20" t="n"/>
      <c r="J72" s="24" t="n"/>
      <c r="K72" s="29">
        <f>IF(OR($A72="",$I72=""),"",IFERROR(VLOOKUP($I72,Assumptions!$A$5:$B$11,2,FALSE),""))</f>
        <v/>
      </c>
      <c r="L72" s="30">
        <f>IF(OR($A72="",$J72="",$K72=""),"",IFERROR($J72*$K72,""))</f>
        <v/>
      </c>
      <c r="M72" s="21" t="n"/>
      <c r="N72" s="22" t="n"/>
      <c r="O72" s="21" t="n"/>
      <c r="P72" s="31">
        <f>IF(OR($A72="",$B72=""),"",IF(OR($I72="Won",$I72="Lost"),IF($O72="","",IFERROR(MAX(0,$O72-$B72),"")),IFERROR(MAX(0,TODAY()-$B72),"")))</f>
        <v/>
      </c>
      <c r="Q72" s="32">
        <f>IF($A72="","",IF($I72="","Set status",IF(OR($I72="Won",$I72="Lost"),IF($O72="","Add close date","Closed"),IF($M72="","Set next action",IF($M72&lt;TODAY(),"Past due",IF($M72=TODAY(),"Due today","Scheduled"))))))</f>
        <v/>
      </c>
    </row>
    <row r="73">
      <c r="A73" s="20" t="n"/>
      <c r="B73" s="21" t="n"/>
      <c r="C73" s="22" t="n"/>
      <c r="D73" s="22" t="n"/>
      <c r="E73" s="23" t="n"/>
      <c r="F73" s="22" t="n"/>
      <c r="G73" s="22" t="n"/>
      <c r="H73" s="22" t="n"/>
      <c r="I73" s="20" t="n"/>
      <c r="J73" s="24" t="n"/>
      <c r="K73" s="25">
        <f>IF(OR($A73="",$I73=""),"",IFERROR(VLOOKUP($I73,Assumptions!$A$5:$B$11,2,FALSE),""))</f>
        <v/>
      </c>
      <c r="L73" s="26">
        <f>IF(OR($A73="",$J73="",$K73=""),"",IFERROR($J73*$K73,""))</f>
        <v/>
      </c>
      <c r="M73" s="21" t="n"/>
      <c r="N73" s="22" t="n"/>
      <c r="O73" s="21" t="n"/>
      <c r="P73" s="27">
        <f>IF(OR($A73="",$B73=""),"",IF(OR($I73="Won",$I73="Lost"),IF($O73="","",IFERROR(MAX(0,$O73-$B73),"")),IFERROR(MAX(0,TODAY()-$B73),"")))</f>
        <v/>
      </c>
      <c r="Q73" s="28">
        <f>IF($A73="","",IF($I73="","Set status",IF(OR($I73="Won",$I73="Lost"),IF($O73="","Add close date","Closed"),IF($M73="","Set next action",IF($M73&lt;TODAY(),"Past due",IF($M73=TODAY(),"Due today","Scheduled"))))))</f>
        <v/>
      </c>
    </row>
    <row r="74">
      <c r="A74" s="20" t="n"/>
      <c r="B74" s="21" t="n"/>
      <c r="C74" s="22" t="n"/>
      <c r="D74" s="22" t="n"/>
      <c r="E74" s="23" t="n"/>
      <c r="F74" s="22" t="n"/>
      <c r="G74" s="22" t="n"/>
      <c r="H74" s="22" t="n"/>
      <c r="I74" s="20" t="n"/>
      <c r="J74" s="24" t="n"/>
      <c r="K74" s="29">
        <f>IF(OR($A74="",$I74=""),"",IFERROR(VLOOKUP($I74,Assumptions!$A$5:$B$11,2,FALSE),""))</f>
        <v/>
      </c>
      <c r="L74" s="30">
        <f>IF(OR($A74="",$J74="",$K74=""),"",IFERROR($J74*$K74,""))</f>
        <v/>
      </c>
      <c r="M74" s="21" t="n"/>
      <c r="N74" s="22" t="n"/>
      <c r="O74" s="21" t="n"/>
      <c r="P74" s="31">
        <f>IF(OR($A74="",$B74=""),"",IF(OR($I74="Won",$I74="Lost"),IF($O74="","",IFERROR(MAX(0,$O74-$B74),"")),IFERROR(MAX(0,TODAY()-$B74),"")))</f>
        <v/>
      </c>
      <c r="Q74" s="32">
        <f>IF($A74="","",IF($I74="","Set status",IF(OR($I74="Won",$I74="Lost"),IF($O74="","Add close date","Closed"),IF($M74="","Set next action",IF($M74&lt;TODAY(),"Past due",IF($M74=TODAY(),"Due today","Scheduled"))))))</f>
        <v/>
      </c>
    </row>
    <row r="75">
      <c r="A75" s="20" t="n"/>
      <c r="B75" s="21" t="n"/>
      <c r="C75" s="22" t="n"/>
      <c r="D75" s="22" t="n"/>
      <c r="E75" s="23" t="n"/>
      <c r="F75" s="22" t="n"/>
      <c r="G75" s="22" t="n"/>
      <c r="H75" s="22" t="n"/>
      <c r="I75" s="20" t="n"/>
      <c r="J75" s="24" t="n"/>
      <c r="K75" s="25">
        <f>IF(OR($A75="",$I75=""),"",IFERROR(VLOOKUP($I75,Assumptions!$A$5:$B$11,2,FALSE),""))</f>
        <v/>
      </c>
      <c r="L75" s="26">
        <f>IF(OR($A75="",$J75="",$K75=""),"",IFERROR($J75*$K75,""))</f>
        <v/>
      </c>
      <c r="M75" s="21" t="n"/>
      <c r="N75" s="22" t="n"/>
      <c r="O75" s="21" t="n"/>
      <c r="P75" s="27">
        <f>IF(OR($A75="",$B75=""),"",IF(OR($I75="Won",$I75="Lost"),IF($O75="","",IFERROR(MAX(0,$O75-$B75),"")),IFERROR(MAX(0,TODAY()-$B75),"")))</f>
        <v/>
      </c>
      <c r="Q75" s="28">
        <f>IF($A75="","",IF($I75="","Set status",IF(OR($I75="Won",$I75="Lost"),IF($O75="","Add close date","Closed"),IF($M75="","Set next action",IF($M75&lt;TODAY(),"Past due",IF($M75=TODAY(),"Due today","Scheduled"))))))</f>
        <v/>
      </c>
    </row>
    <row r="76">
      <c r="A76" s="20" t="n"/>
      <c r="B76" s="21" t="n"/>
      <c r="C76" s="22" t="n"/>
      <c r="D76" s="22" t="n"/>
      <c r="E76" s="23" t="n"/>
      <c r="F76" s="22" t="n"/>
      <c r="G76" s="22" t="n"/>
      <c r="H76" s="22" t="n"/>
      <c r="I76" s="20" t="n"/>
      <c r="J76" s="24" t="n"/>
      <c r="K76" s="29">
        <f>IF(OR($A76="",$I76=""),"",IFERROR(VLOOKUP($I76,Assumptions!$A$5:$B$11,2,FALSE),""))</f>
        <v/>
      </c>
      <c r="L76" s="30">
        <f>IF(OR($A76="",$J76="",$K76=""),"",IFERROR($J76*$K76,""))</f>
        <v/>
      </c>
      <c r="M76" s="21" t="n"/>
      <c r="N76" s="22" t="n"/>
      <c r="O76" s="21" t="n"/>
      <c r="P76" s="31">
        <f>IF(OR($A76="",$B76=""),"",IF(OR($I76="Won",$I76="Lost"),IF($O76="","",IFERROR(MAX(0,$O76-$B76),"")),IFERROR(MAX(0,TODAY()-$B76),"")))</f>
        <v/>
      </c>
      <c r="Q76" s="32">
        <f>IF($A76="","",IF($I76="","Set status",IF(OR($I76="Won",$I76="Lost"),IF($O76="","Add close date","Closed"),IF($M76="","Set next action",IF($M76&lt;TODAY(),"Past due",IF($M76=TODAY(),"Due today","Scheduled"))))))</f>
        <v/>
      </c>
    </row>
    <row r="77">
      <c r="A77" s="20" t="n"/>
      <c r="B77" s="21" t="n"/>
      <c r="C77" s="22" t="n"/>
      <c r="D77" s="22" t="n"/>
      <c r="E77" s="23" t="n"/>
      <c r="F77" s="22" t="n"/>
      <c r="G77" s="22" t="n"/>
      <c r="H77" s="22" t="n"/>
      <c r="I77" s="20" t="n"/>
      <c r="J77" s="24" t="n"/>
      <c r="K77" s="25">
        <f>IF(OR($A77="",$I77=""),"",IFERROR(VLOOKUP($I77,Assumptions!$A$5:$B$11,2,FALSE),""))</f>
        <v/>
      </c>
      <c r="L77" s="26">
        <f>IF(OR($A77="",$J77="",$K77=""),"",IFERROR($J77*$K77,""))</f>
        <v/>
      </c>
      <c r="M77" s="21" t="n"/>
      <c r="N77" s="22" t="n"/>
      <c r="O77" s="21" t="n"/>
      <c r="P77" s="27">
        <f>IF(OR($A77="",$B77=""),"",IF(OR($I77="Won",$I77="Lost"),IF($O77="","",IFERROR(MAX(0,$O77-$B77),"")),IFERROR(MAX(0,TODAY()-$B77),"")))</f>
        <v/>
      </c>
      <c r="Q77" s="28">
        <f>IF($A77="","",IF($I77="","Set status",IF(OR($I77="Won",$I77="Lost"),IF($O77="","Add close date","Closed"),IF($M77="","Set next action",IF($M77&lt;TODAY(),"Past due",IF($M77=TODAY(),"Due today","Scheduled"))))))</f>
        <v/>
      </c>
    </row>
    <row r="78">
      <c r="A78" s="20" t="n"/>
      <c r="B78" s="21" t="n"/>
      <c r="C78" s="22" t="n"/>
      <c r="D78" s="22" t="n"/>
      <c r="E78" s="23" t="n"/>
      <c r="F78" s="22" t="n"/>
      <c r="G78" s="22" t="n"/>
      <c r="H78" s="22" t="n"/>
      <c r="I78" s="20" t="n"/>
      <c r="J78" s="24" t="n"/>
      <c r="K78" s="29">
        <f>IF(OR($A78="",$I78=""),"",IFERROR(VLOOKUP($I78,Assumptions!$A$5:$B$11,2,FALSE),""))</f>
        <v/>
      </c>
      <c r="L78" s="30">
        <f>IF(OR($A78="",$J78="",$K78=""),"",IFERROR($J78*$K78,""))</f>
        <v/>
      </c>
      <c r="M78" s="21" t="n"/>
      <c r="N78" s="22" t="n"/>
      <c r="O78" s="21" t="n"/>
      <c r="P78" s="31">
        <f>IF(OR($A78="",$B78=""),"",IF(OR($I78="Won",$I78="Lost"),IF($O78="","",IFERROR(MAX(0,$O78-$B78),"")),IFERROR(MAX(0,TODAY()-$B78),"")))</f>
        <v/>
      </c>
      <c r="Q78" s="32">
        <f>IF($A78="","",IF($I78="","Set status",IF(OR($I78="Won",$I78="Lost"),IF($O78="","Add close date","Closed"),IF($M78="","Set next action",IF($M78&lt;TODAY(),"Past due",IF($M78=TODAY(),"Due today","Scheduled"))))))</f>
        <v/>
      </c>
    </row>
    <row r="79">
      <c r="A79" s="20" t="n"/>
      <c r="B79" s="21" t="n"/>
      <c r="C79" s="22" t="n"/>
      <c r="D79" s="22" t="n"/>
      <c r="E79" s="23" t="n"/>
      <c r="F79" s="22" t="n"/>
      <c r="G79" s="22" t="n"/>
      <c r="H79" s="22" t="n"/>
      <c r="I79" s="20" t="n"/>
      <c r="J79" s="24" t="n"/>
      <c r="K79" s="25">
        <f>IF(OR($A79="",$I79=""),"",IFERROR(VLOOKUP($I79,Assumptions!$A$5:$B$11,2,FALSE),""))</f>
        <v/>
      </c>
      <c r="L79" s="26">
        <f>IF(OR($A79="",$J79="",$K79=""),"",IFERROR($J79*$K79,""))</f>
        <v/>
      </c>
      <c r="M79" s="21" t="n"/>
      <c r="N79" s="22" t="n"/>
      <c r="O79" s="21" t="n"/>
      <c r="P79" s="27">
        <f>IF(OR($A79="",$B79=""),"",IF(OR($I79="Won",$I79="Lost"),IF($O79="","",IFERROR(MAX(0,$O79-$B79),"")),IFERROR(MAX(0,TODAY()-$B79),"")))</f>
        <v/>
      </c>
      <c r="Q79" s="28">
        <f>IF($A79="","",IF($I79="","Set status",IF(OR($I79="Won",$I79="Lost"),IF($O79="","Add close date","Closed"),IF($M79="","Set next action",IF($M79&lt;TODAY(),"Past due",IF($M79=TODAY(),"Due today","Scheduled"))))))</f>
        <v/>
      </c>
    </row>
    <row r="80">
      <c r="A80" s="20" t="n"/>
      <c r="B80" s="21" t="n"/>
      <c r="C80" s="22" t="n"/>
      <c r="D80" s="22" t="n"/>
      <c r="E80" s="23" t="n"/>
      <c r="F80" s="22" t="n"/>
      <c r="G80" s="22" t="n"/>
      <c r="H80" s="22" t="n"/>
      <c r="I80" s="20" t="n"/>
      <c r="J80" s="24" t="n"/>
      <c r="K80" s="29">
        <f>IF(OR($A80="",$I80=""),"",IFERROR(VLOOKUP($I80,Assumptions!$A$5:$B$11,2,FALSE),""))</f>
        <v/>
      </c>
      <c r="L80" s="30">
        <f>IF(OR($A80="",$J80="",$K80=""),"",IFERROR($J80*$K80,""))</f>
        <v/>
      </c>
      <c r="M80" s="21" t="n"/>
      <c r="N80" s="22" t="n"/>
      <c r="O80" s="21" t="n"/>
      <c r="P80" s="31">
        <f>IF(OR($A80="",$B80=""),"",IF(OR($I80="Won",$I80="Lost"),IF($O80="","",IFERROR(MAX(0,$O80-$B80),"")),IFERROR(MAX(0,TODAY()-$B80),"")))</f>
        <v/>
      </c>
      <c r="Q80" s="32">
        <f>IF($A80="","",IF($I80="","Set status",IF(OR($I80="Won",$I80="Lost"),IF($O80="","Add close date","Closed"),IF($M80="","Set next action",IF($M80&lt;TODAY(),"Past due",IF($M80=TODAY(),"Due today","Scheduled"))))))</f>
        <v/>
      </c>
    </row>
    <row r="81">
      <c r="A81" s="20" t="n"/>
      <c r="B81" s="21" t="n"/>
      <c r="C81" s="22" t="n"/>
      <c r="D81" s="22" t="n"/>
      <c r="E81" s="23" t="n"/>
      <c r="F81" s="22" t="n"/>
      <c r="G81" s="22" t="n"/>
      <c r="H81" s="22" t="n"/>
      <c r="I81" s="20" t="n"/>
      <c r="J81" s="24" t="n"/>
      <c r="K81" s="25">
        <f>IF(OR($A81="",$I81=""),"",IFERROR(VLOOKUP($I81,Assumptions!$A$5:$B$11,2,FALSE),""))</f>
        <v/>
      </c>
      <c r="L81" s="26">
        <f>IF(OR($A81="",$J81="",$K81=""),"",IFERROR($J81*$K81,""))</f>
        <v/>
      </c>
      <c r="M81" s="21" t="n"/>
      <c r="N81" s="22" t="n"/>
      <c r="O81" s="21" t="n"/>
      <c r="P81" s="27">
        <f>IF(OR($A81="",$B81=""),"",IF(OR($I81="Won",$I81="Lost"),IF($O81="","",IFERROR(MAX(0,$O81-$B81),"")),IFERROR(MAX(0,TODAY()-$B81),"")))</f>
        <v/>
      </c>
      <c r="Q81" s="28">
        <f>IF($A81="","",IF($I81="","Set status",IF(OR($I81="Won",$I81="Lost"),IF($O81="","Add close date","Closed"),IF($M81="","Set next action",IF($M81&lt;TODAY(),"Past due",IF($M81=TODAY(),"Due today","Scheduled"))))))</f>
        <v/>
      </c>
    </row>
    <row r="82">
      <c r="A82" s="20" t="n"/>
      <c r="B82" s="21" t="n"/>
      <c r="C82" s="22" t="n"/>
      <c r="D82" s="22" t="n"/>
      <c r="E82" s="23" t="n"/>
      <c r="F82" s="22" t="n"/>
      <c r="G82" s="22" t="n"/>
      <c r="H82" s="22" t="n"/>
      <c r="I82" s="20" t="n"/>
      <c r="J82" s="24" t="n"/>
      <c r="K82" s="29">
        <f>IF(OR($A82="",$I82=""),"",IFERROR(VLOOKUP($I82,Assumptions!$A$5:$B$11,2,FALSE),""))</f>
        <v/>
      </c>
      <c r="L82" s="30">
        <f>IF(OR($A82="",$J82="",$K82=""),"",IFERROR($J82*$K82,""))</f>
        <v/>
      </c>
      <c r="M82" s="21" t="n"/>
      <c r="N82" s="22" t="n"/>
      <c r="O82" s="21" t="n"/>
      <c r="P82" s="31">
        <f>IF(OR($A82="",$B82=""),"",IF(OR($I82="Won",$I82="Lost"),IF($O82="","",IFERROR(MAX(0,$O82-$B82),"")),IFERROR(MAX(0,TODAY()-$B82),"")))</f>
        <v/>
      </c>
      <c r="Q82" s="32">
        <f>IF($A82="","",IF($I82="","Set status",IF(OR($I82="Won",$I82="Lost"),IF($O82="","Add close date","Closed"),IF($M82="","Set next action",IF($M82&lt;TODAY(),"Past due",IF($M82=TODAY(),"Due today","Scheduled"))))))</f>
        <v/>
      </c>
    </row>
    <row r="83">
      <c r="A83" s="20" t="n"/>
      <c r="B83" s="21" t="n"/>
      <c r="C83" s="22" t="n"/>
      <c r="D83" s="22" t="n"/>
      <c r="E83" s="23" t="n"/>
      <c r="F83" s="22" t="n"/>
      <c r="G83" s="22" t="n"/>
      <c r="H83" s="22" t="n"/>
      <c r="I83" s="20" t="n"/>
      <c r="J83" s="24" t="n"/>
      <c r="K83" s="25">
        <f>IF(OR($A83="",$I83=""),"",IFERROR(VLOOKUP($I83,Assumptions!$A$5:$B$11,2,FALSE),""))</f>
        <v/>
      </c>
      <c r="L83" s="26">
        <f>IF(OR($A83="",$J83="",$K83=""),"",IFERROR($J83*$K83,""))</f>
        <v/>
      </c>
      <c r="M83" s="21" t="n"/>
      <c r="N83" s="22" t="n"/>
      <c r="O83" s="21" t="n"/>
      <c r="P83" s="27">
        <f>IF(OR($A83="",$B83=""),"",IF(OR($I83="Won",$I83="Lost"),IF($O83="","",IFERROR(MAX(0,$O83-$B83),"")),IFERROR(MAX(0,TODAY()-$B83),"")))</f>
        <v/>
      </c>
      <c r="Q83" s="28">
        <f>IF($A83="","",IF($I83="","Set status",IF(OR($I83="Won",$I83="Lost"),IF($O83="","Add close date","Closed"),IF($M83="","Set next action",IF($M83&lt;TODAY(),"Past due",IF($M83=TODAY(),"Due today","Scheduled"))))))</f>
        <v/>
      </c>
    </row>
    <row r="84">
      <c r="A84" s="20" t="n"/>
      <c r="B84" s="21" t="n"/>
      <c r="C84" s="22" t="n"/>
      <c r="D84" s="22" t="n"/>
      <c r="E84" s="23" t="n"/>
      <c r="F84" s="22" t="n"/>
      <c r="G84" s="22" t="n"/>
      <c r="H84" s="22" t="n"/>
      <c r="I84" s="20" t="n"/>
      <c r="J84" s="24" t="n"/>
      <c r="K84" s="29">
        <f>IF(OR($A84="",$I84=""),"",IFERROR(VLOOKUP($I84,Assumptions!$A$5:$B$11,2,FALSE),""))</f>
        <v/>
      </c>
      <c r="L84" s="30">
        <f>IF(OR($A84="",$J84="",$K84=""),"",IFERROR($J84*$K84,""))</f>
        <v/>
      </c>
      <c r="M84" s="21" t="n"/>
      <c r="N84" s="22" t="n"/>
      <c r="O84" s="21" t="n"/>
      <c r="P84" s="31">
        <f>IF(OR($A84="",$B84=""),"",IF(OR($I84="Won",$I84="Lost"),IF($O84="","",IFERROR(MAX(0,$O84-$B84),"")),IFERROR(MAX(0,TODAY()-$B84),"")))</f>
        <v/>
      </c>
      <c r="Q84" s="32">
        <f>IF($A84="","",IF($I84="","Set status",IF(OR($I84="Won",$I84="Lost"),IF($O84="","Add close date","Closed"),IF($M84="","Set next action",IF($M84&lt;TODAY(),"Past due",IF($M84=TODAY(),"Due today","Scheduled"))))))</f>
        <v/>
      </c>
    </row>
    <row r="85">
      <c r="A85" s="20" t="n"/>
      <c r="B85" s="21" t="n"/>
      <c r="C85" s="22" t="n"/>
      <c r="D85" s="22" t="n"/>
      <c r="E85" s="23" t="n"/>
      <c r="F85" s="22" t="n"/>
      <c r="G85" s="22" t="n"/>
      <c r="H85" s="22" t="n"/>
      <c r="I85" s="20" t="n"/>
      <c r="J85" s="24" t="n"/>
      <c r="K85" s="25">
        <f>IF(OR($A85="",$I85=""),"",IFERROR(VLOOKUP($I85,Assumptions!$A$5:$B$11,2,FALSE),""))</f>
        <v/>
      </c>
      <c r="L85" s="26">
        <f>IF(OR($A85="",$J85="",$K85=""),"",IFERROR($J85*$K85,""))</f>
        <v/>
      </c>
      <c r="M85" s="21" t="n"/>
      <c r="N85" s="22" t="n"/>
      <c r="O85" s="21" t="n"/>
      <c r="P85" s="27">
        <f>IF(OR($A85="",$B85=""),"",IF(OR($I85="Won",$I85="Lost"),IF($O85="","",IFERROR(MAX(0,$O85-$B85),"")),IFERROR(MAX(0,TODAY()-$B85),"")))</f>
        <v/>
      </c>
      <c r="Q85" s="28">
        <f>IF($A85="","",IF($I85="","Set status",IF(OR($I85="Won",$I85="Lost"),IF($O85="","Add close date","Closed"),IF($M85="","Set next action",IF($M85&lt;TODAY(),"Past due",IF($M85=TODAY(),"Due today","Scheduled"))))))</f>
        <v/>
      </c>
    </row>
    <row r="86">
      <c r="A86" s="20" t="n"/>
      <c r="B86" s="21" t="n"/>
      <c r="C86" s="22" t="n"/>
      <c r="D86" s="22" t="n"/>
      <c r="E86" s="23" t="n"/>
      <c r="F86" s="22" t="n"/>
      <c r="G86" s="22" t="n"/>
      <c r="H86" s="22" t="n"/>
      <c r="I86" s="20" t="n"/>
      <c r="J86" s="24" t="n"/>
      <c r="K86" s="29">
        <f>IF(OR($A86="",$I86=""),"",IFERROR(VLOOKUP($I86,Assumptions!$A$5:$B$11,2,FALSE),""))</f>
        <v/>
      </c>
      <c r="L86" s="30">
        <f>IF(OR($A86="",$J86="",$K86=""),"",IFERROR($J86*$K86,""))</f>
        <v/>
      </c>
      <c r="M86" s="21" t="n"/>
      <c r="N86" s="22" t="n"/>
      <c r="O86" s="21" t="n"/>
      <c r="P86" s="31">
        <f>IF(OR($A86="",$B86=""),"",IF(OR($I86="Won",$I86="Lost"),IF($O86="","",IFERROR(MAX(0,$O86-$B86),"")),IFERROR(MAX(0,TODAY()-$B86),"")))</f>
        <v/>
      </c>
      <c r="Q86" s="32">
        <f>IF($A86="","",IF($I86="","Set status",IF(OR($I86="Won",$I86="Lost"),IF($O86="","Add close date","Closed"),IF($M86="","Set next action",IF($M86&lt;TODAY(),"Past due",IF($M86=TODAY(),"Due today","Scheduled"))))))</f>
        <v/>
      </c>
    </row>
    <row r="87">
      <c r="A87" s="20" t="n"/>
      <c r="B87" s="21" t="n"/>
      <c r="C87" s="22" t="n"/>
      <c r="D87" s="22" t="n"/>
      <c r="E87" s="23" t="n"/>
      <c r="F87" s="22" t="n"/>
      <c r="G87" s="22" t="n"/>
      <c r="H87" s="22" t="n"/>
      <c r="I87" s="20" t="n"/>
      <c r="J87" s="24" t="n"/>
      <c r="K87" s="25">
        <f>IF(OR($A87="",$I87=""),"",IFERROR(VLOOKUP($I87,Assumptions!$A$5:$B$11,2,FALSE),""))</f>
        <v/>
      </c>
      <c r="L87" s="26">
        <f>IF(OR($A87="",$J87="",$K87=""),"",IFERROR($J87*$K87,""))</f>
        <v/>
      </c>
      <c r="M87" s="21" t="n"/>
      <c r="N87" s="22" t="n"/>
      <c r="O87" s="21" t="n"/>
      <c r="P87" s="27">
        <f>IF(OR($A87="",$B87=""),"",IF(OR($I87="Won",$I87="Lost"),IF($O87="","",IFERROR(MAX(0,$O87-$B87),"")),IFERROR(MAX(0,TODAY()-$B87),"")))</f>
        <v/>
      </c>
      <c r="Q87" s="28">
        <f>IF($A87="","",IF($I87="","Set status",IF(OR($I87="Won",$I87="Lost"),IF($O87="","Add close date","Closed"),IF($M87="","Set next action",IF($M87&lt;TODAY(),"Past due",IF($M87=TODAY(),"Due today","Scheduled"))))))</f>
        <v/>
      </c>
    </row>
    <row r="88">
      <c r="A88" s="20" t="n"/>
      <c r="B88" s="21" t="n"/>
      <c r="C88" s="22" t="n"/>
      <c r="D88" s="22" t="n"/>
      <c r="E88" s="23" t="n"/>
      <c r="F88" s="22" t="n"/>
      <c r="G88" s="22" t="n"/>
      <c r="H88" s="22" t="n"/>
      <c r="I88" s="20" t="n"/>
      <c r="J88" s="24" t="n"/>
      <c r="K88" s="29">
        <f>IF(OR($A88="",$I88=""),"",IFERROR(VLOOKUP($I88,Assumptions!$A$5:$B$11,2,FALSE),""))</f>
        <v/>
      </c>
      <c r="L88" s="30">
        <f>IF(OR($A88="",$J88="",$K88=""),"",IFERROR($J88*$K88,""))</f>
        <v/>
      </c>
      <c r="M88" s="21" t="n"/>
      <c r="N88" s="22" t="n"/>
      <c r="O88" s="21" t="n"/>
      <c r="P88" s="31">
        <f>IF(OR($A88="",$B88=""),"",IF(OR($I88="Won",$I88="Lost"),IF($O88="","",IFERROR(MAX(0,$O88-$B88),"")),IFERROR(MAX(0,TODAY()-$B88),"")))</f>
        <v/>
      </c>
      <c r="Q88" s="32">
        <f>IF($A88="","",IF($I88="","Set status",IF(OR($I88="Won",$I88="Lost"),IF($O88="","Add close date","Closed"),IF($M88="","Set next action",IF($M88&lt;TODAY(),"Past due",IF($M88=TODAY(),"Due today","Scheduled"))))))</f>
        <v/>
      </c>
    </row>
    <row r="89">
      <c r="A89" s="20" t="n"/>
      <c r="B89" s="21" t="n"/>
      <c r="C89" s="22" t="n"/>
      <c r="D89" s="22" t="n"/>
      <c r="E89" s="23" t="n"/>
      <c r="F89" s="22" t="n"/>
      <c r="G89" s="22" t="n"/>
      <c r="H89" s="22" t="n"/>
      <c r="I89" s="20" t="n"/>
      <c r="J89" s="24" t="n"/>
      <c r="K89" s="25">
        <f>IF(OR($A89="",$I89=""),"",IFERROR(VLOOKUP($I89,Assumptions!$A$5:$B$11,2,FALSE),""))</f>
        <v/>
      </c>
      <c r="L89" s="26">
        <f>IF(OR($A89="",$J89="",$K89=""),"",IFERROR($J89*$K89,""))</f>
        <v/>
      </c>
      <c r="M89" s="21" t="n"/>
      <c r="N89" s="22" t="n"/>
      <c r="O89" s="21" t="n"/>
      <c r="P89" s="27">
        <f>IF(OR($A89="",$B89=""),"",IF(OR($I89="Won",$I89="Lost"),IF($O89="","",IFERROR(MAX(0,$O89-$B89),"")),IFERROR(MAX(0,TODAY()-$B89),"")))</f>
        <v/>
      </c>
      <c r="Q89" s="28">
        <f>IF($A89="","",IF($I89="","Set status",IF(OR($I89="Won",$I89="Lost"),IF($O89="","Add close date","Closed"),IF($M89="","Set next action",IF($M89&lt;TODAY(),"Past due",IF($M89=TODAY(),"Due today","Scheduled"))))))</f>
        <v/>
      </c>
    </row>
    <row r="90">
      <c r="A90" s="20" t="n"/>
      <c r="B90" s="21" t="n"/>
      <c r="C90" s="22" t="n"/>
      <c r="D90" s="22" t="n"/>
      <c r="E90" s="23" t="n"/>
      <c r="F90" s="22" t="n"/>
      <c r="G90" s="22" t="n"/>
      <c r="H90" s="22" t="n"/>
      <c r="I90" s="20" t="n"/>
      <c r="J90" s="24" t="n"/>
      <c r="K90" s="29">
        <f>IF(OR($A90="",$I90=""),"",IFERROR(VLOOKUP($I90,Assumptions!$A$5:$B$11,2,FALSE),""))</f>
        <v/>
      </c>
      <c r="L90" s="30">
        <f>IF(OR($A90="",$J90="",$K90=""),"",IFERROR($J90*$K90,""))</f>
        <v/>
      </c>
      <c r="M90" s="21" t="n"/>
      <c r="N90" s="22" t="n"/>
      <c r="O90" s="21" t="n"/>
      <c r="P90" s="31">
        <f>IF(OR($A90="",$B90=""),"",IF(OR($I90="Won",$I90="Lost"),IF($O90="","",IFERROR(MAX(0,$O90-$B90),"")),IFERROR(MAX(0,TODAY()-$B90),"")))</f>
        <v/>
      </c>
      <c r="Q90" s="32">
        <f>IF($A90="","",IF($I90="","Set status",IF(OR($I90="Won",$I90="Lost"),IF($O90="","Add close date","Closed"),IF($M90="","Set next action",IF($M90&lt;TODAY(),"Past due",IF($M90=TODAY(),"Due today","Scheduled"))))))</f>
        <v/>
      </c>
    </row>
    <row r="91">
      <c r="A91" s="20" t="n"/>
      <c r="B91" s="21" t="n"/>
      <c r="C91" s="22" t="n"/>
      <c r="D91" s="22" t="n"/>
      <c r="E91" s="23" t="n"/>
      <c r="F91" s="22" t="n"/>
      <c r="G91" s="22" t="n"/>
      <c r="H91" s="22" t="n"/>
      <c r="I91" s="20" t="n"/>
      <c r="J91" s="24" t="n"/>
      <c r="K91" s="25">
        <f>IF(OR($A91="",$I91=""),"",IFERROR(VLOOKUP($I91,Assumptions!$A$5:$B$11,2,FALSE),""))</f>
        <v/>
      </c>
      <c r="L91" s="26">
        <f>IF(OR($A91="",$J91="",$K91=""),"",IFERROR($J91*$K91,""))</f>
        <v/>
      </c>
      <c r="M91" s="21" t="n"/>
      <c r="N91" s="22" t="n"/>
      <c r="O91" s="21" t="n"/>
      <c r="P91" s="27">
        <f>IF(OR($A91="",$B91=""),"",IF(OR($I91="Won",$I91="Lost"),IF($O91="","",IFERROR(MAX(0,$O91-$B91),"")),IFERROR(MAX(0,TODAY()-$B91),"")))</f>
        <v/>
      </c>
      <c r="Q91" s="28">
        <f>IF($A91="","",IF($I91="","Set status",IF(OR($I91="Won",$I91="Lost"),IF($O91="","Add close date","Closed"),IF($M91="","Set next action",IF($M91&lt;TODAY(),"Past due",IF($M91=TODAY(),"Due today","Scheduled"))))))</f>
        <v/>
      </c>
    </row>
    <row r="92">
      <c r="A92" s="20" t="n"/>
      <c r="B92" s="21" t="n"/>
      <c r="C92" s="22" t="n"/>
      <c r="D92" s="22" t="n"/>
      <c r="E92" s="23" t="n"/>
      <c r="F92" s="22" t="n"/>
      <c r="G92" s="22" t="n"/>
      <c r="H92" s="22" t="n"/>
      <c r="I92" s="20" t="n"/>
      <c r="J92" s="24" t="n"/>
      <c r="K92" s="29">
        <f>IF(OR($A92="",$I92=""),"",IFERROR(VLOOKUP($I92,Assumptions!$A$5:$B$11,2,FALSE),""))</f>
        <v/>
      </c>
      <c r="L92" s="30">
        <f>IF(OR($A92="",$J92="",$K92=""),"",IFERROR($J92*$K92,""))</f>
        <v/>
      </c>
      <c r="M92" s="21" t="n"/>
      <c r="N92" s="22" t="n"/>
      <c r="O92" s="21" t="n"/>
      <c r="P92" s="31">
        <f>IF(OR($A92="",$B92=""),"",IF(OR($I92="Won",$I92="Lost"),IF($O92="","",IFERROR(MAX(0,$O92-$B92),"")),IFERROR(MAX(0,TODAY()-$B92),"")))</f>
        <v/>
      </c>
      <c r="Q92" s="32">
        <f>IF($A92="","",IF($I92="","Set status",IF(OR($I92="Won",$I92="Lost"),IF($O92="","Add close date","Closed"),IF($M92="","Set next action",IF($M92&lt;TODAY(),"Past due",IF($M92=TODAY(),"Due today","Scheduled"))))))</f>
        <v/>
      </c>
    </row>
    <row r="93">
      <c r="A93" s="20" t="n"/>
      <c r="B93" s="21" t="n"/>
      <c r="C93" s="22" t="n"/>
      <c r="D93" s="22" t="n"/>
      <c r="E93" s="23" t="n"/>
      <c r="F93" s="22" t="n"/>
      <c r="G93" s="22" t="n"/>
      <c r="H93" s="22" t="n"/>
      <c r="I93" s="20" t="n"/>
      <c r="J93" s="24" t="n"/>
      <c r="K93" s="25">
        <f>IF(OR($A93="",$I93=""),"",IFERROR(VLOOKUP($I93,Assumptions!$A$5:$B$11,2,FALSE),""))</f>
        <v/>
      </c>
      <c r="L93" s="26">
        <f>IF(OR($A93="",$J93="",$K93=""),"",IFERROR($J93*$K93,""))</f>
        <v/>
      </c>
      <c r="M93" s="21" t="n"/>
      <c r="N93" s="22" t="n"/>
      <c r="O93" s="21" t="n"/>
      <c r="P93" s="27">
        <f>IF(OR($A93="",$B93=""),"",IF(OR($I93="Won",$I93="Lost"),IF($O93="","",IFERROR(MAX(0,$O93-$B93),"")),IFERROR(MAX(0,TODAY()-$B93),"")))</f>
        <v/>
      </c>
      <c r="Q93" s="28">
        <f>IF($A93="","",IF($I93="","Set status",IF(OR($I93="Won",$I93="Lost"),IF($O93="","Add close date","Closed"),IF($M93="","Set next action",IF($M93&lt;TODAY(),"Past due",IF($M93=TODAY(),"Due today","Scheduled"))))))</f>
        <v/>
      </c>
    </row>
    <row r="94">
      <c r="A94" s="20" t="n"/>
      <c r="B94" s="21" t="n"/>
      <c r="C94" s="22" t="n"/>
      <c r="D94" s="22" t="n"/>
      <c r="E94" s="23" t="n"/>
      <c r="F94" s="22" t="n"/>
      <c r="G94" s="22" t="n"/>
      <c r="H94" s="22" t="n"/>
      <c r="I94" s="20" t="n"/>
      <c r="J94" s="24" t="n"/>
      <c r="K94" s="29">
        <f>IF(OR($A94="",$I94=""),"",IFERROR(VLOOKUP($I94,Assumptions!$A$5:$B$11,2,FALSE),""))</f>
        <v/>
      </c>
      <c r="L94" s="30">
        <f>IF(OR($A94="",$J94="",$K94=""),"",IFERROR($J94*$K94,""))</f>
        <v/>
      </c>
      <c r="M94" s="21" t="n"/>
      <c r="N94" s="22" t="n"/>
      <c r="O94" s="21" t="n"/>
      <c r="P94" s="31">
        <f>IF(OR($A94="",$B94=""),"",IF(OR($I94="Won",$I94="Lost"),IF($O94="","",IFERROR(MAX(0,$O94-$B94),"")),IFERROR(MAX(0,TODAY()-$B94),"")))</f>
        <v/>
      </c>
      <c r="Q94" s="32">
        <f>IF($A94="","",IF($I94="","Set status",IF(OR($I94="Won",$I94="Lost"),IF($O94="","Add close date","Closed"),IF($M94="","Set next action",IF($M94&lt;TODAY(),"Past due",IF($M94=TODAY(),"Due today","Scheduled"))))))</f>
        <v/>
      </c>
    </row>
    <row r="95">
      <c r="A95" s="20" t="n"/>
      <c r="B95" s="21" t="n"/>
      <c r="C95" s="22" t="n"/>
      <c r="D95" s="22" t="n"/>
      <c r="E95" s="23" t="n"/>
      <c r="F95" s="22" t="n"/>
      <c r="G95" s="22" t="n"/>
      <c r="H95" s="22" t="n"/>
      <c r="I95" s="20" t="n"/>
      <c r="J95" s="24" t="n"/>
      <c r="K95" s="25">
        <f>IF(OR($A95="",$I95=""),"",IFERROR(VLOOKUP($I95,Assumptions!$A$5:$B$11,2,FALSE),""))</f>
        <v/>
      </c>
      <c r="L95" s="26">
        <f>IF(OR($A95="",$J95="",$K95=""),"",IFERROR($J95*$K95,""))</f>
        <v/>
      </c>
      <c r="M95" s="21" t="n"/>
      <c r="N95" s="22" t="n"/>
      <c r="O95" s="21" t="n"/>
      <c r="P95" s="27">
        <f>IF(OR($A95="",$B95=""),"",IF(OR($I95="Won",$I95="Lost"),IF($O95="","",IFERROR(MAX(0,$O95-$B95),"")),IFERROR(MAX(0,TODAY()-$B95),"")))</f>
        <v/>
      </c>
      <c r="Q95" s="28">
        <f>IF($A95="","",IF($I95="","Set status",IF(OR($I95="Won",$I95="Lost"),IF($O95="","Add close date","Closed"),IF($M95="","Set next action",IF($M95&lt;TODAY(),"Past due",IF($M95=TODAY(),"Due today","Scheduled"))))))</f>
        <v/>
      </c>
    </row>
    <row r="96">
      <c r="A96" s="20" t="n"/>
      <c r="B96" s="21" t="n"/>
      <c r="C96" s="22" t="n"/>
      <c r="D96" s="22" t="n"/>
      <c r="E96" s="23" t="n"/>
      <c r="F96" s="22" t="n"/>
      <c r="G96" s="22" t="n"/>
      <c r="H96" s="22" t="n"/>
      <c r="I96" s="20" t="n"/>
      <c r="J96" s="24" t="n"/>
      <c r="K96" s="29">
        <f>IF(OR($A96="",$I96=""),"",IFERROR(VLOOKUP($I96,Assumptions!$A$5:$B$11,2,FALSE),""))</f>
        <v/>
      </c>
      <c r="L96" s="30">
        <f>IF(OR($A96="",$J96="",$K96=""),"",IFERROR($J96*$K96,""))</f>
        <v/>
      </c>
      <c r="M96" s="21" t="n"/>
      <c r="N96" s="22" t="n"/>
      <c r="O96" s="21" t="n"/>
      <c r="P96" s="31">
        <f>IF(OR($A96="",$B96=""),"",IF(OR($I96="Won",$I96="Lost"),IF($O96="","",IFERROR(MAX(0,$O96-$B96),"")),IFERROR(MAX(0,TODAY()-$B96),"")))</f>
        <v/>
      </c>
      <c r="Q96" s="32">
        <f>IF($A96="","",IF($I96="","Set status",IF(OR($I96="Won",$I96="Lost"),IF($O96="","Add close date","Closed"),IF($M96="","Set next action",IF($M96&lt;TODAY(),"Past due",IF($M96=TODAY(),"Due today","Scheduled"))))))</f>
        <v/>
      </c>
    </row>
    <row r="97">
      <c r="A97" s="20" t="n"/>
      <c r="B97" s="21" t="n"/>
      <c r="C97" s="22" t="n"/>
      <c r="D97" s="22" t="n"/>
      <c r="E97" s="23" t="n"/>
      <c r="F97" s="22" t="n"/>
      <c r="G97" s="22" t="n"/>
      <c r="H97" s="22" t="n"/>
      <c r="I97" s="20" t="n"/>
      <c r="J97" s="24" t="n"/>
      <c r="K97" s="25">
        <f>IF(OR($A97="",$I97=""),"",IFERROR(VLOOKUP($I97,Assumptions!$A$5:$B$11,2,FALSE),""))</f>
        <v/>
      </c>
      <c r="L97" s="26">
        <f>IF(OR($A97="",$J97="",$K97=""),"",IFERROR($J97*$K97,""))</f>
        <v/>
      </c>
      <c r="M97" s="21" t="n"/>
      <c r="N97" s="22" t="n"/>
      <c r="O97" s="21" t="n"/>
      <c r="P97" s="27">
        <f>IF(OR($A97="",$B97=""),"",IF(OR($I97="Won",$I97="Lost"),IF($O97="","",IFERROR(MAX(0,$O97-$B97),"")),IFERROR(MAX(0,TODAY()-$B97),"")))</f>
        <v/>
      </c>
      <c r="Q97" s="28">
        <f>IF($A97="","",IF($I97="","Set status",IF(OR($I97="Won",$I97="Lost"),IF($O97="","Add close date","Closed"),IF($M97="","Set next action",IF($M97&lt;TODAY(),"Past due",IF($M97=TODAY(),"Due today","Scheduled"))))))</f>
        <v/>
      </c>
    </row>
    <row r="98">
      <c r="A98" s="20" t="n"/>
      <c r="B98" s="21" t="n"/>
      <c r="C98" s="22" t="n"/>
      <c r="D98" s="22" t="n"/>
      <c r="E98" s="23" t="n"/>
      <c r="F98" s="22" t="n"/>
      <c r="G98" s="22" t="n"/>
      <c r="H98" s="22" t="n"/>
      <c r="I98" s="20" t="n"/>
      <c r="J98" s="24" t="n"/>
      <c r="K98" s="29">
        <f>IF(OR($A98="",$I98=""),"",IFERROR(VLOOKUP($I98,Assumptions!$A$5:$B$11,2,FALSE),""))</f>
        <v/>
      </c>
      <c r="L98" s="30">
        <f>IF(OR($A98="",$J98="",$K98=""),"",IFERROR($J98*$K98,""))</f>
        <v/>
      </c>
      <c r="M98" s="21" t="n"/>
      <c r="N98" s="22" t="n"/>
      <c r="O98" s="21" t="n"/>
      <c r="P98" s="31">
        <f>IF(OR($A98="",$B98=""),"",IF(OR($I98="Won",$I98="Lost"),IF($O98="","",IFERROR(MAX(0,$O98-$B98),"")),IFERROR(MAX(0,TODAY()-$B98),"")))</f>
        <v/>
      </c>
      <c r="Q98" s="32">
        <f>IF($A98="","",IF($I98="","Set status",IF(OR($I98="Won",$I98="Lost"),IF($O98="","Add close date","Closed"),IF($M98="","Set next action",IF($M98&lt;TODAY(),"Past due",IF($M98=TODAY(),"Due today","Scheduled"))))))</f>
        <v/>
      </c>
    </row>
    <row r="99">
      <c r="A99" s="20" t="n"/>
      <c r="B99" s="21" t="n"/>
      <c r="C99" s="22" t="n"/>
      <c r="D99" s="22" t="n"/>
      <c r="E99" s="23" t="n"/>
      <c r="F99" s="22" t="n"/>
      <c r="G99" s="22" t="n"/>
      <c r="H99" s="22" t="n"/>
      <c r="I99" s="20" t="n"/>
      <c r="J99" s="24" t="n"/>
      <c r="K99" s="25">
        <f>IF(OR($A99="",$I99=""),"",IFERROR(VLOOKUP($I99,Assumptions!$A$5:$B$11,2,FALSE),""))</f>
        <v/>
      </c>
      <c r="L99" s="26">
        <f>IF(OR($A99="",$J99="",$K99=""),"",IFERROR($J99*$K99,""))</f>
        <v/>
      </c>
      <c r="M99" s="21" t="n"/>
      <c r="N99" s="22" t="n"/>
      <c r="O99" s="21" t="n"/>
      <c r="P99" s="27">
        <f>IF(OR($A99="",$B99=""),"",IF(OR($I99="Won",$I99="Lost"),IF($O99="","",IFERROR(MAX(0,$O99-$B99),"")),IFERROR(MAX(0,TODAY()-$B99),"")))</f>
        <v/>
      </c>
      <c r="Q99" s="28">
        <f>IF($A99="","",IF($I99="","Set status",IF(OR($I99="Won",$I99="Lost"),IF($O99="","Add close date","Closed"),IF($M99="","Set next action",IF($M99&lt;TODAY(),"Past due",IF($M99=TODAY(),"Due today","Scheduled"))))))</f>
        <v/>
      </c>
    </row>
    <row r="100">
      <c r="A100" s="20" t="n"/>
      <c r="B100" s="21" t="n"/>
      <c r="C100" s="22" t="n"/>
      <c r="D100" s="22" t="n"/>
      <c r="E100" s="23" t="n"/>
      <c r="F100" s="22" t="n"/>
      <c r="G100" s="22" t="n"/>
      <c r="H100" s="22" t="n"/>
      <c r="I100" s="20" t="n"/>
      <c r="J100" s="24" t="n"/>
      <c r="K100" s="29">
        <f>IF(OR($A100="",$I100=""),"",IFERROR(VLOOKUP($I100,Assumptions!$A$5:$B$11,2,FALSE),""))</f>
        <v/>
      </c>
      <c r="L100" s="30">
        <f>IF(OR($A100="",$J100="",$K100=""),"",IFERROR($J100*$K100,""))</f>
        <v/>
      </c>
      <c r="M100" s="21" t="n"/>
      <c r="N100" s="22" t="n"/>
      <c r="O100" s="21" t="n"/>
      <c r="P100" s="31">
        <f>IF(OR($A100="",$B100=""),"",IF(OR($I100="Won",$I100="Lost"),IF($O100="","",IFERROR(MAX(0,$O100-$B100),"")),IFERROR(MAX(0,TODAY()-$B100),"")))</f>
        <v/>
      </c>
      <c r="Q100" s="32">
        <f>IF($A100="","",IF($I100="","Set status",IF(OR($I100="Won",$I100="Lost"),IF($O100="","Add close date","Closed"),IF($M100="","Set next action",IF($M100&lt;TODAY(),"Past due",IF($M100=TODAY(),"Due today","Scheduled"))))))</f>
        <v/>
      </c>
    </row>
    <row r="101">
      <c r="A101" s="20" t="n"/>
      <c r="B101" s="21" t="n"/>
      <c r="C101" s="22" t="n"/>
      <c r="D101" s="22" t="n"/>
      <c r="E101" s="23" t="n"/>
      <c r="F101" s="22" t="n"/>
      <c r="G101" s="22" t="n"/>
      <c r="H101" s="22" t="n"/>
      <c r="I101" s="20" t="n"/>
      <c r="J101" s="24" t="n"/>
      <c r="K101" s="25">
        <f>IF(OR($A101="",$I101=""),"",IFERROR(VLOOKUP($I101,Assumptions!$A$5:$B$11,2,FALSE),""))</f>
        <v/>
      </c>
      <c r="L101" s="26">
        <f>IF(OR($A101="",$J101="",$K101=""),"",IFERROR($J101*$K101,""))</f>
        <v/>
      </c>
      <c r="M101" s="21" t="n"/>
      <c r="N101" s="22" t="n"/>
      <c r="O101" s="21" t="n"/>
      <c r="P101" s="27">
        <f>IF(OR($A101="",$B101=""),"",IF(OR($I101="Won",$I101="Lost"),IF($O101="","",IFERROR(MAX(0,$O101-$B101),"")),IFERROR(MAX(0,TODAY()-$B101),"")))</f>
        <v/>
      </c>
      <c r="Q101" s="28">
        <f>IF($A101="","",IF($I101="","Set status",IF(OR($I101="Won",$I101="Lost"),IF($O101="","Add close date","Closed"),IF($M101="","Set next action",IF($M101&lt;TODAY(),"Past due",IF($M101=TODAY(),"Due today","Scheduled"))))))</f>
        <v/>
      </c>
    </row>
    <row r="102">
      <c r="A102" s="20" t="n"/>
      <c r="B102" s="21" t="n"/>
      <c r="C102" s="22" t="n"/>
      <c r="D102" s="22" t="n"/>
      <c r="E102" s="23" t="n"/>
      <c r="F102" s="22" t="n"/>
      <c r="G102" s="22" t="n"/>
      <c r="H102" s="22" t="n"/>
      <c r="I102" s="20" t="n"/>
      <c r="J102" s="24" t="n"/>
      <c r="K102" s="29">
        <f>IF(OR($A102="",$I102=""),"",IFERROR(VLOOKUP($I102,Assumptions!$A$5:$B$11,2,FALSE),""))</f>
        <v/>
      </c>
      <c r="L102" s="30">
        <f>IF(OR($A102="",$J102="",$K102=""),"",IFERROR($J102*$K102,""))</f>
        <v/>
      </c>
      <c r="M102" s="21" t="n"/>
      <c r="N102" s="22" t="n"/>
      <c r="O102" s="21" t="n"/>
      <c r="P102" s="31">
        <f>IF(OR($A102="",$B102=""),"",IF(OR($I102="Won",$I102="Lost"),IF($O102="","",IFERROR(MAX(0,$O102-$B102),"")),IFERROR(MAX(0,TODAY()-$B102),"")))</f>
        <v/>
      </c>
      <c r="Q102" s="32">
        <f>IF($A102="","",IF($I102="","Set status",IF(OR($I102="Won",$I102="Lost"),IF($O102="","Add close date","Closed"),IF($M102="","Set next action",IF($M102&lt;TODAY(),"Past due",IF($M102=TODAY(),"Due today","Scheduled"))))))</f>
        <v/>
      </c>
    </row>
    <row r="103">
      <c r="A103" s="20" t="n"/>
      <c r="B103" s="21" t="n"/>
      <c r="C103" s="22" t="n"/>
      <c r="D103" s="22" t="n"/>
      <c r="E103" s="23" t="n"/>
      <c r="F103" s="22" t="n"/>
      <c r="G103" s="22" t="n"/>
      <c r="H103" s="22" t="n"/>
      <c r="I103" s="20" t="n"/>
      <c r="J103" s="24" t="n"/>
      <c r="K103" s="25">
        <f>IF(OR($A103="",$I103=""),"",IFERROR(VLOOKUP($I103,Assumptions!$A$5:$B$11,2,FALSE),""))</f>
        <v/>
      </c>
      <c r="L103" s="26">
        <f>IF(OR($A103="",$J103="",$K103=""),"",IFERROR($J103*$K103,""))</f>
        <v/>
      </c>
      <c r="M103" s="21" t="n"/>
      <c r="N103" s="22" t="n"/>
      <c r="O103" s="21" t="n"/>
      <c r="P103" s="27">
        <f>IF(OR($A103="",$B103=""),"",IF(OR($I103="Won",$I103="Lost"),IF($O103="","",IFERROR(MAX(0,$O103-$B103),"")),IFERROR(MAX(0,TODAY()-$B103),"")))</f>
        <v/>
      </c>
      <c r="Q103" s="28">
        <f>IF($A103="","",IF($I103="","Set status",IF(OR($I103="Won",$I103="Lost"),IF($O103="","Add close date","Closed"),IF($M103="","Set next action",IF($M103&lt;TODAY(),"Past due",IF($M103=TODAY(),"Due today","Scheduled"))))))</f>
        <v/>
      </c>
    </row>
    <row r="104">
      <c r="A104" s="20" t="n"/>
      <c r="B104" s="21" t="n"/>
      <c r="C104" s="22" t="n"/>
      <c r="D104" s="22" t="n"/>
      <c r="E104" s="23" t="n"/>
      <c r="F104" s="22" t="n"/>
      <c r="G104" s="22" t="n"/>
      <c r="H104" s="22" t="n"/>
      <c r="I104" s="20" t="n"/>
      <c r="J104" s="24" t="n"/>
      <c r="K104" s="29">
        <f>IF(OR($A104="",$I104=""),"",IFERROR(VLOOKUP($I104,Assumptions!$A$5:$B$11,2,FALSE),""))</f>
        <v/>
      </c>
      <c r="L104" s="30">
        <f>IF(OR($A104="",$J104="",$K104=""),"",IFERROR($J104*$K104,""))</f>
        <v/>
      </c>
      <c r="M104" s="21" t="n"/>
      <c r="N104" s="22" t="n"/>
      <c r="O104" s="21" t="n"/>
      <c r="P104" s="31">
        <f>IF(OR($A104="",$B104=""),"",IF(OR($I104="Won",$I104="Lost"),IF($O104="","",IFERROR(MAX(0,$O104-$B104),"")),IFERROR(MAX(0,TODAY()-$B104),"")))</f>
        <v/>
      </c>
      <c r="Q104" s="32">
        <f>IF($A104="","",IF($I104="","Set status",IF(OR($I104="Won",$I104="Lost"),IF($O104="","Add close date","Closed"),IF($M104="","Set next action",IF($M104&lt;TODAY(),"Past due",IF($M104=TODAY(),"Due today","Scheduled"))))))</f>
        <v/>
      </c>
    </row>
  </sheetData>
  <autoFilter ref="A4:Q104"/>
  <mergeCells count="1">
    <mergeCell ref="A1:Q1"/>
  </mergeCells>
  <conditionalFormatting sqref="Q5:Q104">
    <cfRule type="expression" priority="1" dxfId="0">
      <formula>$Q5="Past due"</formula>
    </cfRule>
    <cfRule type="expression" priority="2" dxfId="2">
      <formula>$Q5="Due today"</formula>
    </cfRule>
    <cfRule type="expression" priority="3" dxfId="0">
      <formula>OR($Q5="Set next action",$Q5="Set status",$Q5="Add close date")</formula>
    </cfRule>
    <cfRule type="expression" priority="4" dxfId="1">
      <formula>$Q5="Closed"</formula>
    </cfRule>
  </conditionalFormatting>
  <conditionalFormatting sqref="I5:I104">
    <cfRule type="expression" priority="5" dxfId="1">
      <formula>$I5="Won"</formula>
    </cfRule>
    <cfRule type="expression" priority="6" dxfId="0">
      <formula>$I5="Lost"</formula>
    </cfRule>
  </conditionalFormatting>
  <dataValidations count="10">
    <dataValidation sqref="A5:A104" showDropDown="0" showInputMessage="0" showErrorMessage="0" allowBlank="0" errorTitle="Duplicate lead ID" error="Enter a unique lead ID or leave the cell blank." promptTitle="Lead ID" prompt="Use a unique identifier, such as LEAD-001." type="custom">
      <formula1>=OR(A5="",COUNTIF($A$5:$A$104,A5)=1)</formula1>
    </dataValidation>
    <dataValidation sqref="B5:B104" showDropDown="0" showInputMessage="0" showErrorMessage="0" allowBlank="0" errorTitle="Check received date" error="Enter a received date from 01/01/2020 through today." type="date" operator="between">
      <formula1>DATE(2020,1,1)</formula1>
      <formula2>TODAY()</formula2>
    </dataValidation>
    <dataValidation sqref="E5:E104" showDropDown="0" showInputMessage="0" showErrorMessage="0" allowBlank="0" errorTitle="Check lawn area" error="Enter a whole number from 1 through 10,000,000 square feet." type="whole" operator="between">
      <formula1>1</formula1>
      <formula2>10000000</formula2>
    </dataValidation>
    <dataValidation sqref="F5:F104" showDropDown="0" showInputMessage="0" showErrorMessage="0" allowBlank="0" errorTitle="Check service" error="Select a service from the Assumptions sheet." promptTitle="Service" prompt="Choose a requested service." type="list">
      <formula1>INDIRECT("Assumptions!$D$5:$D$12")</formula1>
    </dataValidation>
    <dataValidation sqref="G5:G104" showDropDown="0" showInputMessage="0" showErrorMessage="0" allowBlank="0" errorTitle="Check lead source" error="Select a lead source from the Assumptions sheet." type="list">
      <formula1>INDIRECT("Assumptions!$F$5:$F$10")</formula1>
    </dataValidation>
    <dataValidation sqref="H5:H104" showDropDown="0" showInputMessage="0" showErrorMessage="0" allowBlank="0" errorTitle="Check owner" error="Select an owner from the Assumptions sheet." type="list">
      <formula1>INDIRECT("Assumptions!$H$5:$H$7")</formula1>
    </dataValidation>
    <dataValidation sqref="I5:I104" showDropDown="0" showInputMessage="0" showErrorMessage="0" allowBlank="0" errorTitle="Check status" error="Select a status from the Assumptions sheet." promptTitle="Lead status" prompt="Choose the current lead stage." type="list">
      <formula1>INDIRECT("Assumptions!$A$5:$A$11")</formula1>
    </dataValidation>
    <dataValidation sqref="J5:J104" showDropDown="0" showInputMessage="0" showErrorMessage="0" allowBlank="0" errorTitle="Check estimated value" error="Enter an estimated value from $0.00 through $10,000,000.00." type="decimal" operator="between">
      <formula1>0</formula1>
      <formula2>10000000</formula2>
    </dataValidation>
    <dataValidation sqref="M5:M104" showDropDown="0" showInputMessage="0" showErrorMessage="0" allowBlank="0" errorTitle="Check next action date" error="Enter a date from 01/01/2020 through two years from today." type="date" operator="between">
      <formula1>DATE(2020,1,1)</formula1>
      <formula2>TODAY()+730</formula2>
    </dataValidation>
    <dataValidation sqref="O5:O104" showDropDown="0" showInputMessage="0" showErrorMessage="0" allowBlank="0" errorTitle="Check close date" error="Enter a close date from 01/01/2020 through today." type="date" operator="between">
      <formula1>DATE(2020,1,1)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" customWidth="1" min="3" max="3"/>
    <col width="28" customWidth="1" min="4" max="4"/>
    <col width="3" customWidth="1" min="5" max="5"/>
    <col width="23" customWidth="1" min="6" max="6"/>
    <col width="3" customWidth="1" min="7" max="7"/>
    <col width="27" customWidth="1" min="8" max="8"/>
  </cols>
  <sheetData>
    <row r="1" ht="30" customHeight="1">
      <c r="A1" s="1" t="inlineStr">
        <is>
          <t>Fictional Green Spruce Lawn Co. | Lead Tracker Assumptions</t>
        </is>
      </c>
    </row>
    <row r="2" ht="30" customHeight="1">
      <c r="A2" s="3" t="inlineStr">
        <is>
          <t>Edit yellow cells to match the business workflow. Likelihood percentages are planning assumptions, not guaranteed outcomes. Keep status labels unique.</t>
        </is>
      </c>
    </row>
    <row r="3">
      <c r="A3" s="18" t="inlineStr">
        <is>
          <t>The Leads sheet uses these visible choices for validation and weighted pipeline calculations.</t>
        </is>
      </c>
    </row>
    <row r="4">
      <c r="A4" s="6" t="inlineStr">
        <is>
          <t>Status</t>
        </is>
      </c>
      <c r="B4" s="6" t="inlineStr">
        <is>
          <t>Likelihood</t>
        </is>
      </c>
      <c r="D4" s="6" t="inlineStr">
        <is>
          <t>Service Choices</t>
        </is>
      </c>
      <c r="F4" s="6" t="inlineStr">
        <is>
          <t>Lead Sources</t>
        </is>
      </c>
      <c r="H4" s="6" t="inlineStr">
        <is>
          <t>Owners</t>
        </is>
      </c>
    </row>
    <row r="5">
      <c r="A5" s="22" t="inlineStr">
        <is>
          <t>New</t>
        </is>
      </c>
      <c r="B5" s="33" t="n">
        <v>0.1</v>
      </c>
      <c r="C5" s="34" t="n"/>
      <c r="D5" s="22" t="inlineStr">
        <is>
          <t>Weekly Mowing</t>
        </is>
      </c>
      <c r="E5" s="34" t="n"/>
      <c r="F5" s="22" t="inlineStr">
        <is>
          <t>Website</t>
        </is>
      </c>
      <c r="G5" s="34" t="n"/>
      <c r="H5" s="22" t="inlineStr">
        <is>
          <t>Fictional Jordan Reed</t>
        </is>
      </c>
    </row>
    <row r="6">
      <c r="A6" s="22" t="inlineStr">
        <is>
          <t>Contacted</t>
        </is>
      </c>
      <c r="B6" s="33" t="n">
        <v>0.2</v>
      </c>
      <c r="C6" s="34" t="n"/>
      <c r="D6" s="22" t="inlineStr">
        <is>
          <t>Biweekly Mowing</t>
        </is>
      </c>
      <c r="E6" s="34" t="n"/>
      <c r="F6" s="22" t="inlineStr">
        <is>
          <t>Referral</t>
        </is>
      </c>
      <c r="G6" s="34" t="n"/>
      <c r="H6" s="22" t="inlineStr">
        <is>
          <t>Fictional Casey Brooks</t>
        </is>
      </c>
    </row>
    <row r="7">
      <c r="A7" s="22" t="inlineStr">
        <is>
          <t>Qualified</t>
        </is>
      </c>
      <c r="B7" s="33" t="n">
        <v>0.5</v>
      </c>
      <c r="C7" s="34" t="n"/>
      <c r="D7" s="22" t="inlineStr">
        <is>
          <t>Spring Cleanup</t>
        </is>
      </c>
      <c r="E7" s="34" t="n"/>
      <c r="F7" s="22" t="inlineStr">
        <is>
          <t>Yard Sign</t>
        </is>
      </c>
      <c r="G7" s="34" t="n"/>
      <c r="H7" s="22" t="inlineStr">
        <is>
          <t>Fictional Morgan Fields</t>
        </is>
      </c>
    </row>
    <row r="8">
      <c r="A8" s="22" t="inlineStr">
        <is>
          <t>Estimate Sent</t>
        </is>
      </c>
      <c r="B8" s="33" t="n">
        <v>0.7</v>
      </c>
      <c r="C8" s="34" t="n"/>
      <c r="D8" s="22" t="inlineStr">
        <is>
          <t>Fall Cleanup</t>
        </is>
      </c>
      <c r="E8" s="34" t="n"/>
      <c r="F8" s="22" t="inlineStr">
        <is>
          <t>Community Event</t>
        </is>
      </c>
      <c r="G8" s="34" t="n"/>
      <c r="H8" s="22" t="n"/>
    </row>
    <row r="9">
      <c r="A9" s="22" t="inlineStr">
        <is>
          <t>Nurture</t>
        </is>
      </c>
      <c r="B9" s="33" t="n">
        <v>0.35</v>
      </c>
      <c r="C9" s="34" t="n"/>
      <c r="D9" s="22" t="inlineStr">
        <is>
          <t>Mulch Installation</t>
        </is>
      </c>
      <c r="E9" s="34" t="n"/>
      <c r="F9" s="22" t="inlineStr">
        <is>
          <t>Phone Inquiry</t>
        </is>
      </c>
      <c r="G9" s="34" t="n"/>
      <c r="H9" s="22" t="n"/>
    </row>
    <row r="10">
      <c r="A10" s="22" t="inlineStr">
        <is>
          <t>Won</t>
        </is>
      </c>
      <c r="B10" s="33" t="n">
        <v>1</v>
      </c>
      <c r="C10" s="34" t="n"/>
      <c r="D10" s="22" t="inlineStr">
        <is>
          <t>Shrub Trimming</t>
        </is>
      </c>
      <c r="E10" s="34" t="n"/>
      <c r="F10" s="22" t="inlineStr">
        <is>
          <t>Property Manager</t>
        </is>
      </c>
      <c r="G10" s="34" t="n"/>
      <c r="H10" s="22" t="n"/>
    </row>
    <row r="11">
      <c r="A11" s="22" t="inlineStr">
        <is>
          <t>Lost</t>
        </is>
      </c>
      <c r="B11" s="33" t="n">
        <v>0</v>
      </c>
      <c r="C11" s="34" t="n"/>
      <c r="D11" s="22" t="inlineStr">
        <is>
          <t>Landscape Refresh</t>
        </is>
      </c>
      <c r="E11" s="34" t="n"/>
      <c r="F11" s="22" t="n"/>
      <c r="G11" s="34" t="n"/>
      <c r="H11" s="22" t="n"/>
    </row>
    <row r="12">
      <c r="A12" s="22" t="n"/>
      <c r="B12" s="22" t="n"/>
      <c r="C12" s="34" t="n"/>
      <c r="D12" s="22" t="inlineStr">
        <is>
          <t>Aeration &amp; Overseeding</t>
        </is>
      </c>
      <c r="E12" s="34" t="n"/>
      <c r="F12" s="22" t="n"/>
      <c r="G12" s="34" t="n"/>
      <c r="H12" s="22" t="n"/>
    </row>
  </sheetData>
  <autoFilter ref="A4:B11"/>
  <mergeCells count="1">
    <mergeCell ref="A1:H1"/>
  </mergeCells>
  <dataValidations count="1">
    <dataValidation sqref="B5:B11" showDropDown="0" showInputMessage="0" showErrorMessage="0" allowBlank="0" errorTitle="Check likelihood" error="Enter a likelihood from 0% through 100%." promptTitle="Likelihood" prompt="Enter an editable planning percentage." type="decimal" operator="between">
      <formula1>0</formula1>
      <formula2>1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2026-09-11T02:13:34Z</dcterms:created>
  <dcterms:modified xmlns:dcterms="http://purl.org/dc/terms/" xmlns:xsi="http://www.w3.org/2001/XMLSchema-instance" xsi:type="dcterms:W3CDTF">2026-09-11T02:13:35+00:00Z</dcterms:modified>
</cp:coreProperties>
</file>