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yroll Input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'Payroll Input'!$A$4:$R$104</definedName>
    <definedName name="_xlnm._FilterDatabase" localSheetId="2" hidden="1">'Employees'!$A$4:$F$104</definedName>
    <definedName name="_xlnm._FilterDatabase" localSheetId="3" hidden="1">'Assumptions'!$A$4:$F$104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0&quot;x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4F6259"/>
      <sz val="9"/>
    </font>
    <font>
      <name val="Calibri"/>
      <b val="1"/>
      <color rgb="0017261F"/>
      <sz val="10"/>
    </font>
    <font>
      <name val="Calibri"/>
      <color rgb="0017261F"/>
      <sz val="10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337A4E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2" fontId="4" fillId="5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6" fontId="4" fillId="4" borderId="1" applyAlignment="1" pivotButton="0" quotePrefix="0" xfId="0">
      <alignment horizontal="right" vertical="center"/>
    </xf>
    <xf numFmtId="0" fontId="2" fillId="0" borderId="0" pivotButton="0" quotePrefix="0" xfId="0"/>
    <xf numFmtId="164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" customWidth="1" min="3" max="3"/>
    <col width="18" customWidth="1" min="4" max="4"/>
    <col width="11" customWidth="1" min="5" max="5"/>
    <col width="18" customWidth="1" min="6" max="6"/>
    <col hidden="1" width="13" customWidth="1" min="10" max="10"/>
    <col hidden="1" width="13" customWidth="1" min="11" max="11"/>
  </cols>
  <sheetData>
    <row r="1" ht="26" customHeight="1">
      <c r="A1" s="1" t="inlineStr">
        <is>
          <t>Lawn Care Payroll Input Summary</t>
        </is>
      </c>
      <c r="B1" s="33" t="n"/>
      <c r="C1" s="33" t="n"/>
      <c r="D1" s="33" t="n"/>
      <c r="E1" s="33" t="n"/>
      <c r="F1" s="34" t="n"/>
    </row>
    <row r="2" ht="34" customHeight="1">
      <c r="A2" s="2" t="inlineStr">
        <is>
          <t>Fictional Greenline Grounds LLC. Administrative payroll inputs only; confirm rates, deductions, approvals, and withholding outside this workbook.</t>
        </is>
      </c>
      <c r="J2">
        <f>Assumptions!$F$5</f>
        <v/>
      </c>
      <c r="K2">
        <f>Assumptions!$F$6</f>
        <v/>
      </c>
    </row>
    <row r="3">
      <c r="A3" s="3" t="inlineStr">
        <is>
          <t>Selected Pay Period End</t>
        </is>
      </c>
      <c r="B3" s="35" t="n">
        <v>46269</v>
      </c>
    </row>
    <row r="4"/>
    <row r="5">
      <c r="A5" s="5" t="inlineStr">
        <is>
          <t>Approved Indicator</t>
        </is>
      </c>
      <c r="B5" s="5" t="inlineStr">
        <is>
          <t>Value</t>
        </is>
      </c>
      <c r="D5" s="5" t="inlineStr">
        <is>
          <t>Approval Status</t>
        </is>
      </c>
      <c r="E5" s="5" t="inlineStr">
        <is>
          <t>Rows</t>
        </is>
      </c>
      <c r="F5" s="5" t="inlineStr">
        <is>
          <t>Prepared Amount</t>
        </is>
      </c>
    </row>
    <row r="6">
      <c r="A6" s="6" t="inlineStr">
        <is>
          <t>Approved Payroll Rows</t>
        </is>
      </c>
      <c r="B6" s="7">
        <f>IF($B$3="","",COUNTIFS('Payroll Input'!$A$5:$A$104,$B$3,'Payroll Input'!$P$5:$P$104,"Approved"))</f>
        <v/>
      </c>
      <c r="D6" s="6" t="inlineStr">
        <is>
          <t>Approved</t>
        </is>
      </c>
      <c r="E6" s="7">
        <f>IF($B$3="","",COUNTIFS('Payroll Input'!$A$5:$A$104,$B$3,'Payroll Input'!$P$5:$P$104,$D6))</f>
        <v/>
      </c>
      <c r="F6" s="36">
        <f>IF($B$3="","",SUMIFS('Payroll Input'!$O$5:$O$104,'Payroll Input'!$A$5:$A$104,$B$3,'Payroll Input'!$P$5:$P$104,$D6))</f>
        <v/>
      </c>
    </row>
    <row r="7">
      <c r="A7" s="9" t="inlineStr">
        <is>
          <t>Approved Total Hours</t>
        </is>
      </c>
      <c r="B7" s="10">
        <f>IF($B$3="","",SUMIFS('Payroll Input'!$E$5:$E$104,'Payroll Input'!$A$5:$A$104,$B$3,'Payroll Input'!$P$5:$P$104,"Approved")+SUMIFS('Payroll Input'!$F$5:$F$104,'Payroll Input'!$A$5:$A$104,$B$3,'Payroll Input'!$P$5:$P$104,"Approved"))</f>
        <v/>
      </c>
      <c r="D7" s="9" t="inlineStr">
        <is>
          <t>Draft</t>
        </is>
      </c>
      <c r="E7" s="11">
        <f>IF($B$3="","",COUNTIFS('Payroll Input'!$A$5:$A$104,$B$3,'Payroll Input'!$P$5:$P$104,$D7))</f>
        <v/>
      </c>
      <c r="F7" s="37">
        <f>IF($B$3="","",SUMIFS('Payroll Input'!$O$5:$O$104,'Payroll Input'!$A$5:$A$104,$B$3,'Payroll Input'!$P$5:$P$104,$D7))</f>
        <v/>
      </c>
    </row>
    <row r="8">
      <c r="A8" s="6" t="inlineStr">
        <is>
          <t>Approved Regular Hours</t>
        </is>
      </c>
      <c r="B8" s="13">
        <f>IF($B$3="","",SUMIFS('Payroll Input'!$E$5:$E$104,'Payroll Input'!$A$5:$A$104,$B$3,'Payroll Input'!$P$5:$P$104,"Approved"))</f>
        <v/>
      </c>
      <c r="D8" s="6" t="inlineStr">
        <is>
          <t>Hold</t>
        </is>
      </c>
      <c r="E8" s="7">
        <f>IF($B$3="","",COUNTIFS('Payroll Input'!$A$5:$A$104,$B$3,'Payroll Input'!$P$5:$P$104,$D8))</f>
        <v/>
      </c>
      <c r="F8" s="36">
        <f>IF($B$3="","",SUMIFS('Payroll Input'!$O$5:$O$104,'Payroll Input'!$A$5:$A$104,$B$3,'Payroll Input'!$P$5:$P$104,$D8))</f>
        <v/>
      </c>
    </row>
    <row r="9">
      <c r="A9" s="9" t="inlineStr">
        <is>
          <t>Approved Overtime Hours</t>
        </is>
      </c>
      <c r="B9" s="10">
        <f>IF($B$3="","",SUMIFS('Payroll Input'!$F$5:$F$104,'Payroll Input'!$A$5:$A$104,$B$3,'Payroll Input'!$P$5:$P$104,"Approved"))</f>
        <v/>
      </c>
    </row>
    <row r="10">
      <c r="A10" s="6" t="inlineStr">
        <is>
          <t>Approved Gross Earnings</t>
        </is>
      </c>
      <c r="B10" s="36">
        <f>IF($B$3="","",SUMIFS('Payroll Input'!$L$5:$L$104,'Payroll Input'!$A$5:$A$104,$B$3,'Payroll Input'!$P$5:$P$104,"Approved"))</f>
        <v/>
      </c>
    </row>
    <row r="11">
      <c r="A11" s="9" t="inlineStr">
        <is>
          <t>Approved Reimbursements</t>
        </is>
      </c>
      <c r="B11" s="37">
        <f>IF($B$3="","",SUMIFS('Payroll Input'!$M$5:$M$104,'Payroll Input'!$A$5:$A$104,$B$3,'Payroll Input'!$P$5:$P$104,"Approved"))</f>
        <v/>
      </c>
    </row>
    <row r="12">
      <c r="A12" s="6" t="inlineStr">
        <is>
          <t>Approved Other Deductions</t>
        </is>
      </c>
      <c r="B12" s="36">
        <f>IF($B$3="","",SUMIFS('Payroll Input'!$N$5:$N$104,'Payroll Input'!$A$5:$A$104,$B$3,'Payroll Input'!$P$5:$P$104,"Approved"))</f>
        <v/>
      </c>
    </row>
    <row r="13">
      <c r="A13" s="9" t="inlineStr">
        <is>
          <t>Approved Prepared Amount</t>
        </is>
      </c>
      <c r="B13" s="38">
        <f>IF($B$3="","",SUMIFS('Payroll Input'!$O$5:$O$104,'Payroll Input'!$A$5:$A$104,$B$3,'Payroll Input'!$P$5:$P$104,"Approved"))</f>
        <v/>
      </c>
    </row>
    <row r="14">
      <c r="A14" s="6" t="inlineStr">
        <is>
          <t>Non-approved Payroll Rows</t>
        </is>
      </c>
      <c r="B14" s="7">
        <f>IF($B$3="","",COUNTIFS('Payroll Input'!$A$5:$A$104,$B$3,'Payroll Input'!$B$5:$B$104,"&lt;&gt;",'Payroll Input'!$P$5:$P$104,"&lt;&gt;Approved"))</f>
        <v/>
      </c>
    </row>
    <row r="15">
      <c r="A15" s="9" t="inlineStr">
        <is>
          <t>Rows With Review Flags</t>
        </is>
      </c>
      <c r="B15" s="11">
        <f>IF($B$3="","",COUNTIFS('Payroll Input'!$A$5:$A$104,$B$3,'Payroll Input'!$Q$5:$Q$104,"&lt;&gt;"))</f>
        <v/>
      </c>
    </row>
    <row r="16"/>
    <row r="17">
      <c r="A17" s="2" t="inlineStr">
        <is>
          <t>Yellow cells are editable. A review flag is a prompt for human verification.</t>
        </is>
      </c>
    </row>
  </sheetData>
  <mergeCells count="1">
    <mergeCell ref="A1:F1"/>
  </mergeCells>
  <conditionalFormatting sqref="B14:B15">
    <cfRule type="expression" priority="1" dxfId="0">
      <formula>B14&gt;0</formula>
    </cfRule>
  </conditionalFormatting>
  <dataValidations count="1">
    <dataValidation sqref="B3" showDropDown="0" showInputMessage="1" showErrorMessage="1" allowBlank="0" errorTitle="Check pay period" error="Enter a pay period end date within the editable limits on the Assumptions sheet." promptTitle="Pay period end" prompt="Choose the pay period end date used by the indicators." type="date" operator="between">
      <formula1>$J$2</formula1>
      <formula2>$K$2</formula2>
    </dataValidation>
  </dataValidations>
  <pageMargins left="0.25" right="0.25" top="0.4" bottom="0.4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A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16" customWidth="1" min="4" max="4"/>
    <col width="12" customWidth="1" min="5" max="5"/>
    <col width="13" customWidth="1" min="6" max="6"/>
    <col width="13" customWidth="1" min="7" max="7"/>
    <col width="12" customWidth="1" min="8" max="8"/>
    <col width="14" customWidth="1" min="9" max="9"/>
    <col width="14" customWidth="1" min="10" max="10"/>
    <col width="12" customWidth="1" min="11" max="11"/>
    <col width="15" customWidth="1" min="12" max="12"/>
    <col width="15" customWidth="1" min="13" max="13"/>
    <col width="15" customWidth="1" min="14" max="14"/>
    <col width="16" customWidth="1" min="15" max="15"/>
    <col width="15" customWidth="1" min="16" max="16"/>
    <col width="23" customWidth="1" min="17" max="17"/>
    <col width="25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</cols>
  <sheetData>
    <row r="1" ht="26" customHeight="1">
      <c r="A1" s="1" t="inlineStr">
        <is>
          <t>Payroll Input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4" t="n"/>
    </row>
    <row r="2" ht="32" customHeight="1">
      <c r="A2" s="2" t="inlineStr">
        <is>
          <t>Fictional sample entries. Prepared Amount equals gross earnings plus reimbursement minus other deduction; withholding is not calculated.</t>
        </is>
      </c>
      <c r="V2">
        <f>Assumptions!$F$7</f>
        <v/>
      </c>
      <c r="W2">
        <f>Assumptions!$F$8</f>
        <v/>
      </c>
      <c r="X2">
        <f>Assumptions!$F$9</f>
        <v/>
      </c>
      <c r="Y2">
        <f>Assumptions!$F$10</f>
        <v/>
      </c>
      <c r="Z2">
        <f>Assumptions!$F$5</f>
        <v/>
      </c>
      <c r="AA2">
        <f>Assumptions!$F$6</f>
        <v/>
      </c>
    </row>
    <row r="3">
      <c r="A3" s="15" t="inlineStr">
        <is>
          <t>Enter data in yellow cells. Review flags require a human check before use.</t>
        </is>
      </c>
    </row>
    <row r="4" ht="34" customHeight="1">
      <c r="A4" s="5" t="inlineStr">
        <is>
          <t>Pay Period End</t>
        </is>
      </c>
      <c r="B4" s="5" t="inlineStr">
        <is>
          <t>Employee ID</t>
        </is>
      </c>
      <c r="C4" s="5" t="inlineStr">
        <is>
          <t>Employee Name</t>
        </is>
      </c>
      <c r="D4" s="5" t="inlineStr">
        <is>
          <t>Crew</t>
        </is>
      </c>
      <c r="E4" s="5" t="inlineStr">
        <is>
          <t>Regular Hours</t>
        </is>
      </c>
      <c r="F4" s="5" t="inlineStr">
        <is>
          <t>Overtime Hours</t>
        </is>
      </c>
      <c r="G4" s="5" t="inlineStr">
        <is>
          <t>Hourly Rate</t>
        </is>
      </c>
      <c r="H4" s="5" t="inlineStr">
        <is>
          <t>OT Multiplier</t>
        </is>
      </c>
      <c r="I4" s="5" t="inlineStr">
        <is>
          <t>Regular Pay</t>
        </is>
      </c>
      <c r="J4" s="5" t="inlineStr">
        <is>
          <t>Overtime Pay</t>
        </is>
      </c>
      <c r="K4" s="5" t="inlineStr">
        <is>
          <t>Bonus</t>
        </is>
      </c>
      <c r="L4" s="5" t="inlineStr">
        <is>
          <t>Gross Earnings</t>
        </is>
      </c>
      <c r="M4" s="5" t="inlineStr">
        <is>
          <t>Reimbursement</t>
        </is>
      </c>
      <c r="N4" s="5" t="inlineStr">
        <is>
          <t>Other Deduction</t>
        </is>
      </c>
      <c r="O4" s="5" t="inlineStr">
        <is>
          <t>Prepared Amount</t>
        </is>
      </c>
      <c r="P4" s="5" t="inlineStr">
        <is>
          <t>Approval Status</t>
        </is>
      </c>
      <c r="Q4" s="5" t="inlineStr">
        <is>
          <t>Review Flag</t>
        </is>
      </c>
      <c r="R4" s="5" t="inlineStr">
        <is>
          <t>Notes</t>
        </is>
      </c>
    </row>
    <row r="5">
      <c r="A5" s="35" t="n">
        <v>46269</v>
      </c>
      <c r="B5" s="16" t="inlineStr">
        <is>
          <t>DEMO-001</t>
        </is>
      </c>
      <c r="C5" s="9">
        <f>IF($B5="","",IFERROR(VLOOKUP($B5,Employees!$A$5:$F$104,2,FALSE),""))</f>
        <v/>
      </c>
      <c r="D5" s="16" t="inlineStr">
        <is>
          <t>Green Team</t>
        </is>
      </c>
      <c r="E5" s="17" t="n">
        <v>40</v>
      </c>
      <c r="F5" s="17" t="n">
        <v>4</v>
      </c>
      <c r="G5" s="39">
        <f>IF($B5="","",IFERROR(VLOOKUP($B5,Employees!$A$5:$F$104,4,FALSE),""))</f>
        <v/>
      </c>
      <c r="H5" s="40">
        <f>IF($B5="","",IFERROR(VLOOKUP($B5,Employees!$A$5:$F$104,5,FALSE),""))</f>
        <v/>
      </c>
      <c r="I5" s="37">
        <f>IF(OR($A5="",$B5="",$E5="",$G5=""),"",ROUND($E5*$G5,2))</f>
        <v/>
      </c>
      <c r="J5" s="37">
        <f>IF(OR($A5="",$B5="",$F5="",$G5="",$H5=""),"",ROUND($F5*$G5*$H5,2))</f>
        <v/>
      </c>
      <c r="K5" s="41" t="n">
        <v>0</v>
      </c>
      <c r="L5" s="37">
        <f>IF(OR($A5="",$B5="",$G5="",AND($E5="",$F5="",$K5="")),"",ROUND(IF($I5="",0,$I5)+IF($J5="",0,$J5)+IF($K5="",0,$K5),2))</f>
        <v/>
      </c>
      <c r="M5" s="41" t="n">
        <v>25</v>
      </c>
      <c r="N5" s="41" t="n">
        <v>0</v>
      </c>
      <c r="O5" s="37">
        <f>IF($L5="","",ROUND($L5+IF($M5="",0,$M5)-IF($N5="",0,$N5),2))</f>
        <v/>
      </c>
      <c r="P5" s="21" t="inlineStr">
        <is>
          <t>Approved</t>
        </is>
      </c>
      <c r="Q5" s="22">
        <f>IF(AND($A5="",$B5="",$D5="",$E5="",$F5="",$K5="",$M5="",$N5="",$P5="",$R5=""),"",IF($A5="","Check pay period",IF($B5="","Check employee ID",IF($C5="","Check employee ID",IF(IFERROR(VLOOKUP($B5,Employees!$A$5:$F$104,6,FALSE),"")&lt;&gt;"Active","Check employee status",IF($D5="","Check crew",IF($G5="","Check employee rate",IF($H5="","Check OT multiplier",IF(AND($E5="",$F5="",$K5=""),"Check pay inputs",IF(IFERROR($E5+$F5,0)&gt;$W$2,"Check hours",IF($P5="","Check approval status",IF(AND($P5="Approved",$O5&lt;0),"Check negative amount",""))))))))))))</f>
        <v/>
      </c>
      <c r="R5" s="23" t="inlineStr">
        <is>
          <t>Fictional sample entry.</t>
        </is>
      </c>
      <c r="S5">
        <f>IF(Assumptions!$B$5="","",Assumptions!$B$5)</f>
        <v/>
      </c>
      <c r="T5">
        <f>IF(Assumptions!$C$5="","",Assumptions!$C$5)</f>
        <v/>
      </c>
      <c r="U5">
        <f>IF(Employees!$A$5="","",Employees!$A$5)</f>
        <v/>
      </c>
    </row>
    <row r="6">
      <c r="A6" s="35" t="n">
        <v>46269</v>
      </c>
      <c r="B6" s="16" t="inlineStr">
        <is>
          <t>DEMO-002</t>
        </is>
      </c>
      <c r="C6" s="6">
        <f>IF($B6="","",IFERROR(VLOOKUP($B6,Employees!$A$5:$F$104,2,FALSE),""))</f>
        <v/>
      </c>
      <c r="D6" s="16" t="inlineStr">
        <is>
          <t>Green Team</t>
        </is>
      </c>
      <c r="E6" s="17" t="n">
        <v>40</v>
      </c>
      <c r="F6" s="17" t="n">
        <v>0</v>
      </c>
      <c r="G6" s="42">
        <f>IF($B6="","",IFERROR(VLOOKUP($B6,Employees!$A$5:$F$104,4,FALSE),""))</f>
        <v/>
      </c>
      <c r="H6" s="43">
        <f>IF($B6="","",IFERROR(VLOOKUP($B6,Employees!$A$5:$F$104,5,FALSE),""))</f>
        <v/>
      </c>
      <c r="I6" s="36">
        <f>IF(OR($A6="",$B6="",$E6="",$G6=""),"",ROUND($E6*$G6,2))</f>
        <v/>
      </c>
      <c r="J6" s="36">
        <f>IF(OR($A6="",$B6="",$F6="",$G6="",$H6=""),"",ROUND($F6*$G6*$H6,2))</f>
        <v/>
      </c>
      <c r="K6" s="41" t="n">
        <v>50</v>
      </c>
      <c r="L6" s="36">
        <f>IF(OR($A6="",$B6="",$G6="",AND($E6="",$F6="",$K6="")),"",ROUND(IF($I6="",0,$I6)+IF($J6="",0,$J6)+IF($K6="",0,$K6),2))</f>
        <v/>
      </c>
      <c r="M6" s="41" t="n">
        <v>0</v>
      </c>
      <c r="N6" s="41" t="n">
        <v>15</v>
      </c>
      <c r="O6" s="36">
        <f>IF($L6="","",ROUND($L6+IF($M6="",0,$M6)-IF($N6="",0,$N6),2))</f>
        <v/>
      </c>
      <c r="P6" s="21" t="inlineStr">
        <is>
          <t>Approved</t>
        </is>
      </c>
      <c r="Q6" s="26">
        <f>IF(AND($A6="",$B6="",$D6="",$E6="",$F6="",$K6="",$M6="",$N6="",$P6="",$R6=""),"",IF($A6="","Check pay period",IF($B6="","Check employee ID",IF($C6="","Check employee ID",IF(IFERROR(VLOOKUP($B6,Employees!$A$5:$F$104,6,FALSE),"")&lt;&gt;"Active","Check employee status",IF($D6="","Check crew",IF($G6="","Check employee rate",IF($H6="","Check OT multiplier",IF(AND($E6="",$F6="",$K6=""),"Check pay inputs",IF(IFERROR($E6+$F6,0)&gt;$W$2,"Check hours",IF($P6="","Check approval status",IF(AND($P6="Approved",$O6&lt;0),"Check negative amount",""))))))))))))</f>
        <v/>
      </c>
      <c r="R6" s="23" t="inlineStr">
        <is>
          <t>Fictional sample entry.</t>
        </is>
      </c>
      <c r="S6">
        <f>IF(Assumptions!$B$6="","",Assumptions!$B$6)</f>
        <v/>
      </c>
      <c r="T6">
        <f>IF(Assumptions!$C$6="","",Assumptions!$C$6)</f>
        <v/>
      </c>
      <c r="U6">
        <f>IF(Employees!$A$6="","",Employees!$A$6)</f>
        <v/>
      </c>
    </row>
    <row r="7">
      <c r="A7" s="35" t="n">
        <v>46269</v>
      </c>
      <c r="B7" s="16" t="inlineStr">
        <is>
          <t>DEMO-003</t>
        </is>
      </c>
      <c r="C7" s="9">
        <f>IF($B7="","",IFERROR(VLOOKUP($B7,Employees!$A$5:$F$104,2,FALSE),""))</f>
        <v/>
      </c>
      <c r="D7" s="16" t="inlineStr">
        <is>
          <t>Gold Team</t>
        </is>
      </c>
      <c r="E7" s="17" t="n">
        <v>36.5</v>
      </c>
      <c r="F7" s="17" t="n">
        <v>2</v>
      </c>
      <c r="G7" s="39">
        <f>IF($B7="","",IFERROR(VLOOKUP($B7,Employees!$A$5:$F$104,4,FALSE),""))</f>
        <v/>
      </c>
      <c r="H7" s="40">
        <f>IF($B7="","",IFERROR(VLOOKUP($B7,Employees!$A$5:$F$104,5,FALSE),""))</f>
        <v/>
      </c>
      <c r="I7" s="37">
        <f>IF(OR($A7="",$B7="",$E7="",$G7=""),"",ROUND($E7*$G7,2))</f>
        <v/>
      </c>
      <c r="J7" s="37">
        <f>IF(OR($A7="",$B7="",$F7="",$G7="",$H7=""),"",ROUND($F7*$G7*$H7,2))</f>
        <v/>
      </c>
      <c r="K7" s="41" t="n">
        <v>0</v>
      </c>
      <c r="L7" s="37">
        <f>IF(OR($A7="",$B7="",$G7="",AND($E7="",$F7="",$K7="")),"",ROUND(IF($I7="",0,$I7)+IF($J7="",0,$J7)+IF($K7="",0,$K7),2))</f>
        <v/>
      </c>
      <c r="M7" s="41" t="n">
        <v>18.75</v>
      </c>
      <c r="N7" s="41" t="n">
        <v>0</v>
      </c>
      <c r="O7" s="37">
        <f>IF($L7="","",ROUND($L7+IF($M7="",0,$M7)-IF($N7="",0,$N7),2))</f>
        <v/>
      </c>
      <c r="P7" s="21" t="inlineStr">
        <is>
          <t>Approved</t>
        </is>
      </c>
      <c r="Q7" s="22">
        <f>IF(AND($A7="",$B7="",$D7="",$E7="",$F7="",$K7="",$M7="",$N7="",$P7="",$R7=""),"",IF($A7="","Check pay period",IF($B7="","Check employee ID",IF($C7="","Check employee ID",IF(IFERROR(VLOOKUP($B7,Employees!$A$5:$F$104,6,FALSE),"")&lt;&gt;"Active","Check employee status",IF($D7="","Check crew",IF($G7="","Check employee rate",IF($H7="","Check OT multiplier",IF(AND($E7="",$F7="",$K7=""),"Check pay inputs",IF(IFERROR($E7+$F7,0)&gt;$W$2,"Check hours",IF($P7="","Check approval status",IF(AND($P7="Approved",$O7&lt;0),"Check negative amount",""))))))))))))</f>
        <v/>
      </c>
      <c r="R7" s="23" t="inlineStr">
        <is>
          <t>Fictional sample entry.</t>
        </is>
      </c>
      <c r="S7">
        <f>IF(Assumptions!$B$7="","",Assumptions!$B$7)</f>
        <v/>
      </c>
      <c r="T7">
        <f>IF(Assumptions!$C$7="","",Assumptions!$C$7)</f>
        <v/>
      </c>
      <c r="U7">
        <f>IF(Employees!$A$7="","",Employees!$A$7)</f>
        <v/>
      </c>
    </row>
    <row r="8">
      <c r="A8" s="35" t="n">
        <v>46269</v>
      </c>
      <c r="B8" s="16" t="inlineStr">
        <is>
          <t>DEMO-004</t>
        </is>
      </c>
      <c r="C8" s="6">
        <f>IF($B8="","",IFERROR(VLOOKUP($B8,Employees!$A$5:$F$104,2,FALSE),""))</f>
        <v/>
      </c>
      <c r="D8" s="16" t="inlineStr">
        <is>
          <t>Gold Team</t>
        </is>
      </c>
      <c r="E8" s="17" t="n">
        <v>40</v>
      </c>
      <c r="F8" s="17" t="n">
        <v>5</v>
      </c>
      <c r="G8" s="42">
        <f>IF($B8="","",IFERROR(VLOOKUP($B8,Employees!$A$5:$F$104,4,FALSE),""))</f>
        <v/>
      </c>
      <c r="H8" s="43">
        <f>IF($B8="","",IFERROR(VLOOKUP($B8,Employees!$A$5:$F$104,5,FALSE),""))</f>
        <v/>
      </c>
      <c r="I8" s="36">
        <f>IF(OR($A8="",$B8="",$E8="",$G8=""),"",ROUND($E8*$G8,2))</f>
        <v/>
      </c>
      <c r="J8" s="36">
        <f>IF(OR($A8="",$B8="",$F8="",$G8="",$H8=""),"",ROUND($F8*$G8*$H8,2))</f>
        <v/>
      </c>
      <c r="K8" s="41" t="n">
        <v>100</v>
      </c>
      <c r="L8" s="36">
        <f>IF(OR($A8="",$B8="",$G8="",AND($E8="",$F8="",$K8="")),"",ROUND(IF($I8="",0,$I8)+IF($J8="",0,$J8)+IF($K8="",0,$K8),2))</f>
        <v/>
      </c>
      <c r="M8" s="41" t="n">
        <v>0</v>
      </c>
      <c r="N8" s="41" t="n">
        <v>25</v>
      </c>
      <c r="O8" s="36">
        <f>IF($L8="","",ROUND($L8+IF($M8="",0,$M8)-IF($N8="",0,$N8),2))</f>
        <v/>
      </c>
      <c r="P8" s="21" t="inlineStr">
        <is>
          <t>Approved</t>
        </is>
      </c>
      <c r="Q8" s="26">
        <f>IF(AND($A8="",$B8="",$D8="",$E8="",$F8="",$K8="",$M8="",$N8="",$P8="",$R8=""),"",IF($A8="","Check pay period",IF($B8="","Check employee ID",IF($C8="","Check employee ID",IF(IFERROR(VLOOKUP($B8,Employees!$A$5:$F$104,6,FALSE),"")&lt;&gt;"Active","Check employee status",IF($D8="","Check crew",IF($G8="","Check employee rate",IF($H8="","Check OT multiplier",IF(AND($E8="",$F8="",$K8=""),"Check pay inputs",IF(IFERROR($E8+$F8,0)&gt;$W$2,"Check hours",IF($P8="","Check approval status",IF(AND($P8="Approved",$O8&lt;0),"Check negative amount",""))))))))))))</f>
        <v/>
      </c>
      <c r="R8" s="23" t="inlineStr">
        <is>
          <t>Fictional sample entry.</t>
        </is>
      </c>
      <c r="S8">
        <f>IF(Assumptions!$B$8="","",Assumptions!$B$8)</f>
        <v/>
      </c>
      <c r="T8">
        <f>IF(Assumptions!$C$8="","",Assumptions!$C$8)</f>
        <v/>
      </c>
      <c r="U8">
        <f>IF(Employees!$A$8="","",Employees!$A$8)</f>
        <v/>
      </c>
    </row>
    <row r="9">
      <c r="A9" s="35" t="n">
        <v>46269</v>
      </c>
      <c r="B9" s="16" t="inlineStr">
        <is>
          <t>DEMO-005</t>
        </is>
      </c>
      <c r="C9" s="9">
        <f>IF($B9="","",IFERROR(VLOOKUP($B9,Employees!$A$5:$F$104,2,FALSE),""))</f>
        <v/>
      </c>
      <c r="D9" s="16" t="inlineStr">
        <is>
          <t>Field Support</t>
        </is>
      </c>
      <c r="E9" s="17" t="n">
        <v>32</v>
      </c>
      <c r="F9" s="17" t="n">
        <v>0</v>
      </c>
      <c r="G9" s="39">
        <f>IF($B9="","",IFERROR(VLOOKUP($B9,Employees!$A$5:$F$104,4,FALSE),""))</f>
        <v/>
      </c>
      <c r="H9" s="40">
        <f>IF($B9="","",IFERROR(VLOOKUP($B9,Employees!$A$5:$F$104,5,FALSE),""))</f>
        <v/>
      </c>
      <c r="I9" s="37">
        <f>IF(OR($A9="",$B9="",$E9="",$G9=""),"",ROUND($E9*$G9,2))</f>
        <v/>
      </c>
      <c r="J9" s="37">
        <f>IF(OR($A9="",$B9="",$F9="",$G9="",$H9=""),"",ROUND($F9*$G9*$H9,2))</f>
        <v/>
      </c>
      <c r="K9" s="41" t="n">
        <v>0</v>
      </c>
      <c r="L9" s="37">
        <f>IF(OR($A9="",$B9="",$G9="",AND($E9="",$F9="",$K9="")),"",ROUND(IF($I9="",0,$I9)+IF($J9="",0,$J9)+IF($K9="",0,$K9),2))</f>
        <v/>
      </c>
      <c r="M9" s="41" t="n">
        <v>42.5</v>
      </c>
      <c r="N9" s="41" t="n">
        <v>0</v>
      </c>
      <c r="O9" s="37">
        <f>IF($L9="","",ROUND($L9+IF($M9="",0,$M9)-IF($N9="",0,$N9),2))</f>
        <v/>
      </c>
      <c r="P9" s="21" t="inlineStr">
        <is>
          <t>Draft</t>
        </is>
      </c>
      <c r="Q9" s="22">
        <f>IF(AND($A9="",$B9="",$D9="",$E9="",$F9="",$K9="",$M9="",$N9="",$P9="",$R9=""),"",IF($A9="","Check pay period",IF($B9="","Check employee ID",IF($C9="","Check employee ID",IF(IFERROR(VLOOKUP($B9,Employees!$A$5:$F$104,6,FALSE),"")&lt;&gt;"Active","Check employee status",IF($D9="","Check crew",IF($G9="","Check employee rate",IF($H9="","Check OT multiplier",IF(AND($E9="",$F9="",$K9=""),"Check pay inputs",IF(IFERROR($E9+$F9,0)&gt;$W$2,"Check hours",IF($P9="","Check approval status",IF(AND($P9="Approved",$O9&lt;0),"Check negative amount",""))))))))))))</f>
        <v/>
      </c>
      <c r="R9" s="23" t="inlineStr">
        <is>
          <t>Fictional sample entry.</t>
        </is>
      </c>
      <c r="S9">
        <f>IF(Assumptions!$B$9="","",Assumptions!$B$9)</f>
        <v/>
      </c>
      <c r="T9">
        <f>IF(Assumptions!$C$9="","",Assumptions!$C$9)</f>
        <v/>
      </c>
      <c r="U9">
        <f>IF(Employees!$A$9="","",Employees!$A$9)</f>
        <v/>
      </c>
    </row>
    <row r="10">
      <c r="A10" s="35" t="n">
        <v>46269</v>
      </c>
      <c r="B10" s="16" t="inlineStr">
        <is>
          <t>DEMO-006</t>
        </is>
      </c>
      <c r="C10" s="6">
        <f>IF($B10="","",IFERROR(VLOOKUP($B10,Employees!$A$5:$F$104,2,FALSE),""))</f>
        <v/>
      </c>
      <c r="D10" s="16" t="inlineStr">
        <is>
          <t>Shop</t>
        </is>
      </c>
      <c r="E10" s="17" t="n">
        <v>40</v>
      </c>
      <c r="F10" s="17" t="n">
        <v>1.5</v>
      </c>
      <c r="G10" s="42">
        <f>IF($B10="","",IFERROR(VLOOKUP($B10,Employees!$A$5:$F$104,4,FALSE),""))</f>
        <v/>
      </c>
      <c r="H10" s="43">
        <f>IF($B10="","",IFERROR(VLOOKUP($B10,Employees!$A$5:$F$104,5,FALSE),""))</f>
        <v/>
      </c>
      <c r="I10" s="36">
        <f>IF(OR($A10="",$B10="",$E10="",$G10=""),"",ROUND($E10*$G10,2))</f>
        <v/>
      </c>
      <c r="J10" s="36">
        <f>IF(OR($A10="",$B10="",$F10="",$G10="",$H10=""),"",ROUND($F10*$G10*$H10,2))</f>
        <v/>
      </c>
      <c r="K10" s="41" t="n">
        <v>0</v>
      </c>
      <c r="L10" s="36">
        <f>IF(OR($A10="",$B10="",$G10="",AND($E10="",$F10="",$K10="")),"",ROUND(IF($I10="",0,$I10)+IF($J10="",0,$J10)+IF($K10="",0,$K10),2))</f>
        <v/>
      </c>
      <c r="M10" s="41" t="n">
        <v>0</v>
      </c>
      <c r="N10" s="41" t="n">
        <v>20</v>
      </c>
      <c r="O10" s="36">
        <f>IF($L10="","",ROUND($L10+IF($M10="",0,$M10)-IF($N10="",0,$N10),2))</f>
        <v/>
      </c>
      <c r="P10" s="21" t="inlineStr">
        <is>
          <t>Approved</t>
        </is>
      </c>
      <c r="Q10" s="26">
        <f>IF(AND($A10="",$B10="",$D10="",$E10="",$F10="",$K10="",$M10="",$N10="",$P10="",$R10=""),"",IF($A10="","Check pay period",IF($B10="","Check employee ID",IF($C10="","Check employee ID",IF(IFERROR(VLOOKUP($B10,Employees!$A$5:$F$104,6,FALSE),"")&lt;&gt;"Active","Check employee status",IF($D10="","Check crew",IF($G10="","Check employee rate",IF($H10="","Check OT multiplier",IF(AND($E10="",$F10="",$K10=""),"Check pay inputs",IF(IFERROR($E10+$F10,0)&gt;$W$2,"Check hours",IF($P10="","Check approval status",IF(AND($P10="Approved",$O10&lt;0),"Check negative amount",""))))))))))))</f>
        <v/>
      </c>
      <c r="R10" s="23" t="inlineStr">
        <is>
          <t>Fictional sample entry.</t>
        </is>
      </c>
      <c r="S10">
        <f>IF(Assumptions!$B$10="","",Assumptions!$B$10)</f>
        <v/>
      </c>
      <c r="T10">
        <f>IF(Assumptions!$C$10="","",Assumptions!$C$10)</f>
        <v/>
      </c>
      <c r="U10">
        <f>IF(Employees!$A$10="","",Employees!$A$10)</f>
        <v/>
      </c>
    </row>
    <row r="11">
      <c r="A11" s="35" t="n">
        <v>46269</v>
      </c>
      <c r="B11" s="16" t="inlineStr">
        <is>
          <t>DEMO-007</t>
        </is>
      </c>
      <c r="C11" s="9">
        <f>IF($B11="","",IFERROR(VLOOKUP($B11,Employees!$A$5:$F$104,2,FALSE),""))</f>
        <v/>
      </c>
      <c r="D11" s="16" t="inlineStr">
        <is>
          <t>Green Team</t>
        </is>
      </c>
      <c r="E11" s="17" t="n">
        <v>24</v>
      </c>
      <c r="F11" s="17" t="n">
        <v>0</v>
      </c>
      <c r="G11" s="39">
        <f>IF($B11="","",IFERROR(VLOOKUP($B11,Employees!$A$5:$F$104,4,FALSE),""))</f>
        <v/>
      </c>
      <c r="H11" s="40">
        <f>IF($B11="","",IFERROR(VLOOKUP($B11,Employees!$A$5:$F$104,5,FALSE),""))</f>
        <v/>
      </c>
      <c r="I11" s="37">
        <f>IF(OR($A11="",$B11="",$E11="",$G11=""),"",ROUND($E11*$G11,2))</f>
        <v/>
      </c>
      <c r="J11" s="37">
        <f>IF(OR($A11="",$B11="",$F11="",$G11="",$H11=""),"",ROUND($F11*$G11*$H11,2))</f>
        <v/>
      </c>
      <c r="K11" s="41" t="n">
        <v>0</v>
      </c>
      <c r="L11" s="37">
        <f>IF(OR($A11="",$B11="",$G11="",AND($E11="",$F11="",$K11="")),"",ROUND(IF($I11="",0,$I11)+IF($J11="",0,$J11)+IF($K11="",0,$K11),2))</f>
        <v/>
      </c>
      <c r="M11" s="41" t="n">
        <v>0</v>
      </c>
      <c r="N11" s="41" t="n">
        <v>0</v>
      </c>
      <c r="O11" s="37">
        <f>IF($L11="","",ROUND($L11+IF($M11="",0,$M11)-IF($N11="",0,$N11),2))</f>
        <v/>
      </c>
      <c r="P11" s="21" t="inlineStr">
        <is>
          <t>Approved</t>
        </is>
      </c>
      <c r="Q11" s="22">
        <f>IF(AND($A11="",$B11="",$D11="",$E11="",$F11="",$K11="",$M11="",$N11="",$P11="",$R11=""),"",IF($A11="","Check pay period",IF($B11="","Check employee ID",IF($C11="","Check employee ID",IF(IFERROR(VLOOKUP($B11,Employees!$A$5:$F$104,6,FALSE),"")&lt;&gt;"Active","Check employee status",IF($D11="","Check crew",IF($G11="","Check employee rate",IF($H11="","Check OT multiplier",IF(AND($E11="",$F11="",$K11=""),"Check pay inputs",IF(IFERROR($E11+$F11,0)&gt;$W$2,"Check hours",IF($P11="","Check approval status",IF(AND($P11="Approved",$O11&lt;0),"Check negative amount",""))))))))))))</f>
        <v/>
      </c>
      <c r="R11" s="23" t="inlineStr">
        <is>
          <t>Fictional sample entry.</t>
        </is>
      </c>
      <c r="S11">
        <f>IF(Assumptions!$B$11="","",Assumptions!$B$11)</f>
        <v/>
      </c>
      <c r="T11">
        <f>IF(Assumptions!$C$11="","",Assumptions!$C$11)</f>
        <v/>
      </c>
      <c r="U11">
        <f>IF(Employees!$A$11="","",Employees!$A$11)</f>
        <v/>
      </c>
    </row>
    <row r="12">
      <c r="A12" s="35" t="n">
        <v>46269</v>
      </c>
      <c r="B12" s="16" t="inlineStr">
        <is>
          <t>DEMO-008</t>
        </is>
      </c>
      <c r="C12" s="6">
        <f>IF($B12="","",IFERROR(VLOOKUP($B12,Employees!$A$5:$F$104,2,FALSE),""))</f>
        <v/>
      </c>
      <c r="D12" s="16" t="inlineStr">
        <is>
          <t>Gold Team</t>
        </is>
      </c>
      <c r="E12" s="17" t="n">
        <v>40</v>
      </c>
      <c r="F12" s="17" t="n">
        <v>6</v>
      </c>
      <c r="G12" s="42">
        <f>IF($B12="","",IFERROR(VLOOKUP($B12,Employees!$A$5:$F$104,4,FALSE),""))</f>
        <v/>
      </c>
      <c r="H12" s="43">
        <f>IF($B12="","",IFERROR(VLOOKUP($B12,Employees!$A$5:$F$104,5,FALSE),""))</f>
        <v/>
      </c>
      <c r="I12" s="36">
        <f>IF(OR($A12="",$B12="",$E12="",$G12=""),"",ROUND($E12*$G12,2))</f>
        <v/>
      </c>
      <c r="J12" s="36">
        <f>IF(OR($A12="",$B12="",$F12="",$G12="",$H12=""),"",ROUND($F12*$G12*$H12,2))</f>
        <v/>
      </c>
      <c r="K12" s="41" t="n">
        <v>75</v>
      </c>
      <c r="L12" s="36">
        <f>IF(OR($A12="",$B12="",$G12="",AND($E12="",$F12="",$K12="")),"",ROUND(IF($I12="",0,$I12)+IF($J12="",0,$J12)+IF($K12="",0,$K12),2))</f>
        <v/>
      </c>
      <c r="M12" s="41" t="n">
        <v>30</v>
      </c>
      <c r="N12" s="41" t="n">
        <v>0</v>
      </c>
      <c r="O12" s="36">
        <f>IF($L12="","",ROUND($L12+IF($M12="",0,$M12)-IF($N12="",0,$N12),2))</f>
        <v/>
      </c>
      <c r="P12" s="21" t="inlineStr">
        <is>
          <t>Approved</t>
        </is>
      </c>
      <c r="Q12" s="26">
        <f>IF(AND($A12="",$B12="",$D12="",$E12="",$F12="",$K12="",$M12="",$N12="",$P12="",$R12=""),"",IF($A12="","Check pay period",IF($B12="","Check employee ID",IF($C12="","Check employee ID",IF(IFERROR(VLOOKUP($B12,Employees!$A$5:$F$104,6,FALSE),"")&lt;&gt;"Active","Check employee status",IF($D12="","Check crew",IF($G12="","Check employee rate",IF($H12="","Check OT multiplier",IF(AND($E12="",$F12="",$K12=""),"Check pay inputs",IF(IFERROR($E12+$F12,0)&gt;$W$2,"Check hours",IF($P12="","Check approval status",IF(AND($P12="Approved",$O12&lt;0),"Check negative amount",""))))))))))))</f>
        <v/>
      </c>
      <c r="R12" s="23" t="inlineStr">
        <is>
          <t>Fictional sample entry.</t>
        </is>
      </c>
      <c r="S12">
        <f>IF(Assumptions!$B$12="","",Assumptions!$B$12)</f>
        <v/>
      </c>
      <c r="T12">
        <f>IF(Assumptions!$C$12="","",Assumptions!$C$12)</f>
        <v/>
      </c>
      <c r="U12">
        <f>IF(Employees!$A$12="","",Employees!$A$12)</f>
        <v/>
      </c>
    </row>
    <row r="13">
      <c r="A13" s="35" t="n">
        <v>46269</v>
      </c>
      <c r="B13" s="16" t="inlineStr">
        <is>
          <t>DEMO-009</t>
        </is>
      </c>
      <c r="C13" s="9">
        <f>IF($B13="","",IFERROR(VLOOKUP($B13,Employees!$A$5:$F$104,2,FALSE),""))</f>
        <v/>
      </c>
      <c r="D13" s="16" t="inlineStr">
        <is>
          <t>Field Support</t>
        </is>
      </c>
      <c r="E13" s="17" t="n">
        <v>38</v>
      </c>
      <c r="F13" s="17" t="n">
        <v>0</v>
      </c>
      <c r="G13" s="39">
        <f>IF($B13="","",IFERROR(VLOOKUP($B13,Employees!$A$5:$F$104,4,FALSE),""))</f>
        <v/>
      </c>
      <c r="H13" s="40">
        <f>IF($B13="","",IFERROR(VLOOKUP($B13,Employees!$A$5:$F$104,5,FALSE),""))</f>
        <v/>
      </c>
      <c r="I13" s="37">
        <f>IF(OR($A13="",$B13="",$E13="",$G13=""),"",ROUND($E13*$G13,2))</f>
        <v/>
      </c>
      <c r="J13" s="37">
        <f>IF(OR($A13="",$B13="",$F13="",$G13="",$H13=""),"",ROUND($F13*$G13*$H13,2))</f>
        <v/>
      </c>
      <c r="K13" s="41" t="n">
        <v>0</v>
      </c>
      <c r="L13" s="37">
        <f>IF(OR($A13="",$B13="",$G13="",AND($E13="",$F13="",$K13="")),"",ROUND(IF($I13="",0,$I13)+IF($J13="",0,$J13)+IF($K13="",0,$K13),2))</f>
        <v/>
      </c>
      <c r="M13" s="41" t="n">
        <v>0</v>
      </c>
      <c r="N13" s="41" t="n">
        <v>10</v>
      </c>
      <c r="O13" s="37">
        <f>IF($L13="","",ROUND($L13+IF($M13="",0,$M13)-IF($N13="",0,$N13),2))</f>
        <v/>
      </c>
      <c r="P13" s="21" t="inlineStr">
        <is>
          <t>Hold</t>
        </is>
      </c>
      <c r="Q13" s="22">
        <f>IF(AND($A13="",$B13="",$D13="",$E13="",$F13="",$K13="",$M13="",$N13="",$P13="",$R13=""),"",IF($A13="","Check pay period",IF($B13="","Check employee ID",IF($C13="","Check employee ID",IF(IFERROR(VLOOKUP($B13,Employees!$A$5:$F$104,6,FALSE),"")&lt;&gt;"Active","Check employee status",IF($D13="","Check crew",IF($G13="","Check employee rate",IF($H13="","Check OT multiplier",IF(AND($E13="",$F13="",$K13=""),"Check pay inputs",IF(IFERROR($E13+$F13,0)&gt;$W$2,"Check hours",IF($P13="","Check approval status",IF(AND($P13="Approved",$O13&lt;0),"Check negative amount",""))))))))))))</f>
        <v/>
      </c>
      <c r="R13" s="23" t="inlineStr">
        <is>
          <t>Fictional sample entry.</t>
        </is>
      </c>
      <c r="S13">
        <f>IF(Assumptions!$B$13="","",Assumptions!$B$13)</f>
        <v/>
      </c>
      <c r="T13">
        <f>IF(Assumptions!$C$13="","",Assumptions!$C$13)</f>
        <v/>
      </c>
      <c r="U13">
        <f>IF(Employees!$A$13="","",Employees!$A$13)</f>
        <v/>
      </c>
    </row>
    <row r="14">
      <c r="A14" s="35" t="n">
        <v>46269</v>
      </c>
      <c r="B14" s="16" t="inlineStr">
        <is>
          <t>DEMO-010</t>
        </is>
      </c>
      <c r="C14" s="6">
        <f>IF($B14="","",IFERROR(VLOOKUP($B14,Employees!$A$5:$F$104,2,FALSE),""))</f>
        <v/>
      </c>
      <c r="D14" s="16" t="inlineStr">
        <is>
          <t>Shop</t>
        </is>
      </c>
      <c r="E14" s="17" t="n">
        <v>8</v>
      </c>
      <c r="F14" s="17" t="n">
        <v>0</v>
      </c>
      <c r="G14" s="42">
        <f>IF($B14="","",IFERROR(VLOOKUP($B14,Employees!$A$5:$F$104,4,FALSE),""))</f>
        <v/>
      </c>
      <c r="H14" s="43">
        <f>IF($B14="","",IFERROR(VLOOKUP($B14,Employees!$A$5:$F$104,5,FALSE),""))</f>
        <v/>
      </c>
      <c r="I14" s="36">
        <f>IF(OR($A14="",$B14="",$E14="",$G14=""),"",ROUND($E14*$G14,2))</f>
        <v/>
      </c>
      <c r="J14" s="36">
        <f>IF(OR($A14="",$B14="",$F14="",$G14="",$H14=""),"",ROUND($F14*$G14*$H14,2))</f>
        <v/>
      </c>
      <c r="K14" s="41" t="n">
        <v>0</v>
      </c>
      <c r="L14" s="36">
        <f>IF(OR($A14="",$B14="",$G14="",AND($E14="",$F14="",$K14="")),"",ROUND(IF($I14="",0,$I14)+IF($J14="",0,$J14)+IF($K14="",0,$K14),2))</f>
        <v/>
      </c>
      <c r="M14" s="41" t="n">
        <v>0</v>
      </c>
      <c r="N14" s="41" t="n">
        <v>0</v>
      </c>
      <c r="O14" s="36">
        <f>IF($L14="","",ROUND($L14+IF($M14="",0,$M14)-IF($N14="",0,$N14),2))</f>
        <v/>
      </c>
      <c r="P14" s="21" t="inlineStr">
        <is>
          <t>Hold</t>
        </is>
      </c>
      <c r="Q14" s="26">
        <f>IF(AND($A14="",$B14="",$D14="",$E14="",$F14="",$K14="",$M14="",$N14="",$P14="",$R14=""),"",IF($A14="","Check pay period",IF($B14="","Check employee ID",IF($C14="","Check employee ID",IF(IFERROR(VLOOKUP($B14,Employees!$A$5:$F$104,6,FALSE),"")&lt;&gt;"Active","Check employee status",IF($D14="","Check crew",IF($G14="","Check employee rate",IF($H14="","Check OT multiplier",IF(AND($E14="",$F14="",$K14=""),"Check pay inputs",IF(IFERROR($E14+$F14,0)&gt;$W$2,"Check hours",IF($P14="","Check approval status",IF(AND($P14="Approved",$O14&lt;0),"Check negative amount",""))))))))))))</f>
        <v/>
      </c>
      <c r="R14" s="23" t="inlineStr">
        <is>
          <t>Fictional sample entry.</t>
        </is>
      </c>
      <c r="S14">
        <f>IF(Assumptions!$B$14="","",Assumptions!$B$14)</f>
        <v/>
      </c>
      <c r="T14">
        <f>IF(Assumptions!$C$14="","",Assumptions!$C$14)</f>
        <v/>
      </c>
      <c r="U14">
        <f>IF(Employees!$A$14="","",Employees!$A$14)</f>
        <v/>
      </c>
    </row>
    <row r="15">
      <c r="A15" s="35" t="n"/>
      <c r="B15" s="16" t="n"/>
      <c r="C15" s="9">
        <f>IF($B15="","",IFERROR(VLOOKUP($B15,Employees!$A$5:$F$104,2,FALSE),""))</f>
        <v/>
      </c>
      <c r="D15" s="16" t="n"/>
      <c r="E15" s="17" t="n"/>
      <c r="F15" s="17" t="n"/>
      <c r="G15" s="39">
        <f>IF($B15="","",IFERROR(VLOOKUP($B15,Employees!$A$5:$F$104,4,FALSE),""))</f>
        <v/>
      </c>
      <c r="H15" s="40">
        <f>IF($B15="","",IFERROR(VLOOKUP($B15,Employees!$A$5:$F$104,5,FALSE),""))</f>
        <v/>
      </c>
      <c r="I15" s="37">
        <f>IF(OR($A15="",$B15="",$E15="",$G15=""),"",ROUND($E15*$G15,2))</f>
        <v/>
      </c>
      <c r="J15" s="37">
        <f>IF(OR($A15="",$B15="",$F15="",$G15="",$H15=""),"",ROUND($F15*$G15*$H15,2))</f>
        <v/>
      </c>
      <c r="K15" s="41" t="n"/>
      <c r="L15" s="37">
        <f>IF(OR($A15="",$B15="",$G15="",AND($E15="",$F15="",$K15="")),"",ROUND(IF($I15="",0,$I15)+IF($J15="",0,$J15)+IF($K15="",0,$K15),2))</f>
        <v/>
      </c>
      <c r="M15" s="41" t="n"/>
      <c r="N15" s="41" t="n"/>
      <c r="O15" s="37">
        <f>IF($L15="","",ROUND($L15+IF($M15="",0,$M15)-IF($N15="",0,$N15),2))</f>
        <v/>
      </c>
      <c r="P15" s="21" t="n"/>
      <c r="Q15" s="22">
        <f>IF(AND($A15="",$B15="",$D15="",$E15="",$F15="",$K15="",$M15="",$N15="",$P15="",$R15=""),"",IF($A15="","Check pay period",IF($B15="","Check employee ID",IF($C15="","Check employee ID",IF(IFERROR(VLOOKUP($B15,Employees!$A$5:$F$104,6,FALSE),"")&lt;&gt;"Active","Check employee status",IF($D15="","Check crew",IF($G15="","Check employee rate",IF($H15="","Check OT multiplier",IF(AND($E15="",$F15="",$K15=""),"Check pay inputs",IF(IFERROR($E15+$F15,0)&gt;$W$2,"Check hours",IF($P15="","Check approval status",IF(AND($P15="Approved",$O15&lt;0),"Check negative amount",""))))))))))))</f>
        <v/>
      </c>
      <c r="R15" s="23" t="n"/>
      <c r="S15">
        <f>IF(Assumptions!$B$15="","",Assumptions!$B$15)</f>
        <v/>
      </c>
      <c r="T15">
        <f>IF(Assumptions!$C$15="","",Assumptions!$C$15)</f>
        <v/>
      </c>
      <c r="U15">
        <f>IF(Employees!$A$15="","",Employees!$A$15)</f>
        <v/>
      </c>
    </row>
    <row r="16">
      <c r="A16" s="35" t="n"/>
      <c r="B16" s="16" t="n"/>
      <c r="C16" s="6">
        <f>IF($B16="","",IFERROR(VLOOKUP($B16,Employees!$A$5:$F$104,2,FALSE),""))</f>
        <v/>
      </c>
      <c r="D16" s="16" t="n"/>
      <c r="E16" s="17" t="n"/>
      <c r="F16" s="17" t="n"/>
      <c r="G16" s="42">
        <f>IF($B16="","",IFERROR(VLOOKUP($B16,Employees!$A$5:$F$104,4,FALSE),""))</f>
        <v/>
      </c>
      <c r="H16" s="43">
        <f>IF($B16="","",IFERROR(VLOOKUP($B16,Employees!$A$5:$F$104,5,FALSE),""))</f>
        <v/>
      </c>
      <c r="I16" s="36">
        <f>IF(OR($A16="",$B16="",$E16="",$G16=""),"",ROUND($E16*$G16,2))</f>
        <v/>
      </c>
      <c r="J16" s="36">
        <f>IF(OR($A16="",$B16="",$F16="",$G16="",$H16=""),"",ROUND($F16*$G16*$H16,2))</f>
        <v/>
      </c>
      <c r="K16" s="41" t="n"/>
      <c r="L16" s="36">
        <f>IF(OR($A16="",$B16="",$G16="",AND($E16="",$F16="",$K16="")),"",ROUND(IF($I16="",0,$I16)+IF($J16="",0,$J16)+IF($K16="",0,$K16),2))</f>
        <v/>
      </c>
      <c r="M16" s="41" t="n"/>
      <c r="N16" s="41" t="n"/>
      <c r="O16" s="36">
        <f>IF($L16="","",ROUND($L16+IF($M16="",0,$M16)-IF($N16="",0,$N16),2))</f>
        <v/>
      </c>
      <c r="P16" s="21" t="n"/>
      <c r="Q16" s="26">
        <f>IF(AND($A16="",$B16="",$D16="",$E16="",$F16="",$K16="",$M16="",$N16="",$P16="",$R16=""),"",IF($A16="","Check pay period",IF($B16="","Check employee ID",IF($C16="","Check employee ID",IF(IFERROR(VLOOKUP($B16,Employees!$A$5:$F$104,6,FALSE),"")&lt;&gt;"Active","Check employee status",IF($D16="","Check crew",IF($G16="","Check employee rate",IF($H16="","Check OT multiplier",IF(AND($E16="",$F16="",$K16=""),"Check pay inputs",IF(IFERROR($E16+$F16,0)&gt;$W$2,"Check hours",IF($P16="","Check approval status",IF(AND($P16="Approved",$O16&lt;0),"Check negative amount",""))))))))))))</f>
        <v/>
      </c>
      <c r="R16" s="23" t="n"/>
      <c r="S16">
        <f>IF(Assumptions!$B$16="","",Assumptions!$B$16)</f>
        <v/>
      </c>
      <c r="T16">
        <f>IF(Assumptions!$C$16="","",Assumptions!$C$16)</f>
        <v/>
      </c>
      <c r="U16">
        <f>IF(Employees!$A$16="","",Employees!$A$16)</f>
        <v/>
      </c>
    </row>
    <row r="17">
      <c r="A17" s="35" t="n"/>
      <c r="B17" s="16" t="n"/>
      <c r="C17" s="9">
        <f>IF($B17="","",IFERROR(VLOOKUP($B17,Employees!$A$5:$F$104,2,FALSE),""))</f>
        <v/>
      </c>
      <c r="D17" s="16" t="n"/>
      <c r="E17" s="17" t="n"/>
      <c r="F17" s="17" t="n"/>
      <c r="G17" s="39">
        <f>IF($B17="","",IFERROR(VLOOKUP($B17,Employees!$A$5:$F$104,4,FALSE),""))</f>
        <v/>
      </c>
      <c r="H17" s="40">
        <f>IF($B17="","",IFERROR(VLOOKUP($B17,Employees!$A$5:$F$104,5,FALSE),""))</f>
        <v/>
      </c>
      <c r="I17" s="37">
        <f>IF(OR($A17="",$B17="",$E17="",$G17=""),"",ROUND($E17*$G17,2))</f>
        <v/>
      </c>
      <c r="J17" s="37">
        <f>IF(OR($A17="",$B17="",$F17="",$G17="",$H17=""),"",ROUND($F17*$G17*$H17,2))</f>
        <v/>
      </c>
      <c r="K17" s="41" t="n"/>
      <c r="L17" s="37">
        <f>IF(OR($A17="",$B17="",$G17="",AND($E17="",$F17="",$K17="")),"",ROUND(IF($I17="",0,$I17)+IF($J17="",0,$J17)+IF($K17="",0,$K17),2))</f>
        <v/>
      </c>
      <c r="M17" s="41" t="n"/>
      <c r="N17" s="41" t="n"/>
      <c r="O17" s="37">
        <f>IF($L17="","",ROUND($L17+IF($M17="",0,$M17)-IF($N17="",0,$N17),2))</f>
        <v/>
      </c>
      <c r="P17" s="21" t="n"/>
      <c r="Q17" s="22">
        <f>IF(AND($A17="",$B17="",$D17="",$E17="",$F17="",$K17="",$M17="",$N17="",$P17="",$R17=""),"",IF($A17="","Check pay period",IF($B17="","Check employee ID",IF($C17="","Check employee ID",IF(IFERROR(VLOOKUP($B17,Employees!$A$5:$F$104,6,FALSE),"")&lt;&gt;"Active","Check employee status",IF($D17="","Check crew",IF($G17="","Check employee rate",IF($H17="","Check OT multiplier",IF(AND($E17="",$F17="",$K17=""),"Check pay inputs",IF(IFERROR($E17+$F17,0)&gt;$W$2,"Check hours",IF($P17="","Check approval status",IF(AND($P17="Approved",$O17&lt;0),"Check negative amount",""))))))))))))</f>
        <v/>
      </c>
      <c r="R17" s="23" t="n"/>
      <c r="S17">
        <f>IF(Assumptions!$B$17="","",Assumptions!$B$17)</f>
        <v/>
      </c>
      <c r="T17">
        <f>IF(Assumptions!$C$17="","",Assumptions!$C$17)</f>
        <v/>
      </c>
      <c r="U17">
        <f>IF(Employees!$A$17="","",Employees!$A$17)</f>
        <v/>
      </c>
    </row>
    <row r="18">
      <c r="A18" s="35" t="n"/>
      <c r="B18" s="16" t="n"/>
      <c r="C18" s="6">
        <f>IF($B18="","",IFERROR(VLOOKUP($B18,Employees!$A$5:$F$104,2,FALSE),""))</f>
        <v/>
      </c>
      <c r="D18" s="16" t="n"/>
      <c r="E18" s="17" t="n"/>
      <c r="F18" s="17" t="n"/>
      <c r="G18" s="42">
        <f>IF($B18="","",IFERROR(VLOOKUP($B18,Employees!$A$5:$F$104,4,FALSE),""))</f>
        <v/>
      </c>
      <c r="H18" s="43">
        <f>IF($B18="","",IFERROR(VLOOKUP($B18,Employees!$A$5:$F$104,5,FALSE),""))</f>
        <v/>
      </c>
      <c r="I18" s="36">
        <f>IF(OR($A18="",$B18="",$E18="",$G18=""),"",ROUND($E18*$G18,2))</f>
        <v/>
      </c>
      <c r="J18" s="36">
        <f>IF(OR($A18="",$B18="",$F18="",$G18="",$H18=""),"",ROUND($F18*$G18*$H18,2))</f>
        <v/>
      </c>
      <c r="K18" s="41" t="n"/>
      <c r="L18" s="36">
        <f>IF(OR($A18="",$B18="",$G18="",AND($E18="",$F18="",$K18="")),"",ROUND(IF($I18="",0,$I18)+IF($J18="",0,$J18)+IF($K18="",0,$K18),2))</f>
        <v/>
      </c>
      <c r="M18" s="41" t="n"/>
      <c r="N18" s="41" t="n"/>
      <c r="O18" s="36">
        <f>IF($L18="","",ROUND($L18+IF($M18="",0,$M18)-IF($N18="",0,$N18),2))</f>
        <v/>
      </c>
      <c r="P18" s="21" t="n"/>
      <c r="Q18" s="26">
        <f>IF(AND($A18="",$B18="",$D18="",$E18="",$F18="",$K18="",$M18="",$N18="",$P18="",$R18=""),"",IF($A18="","Check pay period",IF($B18="","Check employee ID",IF($C18="","Check employee ID",IF(IFERROR(VLOOKUP($B18,Employees!$A$5:$F$104,6,FALSE),"")&lt;&gt;"Active","Check employee status",IF($D18="","Check crew",IF($G18="","Check employee rate",IF($H18="","Check OT multiplier",IF(AND($E18="",$F18="",$K18=""),"Check pay inputs",IF(IFERROR($E18+$F18,0)&gt;$W$2,"Check hours",IF($P18="","Check approval status",IF(AND($P18="Approved",$O18&lt;0),"Check negative amount",""))))))))))))</f>
        <v/>
      </c>
      <c r="R18" s="23" t="n"/>
      <c r="S18">
        <f>IF(Assumptions!$B$18="","",Assumptions!$B$18)</f>
        <v/>
      </c>
      <c r="T18">
        <f>IF(Assumptions!$C$18="","",Assumptions!$C$18)</f>
        <v/>
      </c>
      <c r="U18">
        <f>IF(Employees!$A$18="","",Employees!$A$18)</f>
        <v/>
      </c>
    </row>
    <row r="19">
      <c r="A19" s="35" t="n"/>
      <c r="B19" s="16" t="n"/>
      <c r="C19" s="9">
        <f>IF($B19="","",IFERROR(VLOOKUP($B19,Employees!$A$5:$F$104,2,FALSE),""))</f>
        <v/>
      </c>
      <c r="D19" s="16" t="n"/>
      <c r="E19" s="17" t="n"/>
      <c r="F19" s="17" t="n"/>
      <c r="G19" s="39">
        <f>IF($B19="","",IFERROR(VLOOKUP($B19,Employees!$A$5:$F$104,4,FALSE),""))</f>
        <v/>
      </c>
      <c r="H19" s="40">
        <f>IF($B19="","",IFERROR(VLOOKUP($B19,Employees!$A$5:$F$104,5,FALSE),""))</f>
        <v/>
      </c>
      <c r="I19" s="37">
        <f>IF(OR($A19="",$B19="",$E19="",$G19=""),"",ROUND($E19*$G19,2))</f>
        <v/>
      </c>
      <c r="J19" s="37">
        <f>IF(OR($A19="",$B19="",$F19="",$G19="",$H19=""),"",ROUND($F19*$G19*$H19,2))</f>
        <v/>
      </c>
      <c r="K19" s="41" t="n"/>
      <c r="L19" s="37">
        <f>IF(OR($A19="",$B19="",$G19="",AND($E19="",$F19="",$K19="")),"",ROUND(IF($I19="",0,$I19)+IF($J19="",0,$J19)+IF($K19="",0,$K19),2))</f>
        <v/>
      </c>
      <c r="M19" s="41" t="n"/>
      <c r="N19" s="41" t="n"/>
      <c r="O19" s="37">
        <f>IF($L19="","",ROUND($L19+IF($M19="",0,$M19)-IF($N19="",0,$N19),2))</f>
        <v/>
      </c>
      <c r="P19" s="21" t="n"/>
      <c r="Q19" s="22">
        <f>IF(AND($A19="",$B19="",$D19="",$E19="",$F19="",$K19="",$M19="",$N19="",$P19="",$R19=""),"",IF($A19="","Check pay period",IF($B19="","Check employee ID",IF($C19="","Check employee ID",IF(IFERROR(VLOOKUP($B19,Employees!$A$5:$F$104,6,FALSE),"")&lt;&gt;"Active","Check employee status",IF($D19="","Check crew",IF($G19="","Check employee rate",IF($H19="","Check OT multiplier",IF(AND($E19="",$F19="",$K19=""),"Check pay inputs",IF(IFERROR($E19+$F19,0)&gt;$W$2,"Check hours",IF($P19="","Check approval status",IF(AND($P19="Approved",$O19&lt;0),"Check negative amount",""))))))))))))</f>
        <v/>
      </c>
      <c r="R19" s="23" t="n"/>
      <c r="S19">
        <f>IF(Assumptions!$B$19="","",Assumptions!$B$19)</f>
        <v/>
      </c>
      <c r="T19">
        <f>IF(Assumptions!$C$19="","",Assumptions!$C$19)</f>
        <v/>
      </c>
      <c r="U19">
        <f>IF(Employees!$A$19="","",Employees!$A$19)</f>
        <v/>
      </c>
    </row>
    <row r="20">
      <c r="A20" s="35" t="n"/>
      <c r="B20" s="16" t="n"/>
      <c r="C20" s="6">
        <f>IF($B20="","",IFERROR(VLOOKUP($B20,Employees!$A$5:$F$104,2,FALSE),""))</f>
        <v/>
      </c>
      <c r="D20" s="16" t="n"/>
      <c r="E20" s="17" t="n"/>
      <c r="F20" s="17" t="n"/>
      <c r="G20" s="42">
        <f>IF($B20="","",IFERROR(VLOOKUP($B20,Employees!$A$5:$F$104,4,FALSE),""))</f>
        <v/>
      </c>
      <c r="H20" s="43">
        <f>IF($B20="","",IFERROR(VLOOKUP($B20,Employees!$A$5:$F$104,5,FALSE),""))</f>
        <v/>
      </c>
      <c r="I20" s="36">
        <f>IF(OR($A20="",$B20="",$E20="",$G20=""),"",ROUND($E20*$G20,2))</f>
        <v/>
      </c>
      <c r="J20" s="36">
        <f>IF(OR($A20="",$B20="",$F20="",$G20="",$H20=""),"",ROUND($F20*$G20*$H20,2))</f>
        <v/>
      </c>
      <c r="K20" s="41" t="n"/>
      <c r="L20" s="36">
        <f>IF(OR($A20="",$B20="",$G20="",AND($E20="",$F20="",$K20="")),"",ROUND(IF($I20="",0,$I20)+IF($J20="",0,$J20)+IF($K20="",0,$K20),2))</f>
        <v/>
      </c>
      <c r="M20" s="41" t="n"/>
      <c r="N20" s="41" t="n"/>
      <c r="O20" s="36">
        <f>IF($L20="","",ROUND($L20+IF($M20="",0,$M20)-IF($N20="",0,$N20),2))</f>
        <v/>
      </c>
      <c r="P20" s="21" t="n"/>
      <c r="Q20" s="26">
        <f>IF(AND($A20="",$B20="",$D20="",$E20="",$F20="",$K20="",$M20="",$N20="",$P20="",$R20=""),"",IF($A20="","Check pay period",IF($B20="","Check employee ID",IF($C20="","Check employee ID",IF(IFERROR(VLOOKUP($B20,Employees!$A$5:$F$104,6,FALSE),"")&lt;&gt;"Active","Check employee status",IF($D20="","Check crew",IF($G20="","Check employee rate",IF($H20="","Check OT multiplier",IF(AND($E20="",$F20="",$K20=""),"Check pay inputs",IF(IFERROR($E20+$F20,0)&gt;$W$2,"Check hours",IF($P20="","Check approval status",IF(AND($P20="Approved",$O20&lt;0),"Check negative amount",""))))))))))))</f>
        <v/>
      </c>
      <c r="R20" s="23" t="n"/>
      <c r="S20">
        <f>IF(Assumptions!$B$20="","",Assumptions!$B$20)</f>
        <v/>
      </c>
      <c r="T20">
        <f>IF(Assumptions!$C$20="","",Assumptions!$C$20)</f>
        <v/>
      </c>
      <c r="U20">
        <f>IF(Employees!$A$20="","",Employees!$A$20)</f>
        <v/>
      </c>
    </row>
    <row r="21">
      <c r="A21" s="35" t="n"/>
      <c r="B21" s="16" t="n"/>
      <c r="C21" s="9">
        <f>IF($B21="","",IFERROR(VLOOKUP($B21,Employees!$A$5:$F$104,2,FALSE),""))</f>
        <v/>
      </c>
      <c r="D21" s="16" t="n"/>
      <c r="E21" s="17" t="n"/>
      <c r="F21" s="17" t="n"/>
      <c r="G21" s="39">
        <f>IF($B21="","",IFERROR(VLOOKUP($B21,Employees!$A$5:$F$104,4,FALSE),""))</f>
        <v/>
      </c>
      <c r="H21" s="40">
        <f>IF($B21="","",IFERROR(VLOOKUP($B21,Employees!$A$5:$F$104,5,FALSE),""))</f>
        <v/>
      </c>
      <c r="I21" s="37">
        <f>IF(OR($A21="",$B21="",$E21="",$G21=""),"",ROUND($E21*$G21,2))</f>
        <v/>
      </c>
      <c r="J21" s="37">
        <f>IF(OR($A21="",$B21="",$F21="",$G21="",$H21=""),"",ROUND($F21*$G21*$H21,2))</f>
        <v/>
      </c>
      <c r="K21" s="41" t="n"/>
      <c r="L21" s="37">
        <f>IF(OR($A21="",$B21="",$G21="",AND($E21="",$F21="",$K21="")),"",ROUND(IF($I21="",0,$I21)+IF($J21="",0,$J21)+IF($K21="",0,$K21),2))</f>
        <v/>
      </c>
      <c r="M21" s="41" t="n"/>
      <c r="N21" s="41" t="n"/>
      <c r="O21" s="37">
        <f>IF($L21="","",ROUND($L21+IF($M21="",0,$M21)-IF($N21="",0,$N21),2))</f>
        <v/>
      </c>
      <c r="P21" s="21" t="n"/>
      <c r="Q21" s="22">
        <f>IF(AND($A21="",$B21="",$D21="",$E21="",$F21="",$K21="",$M21="",$N21="",$P21="",$R21=""),"",IF($A21="","Check pay period",IF($B21="","Check employee ID",IF($C21="","Check employee ID",IF(IFERROR(VLOOKUP($B21,Employees!$A$5:$F$104,6,FALSE),"")&lt;&gt;"Active","Check employee status",IF($D21="","Check crew",IF($G21="","Check employee rate",IF($H21="","Check OT multiplier",IF(AND($E21="",$F21="",$K21=""),"Check pay inputs",IF(IFERROR($E21+$F21,0)&gt;$W$2,"Check hours",IF($P21="","Check approval status",IF(AND($P21="Approved",$O21&lt;0),"Check negative amount",""))))))))))))</f>
        <v/>
      </c>
      <c r="R21" s="23" t="n"/>
      <c r="S21">
        <f>IF(Assumptions!$B$21="","",Assumptions!$B$21)</f>
        <v/>
      </c>
      <c r="T21">
        <f>IF(Assumptions!$C$21="","",Assumptions!$C$21)</f>
        <v/>
      </c>
      <c r="U21">
        <f>IF(Employees!$A$21="","",Employees!$A$21)</f>
        <v/>
      </c>
    </row>
    <row r="22">
      <c r="A22" s="35" t="n"/>
      <c r="B22" s="16" t="n"/>
      <c r="C22" s="6">
        <f>IF($B22="","",IFERROR(VLOOKUP($B22,Employees!$A$5:$F$104,2,FALSE),""))</f>
        <v/>
      </c>
      <c r="D22" s="16" t="n"/>
      <c r="E22" s="17" t="n"/>
      <c r="F22" s="17" t="n"/>
      <c r="G22" s="42">
        <f>IF($B22="","",IFERROR(VLOOKUP($B22,Employees!$A$5:$F$104,4,FALSE),""))</f>
        <v/>
      </c>
      <c r="H22" s="43">
        <f>IF($B22="","",IFERROR(VLOOKUP($B22,Employees!$A$5:$F$104,5,FALSE),""))</f>
        <v/>
      </c>
      <c r="I22" s="36">
        <f>IF(OR($A22="",$B22="",$E22="",$G22=""),"",ROUND($E22*$G22,2))</f>
        <v/>
      </c>
      <c r="J22" s="36">
        <f>IF(OR($A22="",$B22="",$F22="",$G22="",$H22=""),"",ROUND($F22*$G22*$H22,2))</f>
        <v/>
      </c>
      <c r="K22" s="41" t="n"/>
      <c r="L22" s="36">
        <f>IF(OR($A22="",$B22="",$G22="",AND($E22="",$F22="",$K22="")),"",ROUND(IF($I22="",0,$I22)+IF($J22="",0,$J22)+IF($K22="",0,$K22),2))</f>
        <v/>
      </c>
      <c r="M22" s="41" t="n"/>
      <c r="N22" s="41" t="n"/>
      <c r="O22" s="36">
        <f>IF($L22="","",ROUND($L22+IF($M22="",0,$M22)-IF($N22="",0,$N22),2))</f>
        <v/>
      </c>
      <c r="P22" s="21" t="n"/>
      <c r="Q22" s="26">
        <f>IF(AND($A22="",$B22="",$D22="",$E22="",$F22="",$K22="",$M22="",$N22="",$P22="",$R22=""),"",IF($A22="","Check pay period",IF($B22="","Check employee ID",IF($C22="","Check employee ID",IF(IFERROR(VLOOKUP($B22,Employees!$A$5:$F$104,6,FALSE),"")&lt;&gt;"Active","Check employee status",IF($D22="","Check crew",IF($G22="","Check employee rate",IF($H22="","Check OT multiplier",IF(AND($E22="",$F22="",$K22=""),"Check pay inputs",IF(IFERROR($E22+$F22,0)&gt;$W$2,"Check hours",IF($P22="","Check approval status",IF(AND($P22="Approved",$O22&lt;0),"Check negative amount",""))))))))))))</f>
        <v/>
      </c>
      <c r="R22" s="23" t="n"/>
      <c r="S22">
        <f>IF(Assumptions!$B$22="","",Assumptions!$B$22)</f>
        <v/>
      </c>
      <c r="T22">
        <f>IF(Assumptions!$C$22="","",Assumptions!$C$22)</f>
        <v/>
      </c>
      <c r="U22">
        <f>IF(Employees!$A$22="","",Employees!$A$22)</f>
        <v/>
      </c>
    </row>
    <row r="23">
      <c r="A23" s="35" t="n"/>
      <c r="B23" s="16" t="n"/>
      <c r="C23" s="9">
        <f>IF($B23="","",IFERROR(VLOOKUP($B23,Employees!$A$5:$F$104,2,FALSE),""))</f>
        <v/>
      </c>
      <c r="D23" s="16" t="n"/>
      <c r="E23" s="17" t="n"/>
      <c r="F23" s="17" t="n"/>
      <c r="G23" s="39">
        <f>IF($B23="","",IFERROR(VLOOKUP($B23,Employees!$A$5:$F$104,4,FALSE),""))</f>
        <v/>
      </c>
      <c r="H23" s="40">
        <f>IF($B23="","",IFERROR(VLOOKUP($B23,Employees!$A$5:$F$104,5,FALSE),""))</f>
        <v/>
      </c>
      <c r="I23" s="37">
        <f>IF(OR($A23="",$B23="",$E23="",$G23=""),"",ROUND($E23*$G23,2))</f>
        <v/>
      </c>
      <c r="J23" s="37">
        <f>IF(OR($A23="",$B23="",$F23="",$G23="",$H23=""),"",ROUND($F23*$G23*$H23,2))</f>
        <v/>
      </c>
      <c r="K23" s="41" t="n"/>
      <c r="L23" s="37">
        <f>IF(OR($A23="",$B23="",$G23="",AND($E23="",$F23="",$K23="")),"",ROUND(IF($I23="",0,$I23)+IF($J23="",0,$J23)+IF($K23="",0,$K23),2))</f>
        <v/>
      </c>
      <c r="M23" s="41" t="n"/>
      <c r="N23" s="41" t="n"/>
      <c r="O23" s="37">
        <f>IF($L23="","",ROUND($L23+IF($M23="",0,$M23)-IF($N23="",0,$N23),2))</f>
        <v/>
      </c>
      <c r="P23" s="21" t="n"/>
      <c r="Q23" s="22">
        <f>IF(AND($A23="",$B23="",$D23="",$E23="",$F23="",$K23="",$M23="",$N23="",$P23="",$R23=""),"",IF($A23="","Check pay period",IF($B23="","Check employee ID",IF($C23="","Check employee ID",IF(IFERROR(VLOOKUP($B23,Employees!$A$5:$F$104,6,FALSE),"")&lt;&gt;"Active","Check employee status",IF($D23="","Check crew",IF($G23="","Check employee rate",IF($H23="","Check OT multiplier",IF(AND($E23="",$F23="",$K23=""),"Check pay inputs",IF(IFERROR($E23+$F23,0)&gt;$W$2,"Check hours",IF($P23="","Check approval status",IF(AND($P23="Approved",$O23&lt;0),"Check negative amount",""))))))))))))</f>
        <v/>
      </c>
      <c r="R23" s="23" t="n"/>
      <c r="S23">
        <f>IF(Assumptions!$B$23="","",Assumptions!$B$23)</f>
        <v/>
      </c>
      <c r="T23">
        <f>IF(Assumptions!$C$23="","",Assumptions!$C$23)</f>
        <v/>
      </c>
      <c r="U23">
        <f>IF(Employees!$A$23="","",Employees!$A$23)</f>
        <v/>
      </c>
    </row>
    <row r="24">
      <c r="A24" s="35" t="n"/>
      <c r="B24" s="16" t="n"/>
      <c r="C24" s="6">
        <f>IF($B24="","",IFERROR(VLOOKUP($B24,Employees!$A$5:$F$104,2,FALSE),""))</f>
        <v/>
      </c>
      <c r="D24" s="16" t="n"/>
      <c r="E24" s="17" t="n"/>
      <c r="F24" s="17" t="n"/>
      <c r="G24" s="42">
        <f>IF($B24="","",IFERROR(VLOOKUP($B24,Employees!$A$5:$F$104,4,FALSE),""))</f>
        <v/>
      </c>
      <c r="H24" s="43">
        <f>IF($B24="","",IFERROR(VLOOKUP($B24,Employees!$A$5:$F$104,5,FALSE),""))</f>
        <v/>
      </c>
      <c r="I24" s="36">
        <f>IF(OR($A24="",$B24="",$E24="",$G24=""),"",ROUND($E24*$G24,2))</f>
        <v/>
      </c>
      <c r="J24" s="36">
        <f>IF(OR($A24="",$B24="",$F24="",$G24="",$H24=""),"",ROUND($F24*$G24*$H24,2))</f>
        <v/>
      </c>
      <c r="K24" s="41" t="n"/>
      <c r="L24" s="36">
        <f>IF(OR($A24="",$B24="",$G24="",AND($E24="",$F24="",$K24="")),"",ROUND(IF($I24="",0,$I24)+IF($J24="",0,$J24)+IF($K24="",0,$K24),2))</f>
        <v/>
      </c>
      <c r="M24" s="41" t="n"/>
      <c r="N24" s="41" t="n"/>
      <c r="O24" s="36">
        <f>IF($L24="","",ROUND($L24+IF($M24="",0,$M24)-IF($N24="",0,$N24),2))</f>
        <v/>
      </c>
      <c r="P24" s="21" t="n"/>
      <c r="Q24" s="26">
        <f>IF(AND($A24="",$B24="",$D24="",$E24="",$F24="",$K24="",$M24="",$N24="",$P24="",$R24=""),"",IF($A24="","Check pay period",IF($B24="","Check employee ID",IF($C24="","Check employee ID",IF(IFERROR(VLOOKUP($B24,Employees!$A$5:$F$104,6,FALSE),"")&lt;&gt;"Active","Check employee status",IF($D24="","Check crew",IF($G24="","Check employee rate",IF($H24="","Check OT multiplier",IF(AND($E24="",$F24="",$K24=""),"Check pay inputs",IF(IFERROR($E24+$F24,0)&gt;$W$2,"Check hours",IF($P24="","Check approval status",IF(AND($P24="Approved",$O24&lt;0),"Check negative amount",""))))))))))))</f>
        <v/>
      </c>
      <c r="R24" s="23" t="n"/>
      <c r="S24">
        <f>IF(Assumptions!$B$24="","",Assumptions!$B$24)</f>
        <v/>
      </c>
      <c r="T24">
        <f>IF(Assumptions!$C$24="","",Assumptions!$C$24)</f>
        <v/>
      </c>
      <c r="U24">
        <f>IF(Employees!$A$24="","",Employees!$A$24)</f>
        <v/>
      </c>
    </row>
    <row r="25">
      <c r="A25" s="35" t="n"/>
      <c r="B25" s="16" t="n"/>
      <c r="C25" s="9">
        <f>IF($B25="","",IFERROR(VLOOKUP($B25,Employees!$A$5:$F$104,2,FALSE),""))</f>
        <v/>
      </c>
      <c r="D25" s="16" t="n"/>
      <c r="E25" s="17" t="n"/>
      <c r="F25" s="17" t="n"/>
      <c r="G25" s="39">
        <f>IF($B25="","",IFERROR(VLOOKUP($B25,Employees!$A$5:$F$104,4,FALSE),""))</f>
        <v/>
      </c>
      <c r="H25" s="40">
        <f>IF($B25="","",IFERROR(VLOOKUP($B25,Employees!$A$5:$F$104,5,FALSE),""))</f>
        <v/>
      </c>
      <c r="I25" s="37">
        <f>IF(OR($A25="",$B25="",$E25="",$G25=""),"",ROUND($E25*$G25,2))</f>
        <v/>
      </c>
      <c r="J25" s="37">
        <f>IF(OR($A25="",$B25="",$F25="",$G25="",$H25=""),"",ROUND($F25*$G25*$H25,2))</f>
        <v/>
      </c>
      <c r="K25" s="41" t="n"/>
      <c r="L25" s="37">
        <f>IF(OR($A25="",$B25="",$G25="",AND($E25="",$F25="",$K25="")),"",ROUND(IF($I25="",0,$I25)+IF($J25="",0,$J25)+IF($K25="",0,$K25),2))</f>
        <v/>
      </c>
      <c r="M25" s="41" t="n"/>
      <c r="N25" s="41" t="n"/>
      <c r="O25" s="37">
        <f>IF($L25="","",ROUND($L25+IF($M25="",0,$M25)-IF($N25="",0,$N25),2))</f>
        <v/>
      </c>
      <c r="P25" s="21" t="n"/>
      <c r="Q25" s="22">
        <f>IF(AND($A25="",$B25="",$D25="",$E25="",$F25="",$K25="",$M25="",$N25="",$P25="",$R25=""),"",IF($A25="","Check pay period",IF($B25="","Check employee ID",IF($C25="","Check employee ID",IF(IFERROR(VLOOKUP($B25,Employees!$A$5:$F$104,6,FALSE),"")&lt;&gt;"Active","Check employee status",IF($D25="","Check crew",IF($G25="","Check employee rate",IF($H25="","Check OT multiplier",IF(AND($E25="",$F25="",$K25=""),"Check pay inputs",IF(IFERROR($E25+$F25,0)&gt;$W$2,"Check hours",IF($P25="","Check approval status",IF(AND($P25="Approved",$O25&lt;0),"Check negative amount",""))))))))))))</f>
        <v/>
      </c>
      <c r="R25" s="23" t="n"/>
      <c r="S25">
        <f>IF(Assumptions!$B$25="","",Assumptions!$B$25)</f>
        <v/>
      </c>
      <c r="T25">
        <f>IF(Assumptions!$C$25="","",Assumptions!$C$25)</f>
        <v/>
      </c>
      <c r="U25">
        <f>IF(Employees!$A$25="","",Employees!$A$25)</f>
        <v/>
      </c>
    </row>
    <row r="26">
      <c r="A26" s="35" t="n"/>
      <c r="B26" s="16" t="n"/>
      <c r="C26" s="6">
        <f>IF($B26="","",IFERROR(VLOOKUP($B26,Employees!$A$5:$F$104,2,FALSE),""))</f>
        <v/>
      </c>
      <c r="D26" s="16" t="n"/>
      <c r="E26" s="17" t="n"/>
      <c r="F26" s="17" t="n"/>
      <c r="G26" s="42">
        <f>IF($B26="","",IFERROR(VLOOKUP($B26,Employees!$A$5:$F$104,4,FALSE),""))</f>
        <v/>
      </c>
      <c r="H26" s="43">
        <f>IF($B26="","",IFERROR(VLOOKUP($B26,Employees!$A$5:$F$104,5,FALSE),""))</f>
        <v/>
      </c>
      <c r="I26" s="36">
        <f>IF(OR($A26="",$B26="",$E26="",$G26=""),"",ROUND($E26*$G26,2))</f>
        <v/>
      </c>
      <c r="J26" s="36">
        <f>IF(OR($A26="",$B26="",$F26="",$G26="",$H26=""),"",ROUND($F26*$G26*$H26,2))</f>
        <v/>
      </c>
      <c r="K26" s="41" t="n"/>
      <c r="L26" s="36">
        <f>IF(OR($A26="",$B26="",$G26="",AND($E26="",$F26="",$K26="")),"",ROUND(IF($I26="",0,$I26)+IF($J26="",0,$J26)+IF($K26="",0,$K26),2))</f>
        <v/>
      </c>
      <c r="M26" s="41" t="n"/>
      <c r="N26" s="41" t="n"/>
      <c r="O26" s="36">
        <f>IF($L26="","",ROUND($L26+IF($M26="",0,$M26)-IF($N26="",0,$N26),2))</f>
        <v/>
      </c>
      <c r="P26" s="21" t="n"/>
      <c r="Q26" s="26">
        <f>IF(AND($A26="",$B26="",$D26="",$E26="",$F26="",$K26="",$M26="",$N26="",$P26="",$R26=""),"",IF($A26="","Check pay period",IF($B26="","Check employee ID",IF($C26="","Check employee ID",IF(IFERROR(VLOOKUP($B26,Employees!$A$5:$F$104,6,FALSE),"")&lt;&gt;"Active","Check employee status",IF($D26="","Check crew",IF($G26="","Check employee rate",IF($H26="","Check OT multiplier",IF(AND($E26="",$F26="",$K26=""),"Check pay inputs",IF(IFERROR($E26+$F26,0)&gt;$W$2,"Check hours",IF($P26="","Check approval status",IF(AND($P26="Approved",$O26&lt;0),"Check negative amount",""))))))))))))</f>
        <v/>
      </c>
      <c r="R26" s="23" t="n"/>
      <c r="S26">
        <f>IF(Assumptions!$B$26="","",Assumptions!$B$26)</f>
        <v/>
      </c>
      <c r="T26">
        <f>IF(Assumptions!$C$26="","",Assumptions!$C$26)</f>
        <v/>
      </c>
      <c r="U26">
        <f>IF(Employees!$A$26="","",Employees!$A$26)</f>
        <v/>
      </c>
    </row>
    <row r="27">
      <c r="A27" s="35" t="n"/>
      <c r="B27" s="16" t="n"/>
      <c r="C27" s="9">
        <f>IF($B27="","",IFERROR(VLOOKUP($B27,Employees!$A$5:$F$104,2,FALSE),""))</f>
        <v/>
      </c>
      <c r="D27" s="16" t="n"/>
      <c r="E27" s="17" t="n"/>
      <c r="F27" s="17" t="n"/>
      <c r="G27" s="39">
        <f>IF($B27="","",IFERROR(VLOOKUP($B27,Employees!$A$5:$F$104,4,FALSE),""))</f>
        <v/>
      </c>
      <c r="H27" s="40">
        <f>IF($B27="","",IFERROR(VLOOKUP($B27,Employees!$A$5:$F$104,5,FALSE),""))</f>
        <v/>
      </c>
      <c r="I27" s="37">
        <f>IF(OR($A27="",$B27="",$E27="",$G27=""),"",ROUND($E27*$G27,2))</f>
        <v/>
      </c>
      <c r="J27" s="37">
        <f>IF(OR($A27="",$B27="",$F27="",$G27="",$H27=""),"",ROUND($F27*$G27*$H27,2))</f>
        <v/>
      </c>
      <c r="K27" s="41" t="n"/>
      <c r="L27" s="37">
        <f>IF(OR($A27="",$B27="",$G27="",AND($E27="",$F27="",$K27="")),"",ROUND(IF($I27="",0,$I27)+IF($J27="",0,$J27)+IF($K27="",0,$K27),2))</f>
        <v/>
      </c>
      <c r="M27" s="41" t="n"/>
      <c r="N27" s="41" t="n"/>
      <c r="O27" s="37">
        <f>IF($L27="","",ROUND($L27+IF($M27="",0,$M27)-IF($N27="",0,$N27),2))</f>
        <v/>
      </c>
      <c r="P27" s="21" t="n"/>
      <c r="Q27" s="22">
        <f>IF(AND($A27="",$B27="",$D27="",$E27="",$F27="",$K27="",$M27="",$N27="",$P27="",$R27=""),"",IF($A27="","Check pay period",IF($B27="","Check employee ID",IF($C27="","Check employee ID",IF(IFERROR(VLOOKUP($B27,Employees!$A$5:$F$104,6,FALSE),"")&lt;&gt;"Active","Check employee status",IF($D27="","Check crew",IF($G27="","Check employee rate",IF($H27="","Check OT multiplier",IF(AND($E27="",$F27="",$K27=""),"Check pay inputs",IF(IFERROR($E27+$F27,0)&gt;$W$2,"Check hours",IF($P27="","Check approval status",IF(AND($P27="Approved",$O27&lt;0),"Check negative amount",""))))))))))))</f>
        <v/>
      </c>
      <c r="R27" s="23" t="n"/>
      <c r="S27">
        <f>IF(Assumptions!$B$27="","",Assumptions!$B$27)</f>
        <v/>
      </c>
      <c r="T27">
        <f>IF(Assumptions!$C$27="","",Assumptions!$C$27)</f>
        <v/>
      </c>
      <c r="U27">
        <f>IF(Employees!$A$27="","",Employees!$A$27)</f>
        <v/>
      </c>
    </row>
    <row r="28">
      <c r="A28" s="35" t="n"/>
      <c r="B28" s="16" t="n"/>
      <c r="C28" s="6">
        <f>IF($B28="","",IFERROR(VLOOKUP($B28,Employees!$A$5:$F$104,2,FALSE),""))</f>
        <v/>
      </c>
      <c r="D28" s="16" t="n"/>
      <c r="E28" s="17" t="n"/>
      <c r="F28" s="17" t="n"/>
      <c r="G28" s="42">
        <f>IF($B28="","",IFERROR(VLOOKUP($B28,Employees!$A$5:$F$104,4,FALSE),""))</f>
        <v/>
      </c>
      <c r="H28" s="43">
        <f>IF($B28="","",IFERROR(VLOOKUP($B28,Employees!$A$5:$F$104,5,FALSE),""))</f>
        <v/>
      </c>
      <c r="I28" s="36">
        <f>IF(OR($A28="",$B28="",$E28="",$G28=""),"",ROUND($E28*$G28,2))</f>
        <v/>
      </c>
      <c r="J28" s="36">
        <f>IF(OR($A28="",$B28="",$F28="",$G28="",$H28=""),"",ROUND($F28*$G28*$H28,2))</f>
        <v/>
      </c>
      <c r="K28" s="41" t="n"/>
      <c r="L28" s="36">
        <f>IF(OR($A28="",$B28="",$G28="",AND($E28="",$F28="",$K28="")),"",ROUND(IF($I28="",0,$I28)+IF($J28="",0,$J28)+IF($K28="",0,$K28),2))</f>
        <v/>
      </c>
      <c r="M28" s="41" t="n"/>
      <c r="N28" s="41" t="n"/>
      <c r="O28" s="36">
        <f>IF($L28="","",ROUND($L28+IF($M28="",0,$M28)-IF($N28="",0,$N28),2))</f>
        <v/>
      </c>
      <c r="P28" s="21" t="n"/>
      <c r="Q28" s="26">
        <f>IF(AND($A28="",$B28="",$D28="",$E28="",$F28="",$K28="",$M28="",$N28="",$P28="",$R28=""),"",IF($A28="","Check pay period",IF($B28="","Check employee ID",IF($C28="","Check employee ID",IF(IFERROR(VLOOKUP($B28,Employees!$A$5:$F$104,6,FALSE),"")&lt;&gt;"Active","Check employee status",IF($D28="","Check crew",IF($G28="","Check employee rate",IF($H28="","Check OT multiplier",IF(AND($E28="",$F28="",$K28=""),"Check pay inputs",IF(IFERROR($E28+$F28,0)&gt;$W$2,"Check hours",IF($P28="","Check approval status",IF(AND($P28="Approved",$O28&lt;0),"Check negative amount",""))))))))))))</f>
        <v/>
      </c>
      <c r="R28" s="23" t="n"/>
      <c r="S28">
        <f>IF(Assumptions!$B$28="","",Assumptions!$B$28)</f>
        <v/>
      </c>
      <c r="T28">
        <f>IF(Assumptions!$C$28="","",Assumptions!$C$28)</f>
        <v/>
      </c>
      <c r="U28">
        <f>IF(Employees!$A$28="","",Employees!$A$28)</f>
        <v/>
      </c>
    </row>
    <row r="29">
      <c r="A29" s="35" t="n"/>
      <c r="B29" s="16" t="n"/>
      <c r="C29" s="9">
        <f>IF($B29="","",IFERROR(VLOOKUP($B29,Employees!$A$5:$F$104,2,FALSE),""))</f>
        <v/>
      </c>
      <c r="D29" s="16" t="n"/>
      <c r="E29" s="17" t="n"/>
      <c r="F29" s="17" t="n"/>
      <c r="G29" s="39">
        <f>IF($B29="","",IFERROR(VLOOKUP($B29,Employees!$A$5:$F$104,4,FALSE),""))</f>
        <v/>
      </c>
      <c r="H29" s="40">
        <f>IF($B29="","",IFERROR(VLOOKUP($B29,Employees!$A$5:$F$104,5,FALSE),""))</f>
        <v/>
      </c>
      <c r="I29" s="37">
        <f>IF(OR($A29="",$B29="",$E29="",$G29=""),"",ROUND($E29*$G29,2))</f>
        <v/>
      </c>
      <c r="J29" s="37">
        <f>IF(OR($A29="",$B29="",$F29="",$G29="",$H29=""),"",ROUND($F29*$G29*$H29,2))</f>
        <v/>
      </c>
      <c r="K29" s="41" t="n"/>
      <c r="L29" s="37">
        <f>IF(OR($A29="",$B29="",$G29="",AND($E29="",$F29="",$K29="")),"",ROUND(IF($I29="",0,$I29)+IF($J29="",0,$J29)+IF($K29="",0,$K29),2))</f>
        <v/>
      </c>
      <c r="M29" s="41" t="n"/>
      <c r="N29" s="41" t="n"/>
      <c r="O29" s="37">
        <f>IF($L29="","",ROUND($L29+IF($M29="",0,$M29)-IF($N29="",0,$N29),2))</f>
        <v/>
      </c>
      <c r="P29" s="21" t="n"/>
      <c r="Q29" s="22">
        <f>IF(AND($A29="",$B29="",$D29="",$E29="",$F29="",$K29="",$M29="",$N29="",$P29="",$R29=""),"",IF($A29="","Check pay period",IF($B29="","Check employee ID",IF($C29="","Check employee ID",IF(IFERROR(VLOOKUP($B29,Employees!$A$5:$F$104,6,FALSE),"")&lt;&gt;"Active","Check employee status",IF($D29="","Check crew",IF($G29="","Check employee rate",IF($H29="","Check OT multiplier",IF(AND($E29="",$F29="",$K29=""),"Check pay inputs",IF(IFERROR($E29+$F29,0)&gt;$W$2,"Check hours",IF($P29="","Check approval status",IF(AND($P29="Approved",$O29&lt;0),"Check negative amount",""))))))))))))</f>
        <v/>
      </c>
      <c r="R29" s="23" t="n"/>
      <c r="S29">
        <f>IF(Assumptions!$B$29="","",Assumptions!$B$29)</f>
        <v/>
      </c>
      <c r="T29">
        <f>IF(Assumptions!$C$29="","",Assumptions!$C$29)</f>
        <v/>
      </c>
      <c r="U29">
        <f>IF(Employees!$A$29="","",Employees!$A$29)</f>
        <v/>
      </c>
    </row>
    <row r="30">
      <c r="A30" s="35" t="n"/>
      <c r="B30" s="16" t="n"/>
      <c r="C30" s="6">
        <f>IF($B30="","",IFERROR(VLOOKUP($B30,Employees!$A$5:$F$104,2,FALSE),""))</f>
        <v/>
      </c>
      <c r="D30" s="16" t="n"/>
      <c r="E30" s="17" t="n"/>
      <c r="F30" s="17" t="n"/>
      <c r="G30" s="42">
        <f>IF($B30="","",IFERROR(VLOOKUP($B30,Employees!$A$5:$F$104,4,FALSE),""))</f>
        <v/>
      </c>
      <c r="H30" s="43">
        <f>IF($B30="","",IFERROR(VLOOKUP($B30,Employees!$A$5:$F$104,5,FALSE),""))</f>
        <v/>
      </c>
      <c r="I30" s="36">
        <f>IF(OR($A30="",$B30="",$E30="",$G30=""),"",ROUND($E30*$G30,2))</f>
        <v/>
      </c>
      <c r="J30" s="36">
        <f>IF(OR($A30="",$B30="",$F30="",$G30="",$H30=""),"",ROUND($F30*$G30*$H30,2))</f>
        <v/>
      </c>
      <c r="K30" s="41" t="n"/>
      <c r="L30" s="36">
        <f>IF(OR($A30="",$B30="",$G30="",AND($E30="",$F30="",$K30="")),"",ROUND(IF($I30="",0,$I30)+IF($J30="",0,$J30)+IF($K30="",0,$K30),2))</f>
        <v/>
      </c>
      <c r="M30" s="41" t="n"/>
      <c r="N30" s="41" t="n"/>
      <c r="O30" s="36">
        <f>IF($L30="","",ROUND($L30+IF($M30="",0,$M30)-IF($N30="",0,$N30),2))</f>
        <v/>
      </c>
      <c r="P30" s="21" t="n"/>
      <c r="Q30" s="26">
        <f>IF(AND($A30="",$B30="",$D30="",$E30="",$F30="",$K30="",$M30="",$N30="",$P30="",$R30=""),"",IF($A30="","Check pay period",IF($B30="","Check employee ID",IF($C30="","Check employee ID",IF(IFERROR(VLOOKUP($B30,Employees!$A$5:$F$104,6,FALSE),"")&lt;&gt;"Active","Check employee status",IF($D30="","Check crew",IF($G30="","Check employee rate",IF($H30="","Check OT multiplier",IF(AND($E30="",$F30="",$K30=""),"Check pay inputs",IF(IFERROR($E30+$F30,0)&gt;$W$2,"Check hours",IF($P30="","Check approval status",IF(AND($P30="Approved",$O30&lt;0),"Check negative amount",""))))))))))))</f>
        <v/>
      </c>
      <c r="R30" s="23" t="n"/>
      <c r="S30">
        <f>IF(Assumptions!$B$30="","",Assumptions!$B$30)</f>
        <v/>
      </c>
      <c r="T30">
        <f>IF(Assumptions!$C$30="","",Assumptions!$C$30)</f>
        <v/>
      </c>
      <c r="U30">
        <f>IF(Employees!$A$30="","",Employees!$A$30)</f>
        <v/>
      </c>
    </row>
    <row r="31">
      <c r="A31" s="35" t="n"/>
      <c r="B31" s="16" t="n"/>
      <c r="C31" s="9">
        <f>IF($B31="","",IFERROR(VLOOKUP($B31,Employees!$A$5:$F$104,2,FALSE),""))</f>
        <v/>
      </c>
      <c r="D31" s="16" t="n"/>
      <c r="E31" s="17" t="n"/>
      <c r="F31" s="17" t="n"/>
      <c r="G31" s="39">
        <f>IF($B31="","",IFERROR(VLOOKUP($B31,Employees!$A$5:$F$104,4,FALSE),""))</f>
        <v/>
      </c>
      <c r="H31" s="40">
        <f>IF($B31="","",IFERROR(VLOOKUP($B31,Employees!$A$5:$F$104,5,FALSE),""))</f>
        <v/>
      </c>
      <c r="I31" s="37">
        <f>IF(OR($A31="",$B31="",$E31="",$G31=""),"",ROUND($E31*$G31,2))</f>
        <v/>
      </c>
      <c r="J31" s="37">
        <f>IF(OR($A31="",$B31="",$F31="",$G31="",$H31=""),"",ROUND($F31*$G31*$H31,2))</f>
        <v/>
      </c>
      <c r="K31" s="41" t="n"/>
      <c r="L31" s="37">
        <f>IF(OR($A31="",$B31="",$G31="",AND($E31="",$F31="",$K31="")),"",ROUND(IF($I31="",0,$I31)+IF($J31="",0,$J31)+IF($K31="",0,$K31),2))</f>
        <v/>
      </c>
      <c r="M31" s="41" t="n"/>
      <c r="N31" s="41" t="n"/>
      <c r="O31" s="37">
        <f>IF($L31="","",ROUND($L31+IF($M31="",0,$M31)-IF($N31="",0,$N31),2))</f>
        <v/>
      </c>
      <c r="P31" s="21" t="n"/>
      <c r="Q31" s="22">
        <f>IF(AND($A31="",$B31="",$D31="",$E31="",$F31="",$K31="",$M31="",$N31="",$P31="",$R31=""),"",IF($A31="","Check pay period",IF($B31="","Check employee ID",IF($C31="","Check employee ID",IF(IFERROR(VLOOKUP($B31,Employees!$A$5:$F$104,6,FALSE),"")&lt;&gt;"Active","Check employee status",IF($D31="","Check crew",IF($G31="","Check employee rate",IF($H31="","Check OT multiplier",IF(AND($E31="",$F31="",$K31=""),"Check pay inputs",IF(IFERROR($E31+$F31,0)&gt;$W$2,"Check hours",IF($P31="","Check approval status",IF(AND($P31="Approved",$O31&lt;0),"Check negative amount",""))))))))))))</f>
        <v/>
      </c>
      <c r="R31" s="23" t="n"/>
      <c r="S31">
        <f>IF(Assumptions!$B$31="","",Assumptions!$B$31)</f>
        <v/>
      </c>
      <c r="T31">
        <f>IF(Assumptions!$C$31="","",Assumptions!$C$31)</f>
        <v/>
      </c>
      <c r="U31">
        <f>IF(Employees!$A$31="","",Employees!$A$31)</f>
        <v/>
      </c>
    </row>
    <row r="32">
      <c r="A32" s="35" t="n"/>
      <c r="B32" s="16" t="n"/>
      <c r="C32" s="6">
        <f>IF($B32="","",IFERROR(VLOOKUP($B32,Employees!$A$5:$F$104,2,FALSE),""))</f>
        <v/>
      </c>
      <c r="D32" s="16" t="n"/>
      <c r="E32" s="17" t="n"/>
      <c r="F32" s="17" t="n"/>
      <c r="G32" s="42">
        <f>IF($B32="","",IFERROR(VLOOKUP($B32,Employees!$A$5:$F$104,4,FALSE),""))</f>
        <v/>
      </c>
      <c r="H32" s="43">
        <f>IF($B32="","",IFERROR(VLOOKUP($B32,Employees!$A$5:$F$104,5,FALSE),""))</f>
        <v/>
      </c>
      <c r="I32" s="36">
        <f>IF(OR($A32="",$B32="",$E32="",$G32=""),"",ROUND($E32*$G32,2))</f>
        <v/>
      </c>
      <c r="J32" s="36">
        <f>IF(OR($A32="",$B32="",$F32="",$G32="",$H32=""),"",ROUND($F32*$G32*$H32,2))</f>
        <v/>
      </c>
      <c r="K32" s="41" t="n"/>
      <c r="L32" s="36">
        <f>IF(OR($A32="",$B32="",$G32="",AND($E32="",$F32="",$K32="")),"",ROUND(IF($I32="",0,$I32)+IF($J32="",0,$J32)+IF($K32="",0,$K32),2))</f>
        <v/>
      </c>
      <c r="M32" s="41" t="n"/>
      <c r="N32" s="41" t="n"/>
      <c r="O32" s="36">
        <f>IF($L32="","",ROUND($L32+IF($M32="",0,$M32)-IF($N32="",0,$N32),2))</f>
        <v/>
      </c>
      <c r="P32" s="21" t="n"/>
      <c r="Q32" s="26">
        <f>IF(AND($A32="",$B32="",$D32="",$E32="",$F32="",$K32="",$M32="",$N32="",$P32="",$R32=""),"",IF($A32="","Check pay period",IF($B32="","Check employee ID",IF($C32="","Check employee ID",IF(IFERROR(VLOOKUP($B32,Employees!$A$5:$F$104,6,FALSE),"")&lt;&gt;"Active","Check employee status",IF($D32="","Check crew",IF($G32="","Check employee rate",IF($H32="","Check OT multiplier",IF(AND($E32="",$F32="",$K32=""),"Check pay inputs",IF(IFERROR($E32+$F32,0)&gt;$W$2,"Check hours",IF($P32="","Check approval status",IF(AND($P32="Approved",$O32&lt;0),"Check negative amount",""))))))))))))</f>
        <v/>
      </c>
      <c r="R32" s="23" t="n"/>
      <c r="S32">
        <f>IF(Assumptions!$B$32="","",Assumptions!$B$32)</f>
        <v/>
      </c>
      <c r="T32">
        <f>IF(Assumptions!$C$32="","",Assumptions!$C$32)</f>
        <v/>
      </c>
      <c r="U32">
        <f>IF(Employees!$A$32="","",Employees!$A$32)</f>
        <v/>
      </c>
    </row>
    <row r="33">
      <c r="A33" s="35" t="n"/>
      <c r="B33" s="16" t="n"/>
      <c r="C33" s="9">
        <f>IF($B33="","",IFERROR(VLOOKUP($B33,Employees!$A$5:$F$104,2,FALSE),""))</f>
        <v/>
      </c>
      <c r="D33" s="16" t="n"/>
      <c r="E33" s="17" t="n"/>
      <c r="F33" s="17" t="n"/>
      <c r="G33" s="39">
        <f>IF($B33="","",IFERROR(VLOOKUP($B33,Employees!$A$5:$F$104,4,FALSE),""))</f>
        <v/>
      </c>
      <c r="H33" s="40">
        <f>IF($B33="","",IFERROR(VLOOKUP($B33,Employees!$A$5:$F$104,5,FALSE),""))</f>
        <v/>
      </c>
      <c r="I33" s="37">
        <f>IF(OR($A33="",$B33="",$E33="",$G33=""),"",ROUND($E33*$G33,2))</f>
        <v/>
      </c>
      <c r="J33" s="37">
        <f>IF(OR($A33="",$B33="",$F33="",$G33="",$H33=""),"",ROUND($F33*$G33*$H33,2))</f>
        <v/>
      </c>
      <c r="K33" s="41" t="n"/>
      <c r="L33" s="37">
        <f>IF(OR($A33="",$B33="",$G33="",AND($E33="",$F33="",$K33="")),"",ROUND(IF($I33="",0,$I33)+IF($J33="",0,$J33)+IF($K33="",0,$K33),2))</f>
        <v/>
      </c>
      <c r="M33" s="41" t="n"/>
      <c r="N33" s="41" t="n"/>
      <c r="O33" s="37">
        <f>IF($L33="","",ROUND($L33+IF($M33="",0,$M33)-IF($N33="",0,$N33),2))</f>
        <v/>
      </c>
      <c r="P33" s="21" t="n"/>
      <c r="Q33" s="22">
        <f>IF(AND($A33="",$B33="",$D33="",$E33="",$F33="",$K33="",$M33="",$N33="",$P33="",$R33=""),"",IF($A33="","Check pay period",IF($B33="","Check employee ID",IF($C33="","Check employee ID",IF(IFERROR(VLOOKUP($B33,Employees!$A$5:$F$104,6,FALSE),"")&lt;&gt;"Active","Check employee status",IF($D33="","Check crew",IF($G33="","Check employee rate",IF($H33="","Check OT multiplier",IF(AND($E33="",$F33="",$K33=""),"Check pay inputs",IF(IFERROR($E33+$F33,0)&gt;$W$2,"Check hours",IF($P33="","Check approval status",IF(AND($P33="Approved",$O33&lt;0),"Check negative amount",""))))))))))))</f>
        <v/>
      </c>
      <c r="R33" s="23" t="n"/>
      <c r="S33">
        <f>IF(Assumptions!$B$33="","",Assumptions!$B$33)</f>
        <v/>
      </c>
      <c r="T33">
        <f>IF(Assumptions!$C$33="","",Assumptions!$C$33)</f>
        <v/>
      </c>
      <c r="U33">
        <f>IF(Employees!$A$33="","",Employees!$A$33)</f>
        <v/>
      </c>
    </row>
    <row r="34">
      <c r="A34" s="35" t="n"/>
      <c r="B34" s="16" t="n"/>
      <c r="C34" s="6">
        <f>IF($B34="","",IFERROR(VLOOKUP($B34,Employees!$A$5:$F$104,2,FALSE),""))</f>
        <v/>
      </c>
      <c r="D34" s="16" t="n"/>
      <c r="E34" s="17" t="n"/>
      <c r="F34" s="17" t="n"/>
      <c r="G34" s="42">
        <f>IF($B34="","",IFERROR(VLOOKUP($B34,Employees!$A$5:$F$104,4,FALSE),""))</f>
        <v/>
      </c>
      <c r="H34" s="43">
        <f>IF($B34="","",IFERROR(VLOOKUP($B34,Employees!$A$5:$F$104,5,FALSE),""))</f>
        <v/>
      </c>
      <c r="I34" s="36">
        <f>IF(OR($A34="",$B34="",$E34="",$G34=""),"",ROUND($E34*$G34,2))</f>
        <v/>
      </c>
      <c r="J34" s="36">
        <f>IF(OR($A34="",$B34="",$F34="",$G34="",$H34=""),"",ROUND($F34*$G34*$H34,2))</f>
        <v/>
      </c>
      <c r="K34" s="41" t="n"/>
      <c r="L34" s="36">
        <f>IF(OR($A34="",$B34="",$G34="",AND($E34="",$F34="",$K34="")),"",ROUND(IF($I34="",0,$I34)+IF($J34="",0,$J34)+IF($K34="",0,$K34),2))</f>
        <v/>
      </c>
      <c r="M34" s="41" t="n"/>
      <c r="N34" s="41" t="n"/>
      <c r="O34" s="36">
        <f>IF($L34="","",ROUND($L34+IF($M34="",0,$M34)-IF($N34="",0,$N34),2))</f>
        <v/>
      </c>
      <c r="P34" s="21" t="n"/>
      <c r="Q34" s="26">
        <f>IF(AND($A34="",$B34="",$D34="",$E34="",$F34="",$K34="",$M34="",$N34="",$P34="",$R34=""),"",IF($A34="","Check pay period",IF($B34="","Check employee ID",IF($C34="","Check employee ID",IF(IFERROR(VLOOKUP($B34,Employees!$A$5:$F$104,6,FALSE),"")&lt;&gt;"Active","Check employee status",IF($D34="","Check crew",IF($G34="","Check employee rate",IF($H34="","Check OT multiplier",IF(AND($E34="",$F34="",$K34=""),"Check pay inputs",IF(IFERROR($E34+$F34,0)&gt;$W$2,"Check hours",IF($P34="","Check approval status",IF(AND($P34="Approved",$O34&lt;0),"Check negative amount",""))))))))))))</f>
        <v/>
      </c>
      <c r="R34" s="23" t="n"/>
      <c r="S34">
        <f>IF(Assumptions!$B$34="","",Assumptions!$B$34)</f>
        <v/>
      </c>
      <c r="T34">
        <f>IF(Assumptions!$C$34="","",Assumptions!$C$34)</f>
        <v/>
      </c>
      <c r="U34">
        <f>IF(Employees!$A$34="","",Employees!$A$34)</f>
        <v/>
      </c>
    </row>
    <row r="35">
      <c r="A35" s="35" t="n"/>
      <c r="B35" s="16" t="n"/>
      <c r="C35" s="9">
        <f>IF($B35="","",IFERROR(VLOOKUP($B35,Employees!$A$5:$F$104,2,FALSE),""))</f>
        <v/>
      </c>
      <c r="D35" s="16" t="n"/>
      <c r="E35" s="17" t="n"/>
      <c r="F35" s="17" t="n"/>
      <c r="G35" s="39">
        <f>IF($B35="","",IFERROR(VLOOKUP($B35,Employees!$A$5:$F$104,4,FALSE),""))</f>
        <v/>
      </c>
      <c r="H35" s="40">
        <f>IF($B35="","",IFERROR(VLOOKUP($B35,Employees!$A$5:$F$104,5,FALSE),""))</f>
        <v/>
      </c>
      <c r="I35" s="37">
        <f>IF(OR($A35="",$B35="",$E35="",$G35=""),"",ROUND($E35*$G35,2))</f>
        <v/>
      </c>
      <c r="J35" s="37">
        <f>IF(OR($A35="",$B35="",$F35="",$G35="",$H35=""),"",ROUND($F35*$G35*$H35,2))</f>
        <v/>
      </c>
      <c r="K35" s="41" t="n"/>
      <c r="L35" s="37">
        <f>IF(OR($A35="",$B35="",$G35="",AND($E35="",$F35="",$K35="")),"",ROUND(IF($I35="",0,$I35)+IF($J35="",0,$J35)+IF($K35="",0,$K35),2))</f>
        <v/>
      </c>
      <c r="M35" s="41" t="n"/>
      <c r="N35" s="41" t="n"/>
      <c r="O35" s="37">
        <f>IF($L35="","",ROUND($L35+IF($M35="",0,$M35)-IF($N35="",0,$N35),2))</f>
        <v/>
      </c>
      <c r="P35" s="21" t="n"/>
      <c r="Q35" s="22">
        <f>IF(AND($A35="",$B35="",$D35="",$E35="",$F35="",$K35="",$M35="",$N35="",$P35="",$R35=""),"",IF($A35="","Check pay period",IF($B35="","Check employee ID",IF($C35="","Check employee ID",IF(IFERROR(VLOOKUP($B35,Employees!$A$5:$F$104,6,FALSE),"")&lt;&gt;"Active","Check employee status",IF($D35="","Check crew",IF($G35="","Check employee rate",IF($H35="","Check OT multiplier",IF(AND($E35="",$F35="",$K35=""),"Check pay inputs",IF(IFERROR($E35+$F35,0)&gt;$W$2,"Check hours",IF($P35="","Check approval status",IF(AND($P35="Approved",$O35&lt;0),"Check negative amount",""))))))))))))</f>
        <v/>
      </c>
      <c r="R35" s="23" t="n"/>
      <c r="S35">
        <f>IF(Assumptions!$B$35="","",Assumptions!$B$35)</f>
        <v/>
      </c>
      <c r="T35">
        <f>IF(Assumptions!$C$35="","",Assumptions!$C$35)</f>
        <v/>
      </c>
      <c r="U35">
        <f>IF(Employees!$A$35="","",Employees!$A$35)</f>
        <v/>
      </c>
    </row>
    <row r="36">
      <c r="A36" s="35" t="n"/>
      <c r="B36" s="16" t="n"/>
      <c r="C36" s="6">
        <f>IF($B36="","",IFERROR(VLOOKUP($B36,Employees!$A$5:$F$104,2,FALSE),""))</f>
        <v/>
      </c>
      <c r="D36" s="16" t="n"/>
      <c r="E36" s="17" t="n"/>
      <c r="F36" s="17" t="n"/>
      <c r="G36" s="42">
        <f>IF($B36="","",IFERROR(VLOOKUP($B36,Employees!$A$5:$F$104,4,FALSE),""))</f>
        <v/>
      </c>
      <c r="H36" s="43">
        <f>IF($B36="","",IFERROR(VLOOKUP($B36,Employees!$A$5:$F$104,5,FALSE),""))</f>
        <v/>
      </c>
      <c r="I36" s="36">
        <f>IF(OR($A36="",$B36="",$E36="",$G36=""),"",ROUND($E36*$G36,2))</f>
        <v/>
      </c>
      <c r="J36" s="36">
        <f>IF(OR($A36="",$B36="",$F36="",$G36="",$H36=""),"",ROUND($F36*$G36*$H36,2))</f>
        <v/>
      </c>
      <c r="K36" s="41" t="n"/>
      <c r="L36" s="36">
        <f>IF(OR($A36="",$B36="",$G36="",AND($E36="",$F36="",$K36="")),"",ROUND(IF($I36="",0,$I36)+IF($J36="",0,$J36)+IF($K36="",0,$K36),2))</f>
        <v/>
      </c>
      <c r="M36" s="41" t="n"/>
      <c r="N36" s="41" t="n"/>
      <c r="O36" s="36">
        <f>IF($L36="","",ROUND($L36+IF($M36="",0,$M36)-IF($N36="",0,$N36),2))</f>
        <v/>
      </c>
      <c r="P36" s="21" t="n"/>
      <c r="Q36" s="26">
        <f>IF(AND($A36="",$B36="",$D36="",$E36="",$F36="",$K36="",$M36="",$N36="",$P36="",$R36=""),"",IF($A36="","Check pay period",IF($B36="","Check employee ID",IF($C36="","Check employee ID",IF(IFERROR(VLOOKUP($B36,Employees!$A$5:$F$104,6,FALSE),"")&lt;&gt;"Active","Check employee status",IF($D36="","Check crew",IF($G36="","Check employee rate",IF($H36="","Check OT multiplier",IF(AND($E36="",$F36="",$K36=""),"Check pay inputs",IF(IFERROR($E36+$F36,0)&gt;$W$2,"Check hours",IF($P36="","Check approval status",IF(AND($P36="Approved",$O36&lt;0),"Check negative amount",""))))))))))))</f>
        <v/>
      </c>
      <c r="R36" s="23" t="n"/>
      <c r="S36">
        <f>IF(Assumptions!$B$36="","",Assumptions!$B$36)</f>
        <v/>
      </c>
      <c r="T36">
        <f>IF(Assumptions!$C$36="","",Assumptions!$C$36)</f>
        <v/>
      </c>
      <c r="U36">
        <f>IF(Employees!$A$36="","",Employees!$A$36)</f>
        <v/>
      </c>
    </row>
    <row r="37">
      <c r="A37" s="35" t="n"/>
      <c r="B37" s="16" t="n"/>
      <c r="C37" s="9">
        <f>IF($B37="","",IFERROR(VLOOKUP($B37,Employees!$A$5:$F$104,2,FALSE),""))</f>
        <v/>
      </c>
      <c r="D37" s="16" t="n"/>
      <c r="E37" s="17" t="n"/>
      <c r="F37" s="17" t="n"/>
      <c r="G37" s="39">
        <f>IF($B37="","",IFERROR(VLOOKUP($B37,Employees!$A$5:$F$104,4,FALSE),""))</f>
        <v/>
      </c>
      <c r="H37" s="40">
        <f>IF($B37="","",IFERROR(VLOOKUP($B37,Employees!$A$5:$F$104,5,FALSE),""))</f>
        <v/>
      </c>
      <c r="I37" s="37">
        <f>IF(OR($A37="",$B37="",$E37="",$G37=""),"",ROUND($E37*$G37,2))</f>
        <v/>
      </c>
      <c r="J37" s="37">
        <f>IF(OR($A37="",$B37="",$F37="",$G37="",$H37=""),"",ROUND($F37*$G37*$H37,2))</f>
        <v/>
      </c>
      <c r="K37" s="41" t="n"/>
      <c r="L37" s="37">
        <f>IF(OR($A37="",$B37="",$G37="",AND($E37="",$F37="",$K37="")),"",ROUND(IF($I37="",0,$I37)+IF($J37="",0,$J37)+IF($K37="",0,$K37),2))</f>
        <v/>
      </c>
      <c r="M37" s="41" t="n"/>
      <c r="N37" s="41" t="n"/>
      <c r="O37" s="37">
        <f>IF($L37="","",ROUND($L37+IF($M37="",0,$M37)-IF($N37="",0,$N37),2))</f>
        <v/>
      </c>
      <c r="P37" s="21" t="n"/>
      <c r="Q37" s="22">
        <f>IF(AND($A37="",$B37="",$D37="",$E37="",$F37="",$K37="",$M37="",$N37="",$P37="",$R37=""),"",IF($A37="","Check pay period",IF($B37="","Check employee ID",IF($C37="","Check employee ID",IF(IFERROR(VLOOKUP($B37,Employees!$A$5:$F$104,6,FALSE),"")&lt;&gt;"Active","Check employee status",IF($D37="","Check crew",IF($G37="","Check employee rate",IF($H37="","Check OT multiplier",IF(AND($E37="",$F37="",$K37=""),"Check pay inputs",IF(IFERROR($E37+$F37,0)&gt;$W$2,"Check hours",IF($P37="","Check approval status",IF(AND($P37="Approved",$O37&lt;0),"Check negative amount",""))))))))))))</f>
        <v/>
      </c>
      <c r="R37" s="23" t="n"/>
      <c r="S37">
        <f>IF(Assumptions!$B$37="","",Assumptions!$B$37)</f>
        <v/>
      </c>
      <c r="T37">
        <f>IF(Assumptions!$C$37="","",Assumptions!$C$37)</f>
        <v/>
      </c>
      <c r="U37">
        <f>IF(Employees!$A$37="","",Employees!$A$37)</f>
        <v/>
      </c>
    </row>
    <row r="38">
      <c r="A38" s="35" t="n"/>
      <c r="B38" s="16" t="n"/>
      <c r="C38" s="6">
        <f>IF($B38="","",IFERROR(VLOOKUP($B38,Employees!$A$5:$F$104,2,FALSE),""))</f>
        <v/>
      </c>
      <c r="D38" s="16" t="n"/>
      <c r="E38" s="17" t="n"/>
      <c r="F38" s="17" t="n"/>
      <c r="G38" s="42">
        <f>IF($B38="","",IFERROR(VLOOKUP($B38,Employees!$A$5:$F$104,4,FALSE),""))</f>
        <v/>
      </c>
      <c r="H38" s="43">
        <f>IF($B38="","",IFERROR(VLOOKUP($B38,Employees!$A$5:$F$104,5,FALSE),""))</f>
        <v/>
      </c>
      <c r="I38" s="36">
        <f>IF(OR($A38="",$B38="",$E38="",$G38=""),"",ROUND($E38*$G38,2))</f>
        <v/>
      </c>
      <c r="J38" s="36">
        <f>IF(OR($A38="",$B38="",$F38="",$G38="",$H38=""),"",ROUND($F38*$G38*$H38,2))</f>
        <v/>
      </c>
      <c r="K38" s="41" t="n"/>
      <c r="L38" s="36">
        <f>IF(OR($A38="",$B38="",$G38="",AND($E38="",$F38="",$K38="")),"",ROUND(IF($I38="",0,$I38)+IF($J38="",0,$J38)+IF($K38="",0,$K38),2))</f>
        <v/>
      </c>
      <c r="M38" s="41" t="n"/>
      <c r="N38" s="41" t="n"/>
      <c r="O38" s="36">
        <f>IF($L38="","",ROUND($L38+IF($M38="",0,$M38)-IF($N38="",0,$N38),2))</f>
        <v/>
      </c>
      <c r="P38" s="21" t="n"/>
      <c r="Q38" s="26">
        <f>IF(AND($A38="",$B38="",$D38="",$E38="",$F38="",$K38="",$M38="",$N38="",$P38="",$R38=""),"",IF($A38="","Check pay period",IF($B38="","Check employee ID",IF($C38="","Check employee ID",IF(IFERROR(VLOOKUP($B38,Employees!$A$5:$F$104,6,FALSE),"")&lt;&gt;"Active","Check employee status",IF($D38="","Check crew",IF($G38="","Check employee rate",IF($H38="","Check OT multiplier",IF(AND($E38="",$F38="",$K38=""),"Check pay inputs",IF(IFERROR($E38+$F38,0)&gt;$W$2,"Check hours",IF($P38="","Check approval status",IF(AND($P38="Approved",$O38&lt;0),"Check negative amount",""))))))))))))</f>
        <v/>
      </c>
      <c r="R38" s="23" t="n"/>
      <c r="S38">
        <f>IF(Assumptions!$B$38="","",Assumptions!$B$38)</f>
        <v/>
      </c>
      <c r="T38">
        <f>IF(Assumptions!$C$38="","",Assumptions!$C$38)</f>
        <v/>
      </c>
      <c r="U38">
        <f>IF(Employees!$A$38="","",Employees!$A$38)</f>
        <v/>
      </c>
    </row>
    <row r="39">
      <c r="A39" s="35" t="n"/>
      <c r="B39" s="16" t="n"/>
      <c r="C39" s="9">
        <f>IF($B39="","",IFERROR(VLOOKUP($B39,Employees!$A$5:$F$104,2,FALSE),""))</f>
        <v/>
      </c>
      <c r="D39" s="16" t="n"/>
      <c r="E39" s="17" t="n"/>
      <c r="F39" s="17" t="n"/>
      <c r="G39" s="39">
        <f>IF($B39="","",IFERROR(VLOOKUP($B39,Employees!$A$5:$F$104,4,FALSE),""))</f>
        <v/>
      </c>
      <c r="H39" s="40">
        <f>IF($B39="","",IFERROR(VLOOKUP($B39,Employees!$A$5:$F$104,5,FALSE),""))</f>
        <v/>
      </c>
      <c r="I39" s="37">
        <f>IF(OR($A39="",$B39="",$E39="",$G39=""),"",ROUND($E39*$G39,2))</f>
        <v/>
      </c>
      <c r="J39" s="37">
        <f>IF(OR($A39="",$B39="",$F39="",$G39="",$H39=""),"",ROUND($F39*$G39*$H39,2))</f>
        <v/>
      </c>
      <c r="K39" s="41" t="n"/>
      <c r="L39" s="37">
        <f>IF(OR($A39="",$B39="",$G39="",AND($E39="",$F39="",$K39="")),"",ROUND(IF($I39="",0,$I39)+IF($J39="",0,$J39)+IF($K39="",0,$K39),2))</f>
        <v/>
      </c>
      <c r="M39" s="41" t="n"/>
      <c r="N39" s="41" t="n"/>
      <c r="O39" s="37">
        <f>IF($L39="","",ROUND($L39+IF($M39="",0,$M39)-IF($N39="",0,$N39),2))</f>
        <v/>
      </c>
      <c r="P39" s="21" t="n"/>
      <c r="Q39" s="22">
        <f>IF(AND($A39="",$B39="",$D39="",$E39="",$F39="",$K39="",$M39="",$N39="",$P39="",$R39=""),"",IF($A39="","Check pay period",IF($B39="","Check employee ID",IF($C39="","Check employee ID",IF(IFERROR(VLOOKUP($B39,Employees!$A$5:$F$104,6,FALSE),"")&lt;&gt;"Active","Check employee status",IF($D39="","Check crew",IF($G39="","Check employee rate",IF($H39="","Check OT multiplier",IF(AND($E39="",$F39="",$K39=""),"Check pay inputs",IF(IFERROR($E39+$F39,0)&gt;$W$2,"Check hours",IF($P39="","Check approval status",IF(AND($P39="Approved",$O39&lt;0),"Check negative amount",""))))))))))))</f>
        <v/>
      </c>
      <c r="R39" s="23" t="n"/>
      <c r="S39">
        <f>IF(Assumptions!$B$39="","",Assumptions!$B$39)</f>
        <v/>
      </c>
      <c r="T39">
        <f>IF(Assumptions!$C$39="","",Assumptions!$C$39)</f>
        <v/>
      </c>
      <c r="U39">
        <f>IF(Employees!$A$39="","",Employees!$A$39)</f>
        <v/>
      </c>
    </row>
    <row r="40">
      <c r="A40" s="35" t="n"/>
      <c r="B40" s="16" t="n"/>
      <c r="C40" s="6">
        <f>IF($B40="","",IFERROR(VLOOKUP($B40,Employees!$A$5:$F$104,2,FALSE),""))</f>
        <v/>
      </c>
      <c r="D40" s="16" t="n"/>
      <c r="E40" s="17" t="n"/>
      <c r="F40" s="17" t="n"/>
      <c r="G40" s="42">
        <f>IF($B40="","",IFERROR(VLOOKUP($B40,Employees!$A$5:$F$104,4,FALSE),""))</f>
        <v/>
      </c>
      <c r="H40" s="43">
        <f>IF($B40="","",IFERROR(VLOOKUP($B40,Employees!$A$5:$F$104,5,FALSE),""))</f>
        <v/>
      </c>
      <c r="I40" s="36">
        <f>IF(OR($A40="",$B40="",$E40="",$G40=""),"",ROUND($E40*$G40,2))</f>
        <v/>
      </c>
      <c r="J40" s="36">
        <f>IF(OR($A40="",$B40="",$F40="",$G40="",$H40=""),"",ROUND($F40*$G40*$H40,2))</f>
        <v/>
      </c>
      <c r="K40" s="41" t="n"/>
      <c r="L40" s="36">
        <f>IF(OR($A40="",$B40="",$G40="",AND($E40="",$F40="",$K40="")),"",ROUND(IF($I40="",0,$I40)+IF($J40="",0,$J40)+IF($K40="",0,$K40),2))</f>
        <v/>
      </c>
      <c r="M40" s="41" t="n"/>
      <c r="N40" s="41" t="n"/>
      <c r="O40" s="36">
        <f>IF($L40="","",ROUND($L40+IF($M40="",0,$M40)-IF($N40="",0,$N40),2))</f>
        <v/>
      </c>
      <c r="P40" s="21" t="n"/>
      <c r="Q40" s="26">
        <f>IF(AND($A40="",$B40="",$D40="",$E40="",$F40="",$K40="",$M40="",$N40="",$P40="",$R40=""),"",IF($A40="","Check pay period",IF($B40="","Check employee ID",IF($C40="","Check employee ID",IF(IFERROR(VLOOKUP($B40,Employees!$A$5:$F$104,6,FALSE),"")&lt;&gt;"Active","Check employee status",IF($D40="","Check crew",IF($G40="","Check employee rate",IF($H40="","Check OT multiplier",IF(AND($E40="",$F40="",$K40=""),"Check pay inputs",IF(IFERROR($E40+$F40,0)&gt;$W$2,"Check hours",IF($P40="","Check approval status",IF(AND($P40="Approved",$O40&lt;0),"Check negative amount",""))))))))))))</f>
        <v/>
      </c>
      <c r="R40" s="23" t="n"/>
      <c r="S40">
        <f>IF(Assumptions!$B$40="","",Assumptions!$B$40)</f>
        <v/>
      </c>
      <c r="T40">
        <f>IF(Assumptions!$C$40="","",Assumptions!$C$40)</f>
        <v/>
      </c>
      <c r="U40">
        <f>IF(Employees!$A$40="","",Employees!$A$40)</f>
        <v/>
      </c>
    </row>
    <row r="41">
      <c r="A41" s="35" t="n"/>
      <c r="B41" s="16" t="n"/>
      <c r="C41" s="9">
        <f>IF($B41="","",IFERROR(VLOOKUP($B41,Employees!$A$5:$F$104,2,FALSE),""))</f>
        <v/>
      </c>
      <c r="D41" s="16" t="n"/>
      <c r="E41" s="17" t="n"/>
      <c r="F41" s="17" t="n"/>
      <c r="G41" s="39">
        <f>IF($B41="","",IFERROR(VLOOKUP($B41,Employees!$A$5:$F$104,4,FALSE),""))</f>
        <v/>
      </c>
      <c r="H41" s="40">
        <f>IF($B41="","",IFERROR(VLOOKUP($B41,Employees!$A$5:$F$104,5,FALSE),""))</f>
        <v/>
      </c>
      <c r="I41" s="37">
        <f>IF(OR($A41="",$B41="",$E41="",$G41=""),"",ROUND($E41*$G41,2))</f>
        <v/>
      </c>
      <c r="J41" s="37">
        <f>IF(OR($A41="",$B41="",$F41="",$G41="",$H41=""),"",ROUND($F41*$G41*$H41,2))</f>
        <v/>
      </c>
      <c r="K41" s="41" t="n"/>
      <c r="L41" s="37">
        <f>IF(OR($A41="",$B41="",$G41="",AND($E41="",$F41="",$K41="")),"",ROUND(IF($I41="",0,$I41)+IF($J41="",0,$J41)+IF($K41="",0,$K41),2))</f>
        <v/>
      </c>
      <c r="M41" s="41" t="n"/>
      <c r="N41" s="41" t="n"/>
      <c r="O41" s="37">
        <f>IF($L41="","",ROUND($L41+IF($M41="",0,$M41)-IF($N41="",0,$N41),2))</f>
        <v/>
      </c>
      <c r="P41" s="21" t="n"/>
      <c r="Q41" s="22">
        <f>IF(AND($A41="",$B41="",$D41="",$E41="",$F41="",$K41="",$M41="",$N41="",$P41="",$R41=""),"",IF($A41="","Check pay period",IF($B41="","Check employee ID",IF($C41="","Check employee ID",IF(IFERROR(VLOOKUP($B41,Employees!$A$5:$F$104,6,FALSE),"")&lt;&gt;"Active","Check employee status",IF($D41="","Check crew",IF($G41="","Check employee rate",IF($H41="","Check OT multiplier",IF(AND($E41="",$F41="",$K41=""),"Check pay inputs",IF(IFERROR($E41+$F41,0)&gt;$W$2,"Check hours",IF($P41="","Check approval status",IF(AND($P41="Approved",$O41&lt;0),"Check negative amount",""))))))))))))</f>
        <v/>
      </c>
      <c r="R41" s="23" t="n"/>
      <c r="S41">
        <f>IF(Assumptions!$B$41="","",Assumptions!$B$41)</f>
        <v/>
      </c>
      <c r="T41">
        <f>IF(Assumptions!$C$41="","",Assumptions!$C$41)</f>
        <v/>
      </c>
      <c r="U41">
        <f>IF(Employees!$A$41="","",Employees!$A$41)</f>
        <v/>
      </c>
    </row>
    <row r="42">
      <c r="A42" s="35" t="n"/>
      <c r="B42" s="16" t="n"/>
      <c r="C42" s="6">
        <f>IF($B42="","",IFERROR(VLOOKUP($B42,Employees!$A$5:$F$104,2,FALSE),""))</f>
        <v/>
      </c>
      <c r="D42" s="16" t="n"/>
      <c r="E42" s="17" t="n"/>
      <c r="F42" s="17" t="n"/>
      <c r="G42" s="42">
        <f>IF($B42="","",IFERROR(VLOOKUP($B42,Employees!$A$5:$F$104,4,FALSE),""))</f>
        <v/>
      </c>
      <c r="H42" s="43">
        <f>IF($B42="","",IFERROR(VLOOKUP($B42,Employees!$A$5:$F$104,5,FALSE),""))</f>
        <v/>
      </c>
      <c r="I42" s="36">
        <f>IF(OR($A42="",$B42="",$E42="",$G42=""),"",ROUND($E42*$G42,2))</f>
        <v/>
      </c>
      <c r="J42" s="36">
        <f>IF(OR($A42="",$B42="",$F42="",$G42="",$H42=""),"",ROUND($F42*$G42*$H42,2))</f>
        <v/>
      </c>
      <c r="K42" s="41" t="n"/>
      <c r="L42" s="36">
        <f>IF(OR($A42="",$B42="",$G42="",AND($E42="",$F42="",$K42="")),"",ROUND(IF($I42="",0,$I42)+IF($J42="",0,$J42)+IF($K42="",0,$K42),2))</f>
        <v/>
      </c>
      <c r="M42" s="41" t="n"/>
      <c r="N42" s="41" t="n"/>
      <c r="O42" s="36">
        <f>IF($L42="","",ROUND($L42+IF($M42="",0,$M42)-IF($N42="",0,$N42),2))</f>
        <v/>
      </c>
      <c r="P42" s="21" t="n"/>
      <c r="Q42" s="26">
        <f>IF(AND($A42="",$B42="",$D42="",$E42="",$F42="",$K42="",$M42="",$N42="",$P42="",$R42=""),"",IF($A42="","Check pay period",IF($B42="","Check employee ID",IF($C42="","Check employee ID",IF(IFERROR(VLOOKUP($B42,Employees!$A$5:$F$104,6,FALSE),"")&lt;&gt;"Active","Check employee status",IF($D42="","Check crew",IF($G42="","Check employee rate",IF($H42="","Check OT multiplier",IF(AND($E42="",$F42="",$K42=""),"Check pay inputs",IF(IFERROR($E42+$F42,0)&gt;$W$2,"Check hours",IF($P42="","Check approval status",IF(AND($P42="Approved",$O42&lt;0),"Check negative amount",""))))))))))))</f>
        <v/>
      </c>
      <c r="R42" s="23" t="n"/>
      <c r="S42">
        <f>IF(Assumptions!$B$42="","",Assumptions!$B$42)</f>
        <v/>
      </c>
      <c r="T42">
        <f>IF(Assumptions!$C$42="","",Assumptions!$C$42)</f>
        <v/>
      </c>
      <c r="U42">
        <f>IF(Employees!$A$42="","",Employees!$A$42)</f>
        <v/>
      </c>
    </row>
    <row r="43">
      <c r="A43" s="35" t="n"/>
      <c r="B43" s="16" t="n"/>
      <c r="C43" s="9">
        <f>IF($B43="","",IFERROR(VLOOKUP($B43,Employees!$A$5:$F$104,2,FALSE),""))</f>
        <v/>
      </c>
      <c r="D43" s="16" t="n"/>
      <c r="E43" s="17" t="n"/>
      <c r="F43" s="17" t="n"/>
      <c r="G43" s="39">
        <f>IF($B43="","",IFERROR(VLOOKUP($B43,Employees!$A$5:$F$104,4,FALSE),""))</f>
        <v/>
      </c>
      <c r="H43" s="40">
        <f>IF($B43="","",IFERROR(VLOOKUP($B43,Employees!$A$5:$F$104,5,FALSE),""))</f>
        <v/>
      </c>
      <c r="I43" s="37">
        <f>IF(OR($A43="",$B43="",$E43="",$G43=""),"",ROUND($E43*$G43,2))</f>
        <v/>
      </c>
      <c r="J43" s="37">
        <f>IF(OR($A43="",$B43="",$F43="",$G43="",$H43=""),"",ROUND($F43*$G43*$H43,2))</f>
        <v/>
      </c>
      <c r="K43" s="41" t="n"/>
      <c r="L43" s="37">
        <f>IF(OR($A43="",$B43="",$G43="",AND($E43="",$F43="",$K43="")),"",ROUND(IF($I43="",0,$I43)+IF($J43="",0,$J43)+IF($K43="",0,$K43),2))</f>
        <v/>
      </c>
      <c r="M43" s="41" t="n"/>
      <c r="N43" s="41" t="n"/>
      <c r="O43" s="37">
        <f>IF($L43="","",ROUND($L43+IF($M43="",0,$M43)-IF($N43="",0,$N43),2))</f>
        <v/>
      </c>
      <c r="P43" s="21" t="n"/>
      <c r="Q43" s="22">
        <f>IF(AND($A43="",$B43="",$D43="",$E43="",$F43="",$K43="",$M43="",$N43="",$P43="",$R43=""),"",IF($A43="","Check pay period",IF($B43="","Check employee ID",IF($C43="","Check employee ID",IF(IFERROR(VLOOKUP($B43,Employees!$A$5:$F$104,6,FALSE),"")&lt;&gt;"Active","Check employee status",IF($D43="","Check crew",IF($G43="","Check employee rate",IF($H43="","Check OT multiplier",IF(AND($E43="",$F43="",$K43=""),"Check pay inputs",IF(IFERROR($E43+$F43,0)&gt;$W$2,"Check hours",IF($P43="","Check approval status",IF(AND($P43="Approved",$O43&lt;0),"Check negative amount",""))))))))))))</f>
        <v/>
      </c>
      <c r="R43" s="23" t="n"/>
      <c r="S43">
        <f>IF(Assumptions!$B$43="","",Assumptions!$B$43)</f>
        <v/>
      </c>
      <c r="T43">
        <f>IF(Assumptions!$C$43="","",Assumptions!$C$43)</f>
        <v/>
      </c>
      <c r="U43">
        <f>IF(Employees!$A$43="","",Employees!$A$43)</f>
        <v/>
      </c>
    </row>
    <row r="44">
      <c r="A44" s="35" t="n"/>
      <c r="B44" s="16" t="n"/>
      <c r="C44" s="6">
        <f>IF($B44="","",IFERROR(VLOOKUP($B44,Employees!$A$5:$F$104,2,FALSE),""))</f>
        <v/>
      </c>
      <c r="D44" s="16" t="n"/>
      <c r="E44" s="17" t="n"/>
      <c r="F44" s="17" t="n"/>
      <c r="G44" s="42">
        <f>IF($B44="","",IFERROR(VLOOKUP($B44,Employees!$A$5:$F$104,4,FALSE),""))</f>
        <v/>
      </c>
      <c r="H44" s="43">
        <f>IF($B44="","",IFERROR(VLOOKUP($B44,Employees!$A$5:$F$104,5,FALSE),""))</f>
        <v/>
      </c>
      <c r="I44" s="36">
        <f>IF(OR($A44="",$B44="",$E44="",$G44=""),"",ROUND($E44*$G44,2))</f>
        <v/>
      </c>
      <c r="J44" s="36">
        <f>IF(OR($A44="",$B44="",$F44="",$G44="",$H44=""),"",ROUND($F44*$G44*$H44,2))</f>
        <v/>
      </c>
      <c r="K44" s="41" t="n"/>
      <c r="L44" s="36">
        <f>IF(OR($A44="",$B44="",$G44="",AND($E44="",$F44="",$K44="")),"",ROUND(IF($I44="",0,$I44)+IF($J44="",0,$J44)+IF($K44="",0,$K44),2))</f>
        <v/>
      </c>
      <c r="M44" s="41" t="n"/>
      <c r="N44" s="41" t="n"/>
      <c r="O44" s="36">
        <f>IF($L44="","",ROUND($L44+IF($M44="",0,$M44)-IF($N44="",0,$N44),2))</f>
        <v/>
      </c>
      <c r="P44" s="21" t="n"/>
      <c r="Q44" s="26">
        <f>IF(AND($A44="",$B44="",$D44="",$E44="",$F44="",$K44="",$M44="",$N44="",$P44="",$R44=""),"",IF($A44="","Check pay period",IF($B44="","Check employee ID",IF($C44="","Check employee ID",IF(IFERROR(VLOOKUP($B44,Employees!$A$5:$F$104,6,FALSE),"")&lt;&gt;"Active","Check employee status",IF($D44="","Check crew",IF($G44="","Check employee rate",IF($H44="","Check OT multiplier",IF(AND($E44="",$F44="",$K44=""),"Check pay inputs",IF(IFERROR($E44+$F44,0)&gt;$W$2,"Check hours",IF($P44="","Check approval status",IF(AND($P44="Approved",$O44&lt;0),"Check negative amount",""))))))))))))</f>
        <v/>
      </c>
      <c r="R44" s="23" t="n"/>
      <c r="S44">
        <f>IF(Assumptions!$B$44="","",Assumptions!$B$44)</f>
        <v/>
      </c>
      <c r="T44">
        <f>IF(Assumptions!$C$44="","",Assumptions!$C$44)</f>
        <v/>
      </c>
      <c r="U44">
        <f>IF(Employees!$A$44="","",Employees!$A$44)</f>
        <v/>
      </c>
    </row>
    <row r="45">
      <c r="A45" s="35" t="n"/>
      <c r="B45" s="16" t="n"/>
      <c r="C45" s="9">
        <f>IF($B45="","",IFERROR(VLOOKUP($B45,Employees!$A$5:$F$104,2,FALSE),""))</f>
        <v/>
      </c>
      <c r="D45" s="16" t="n"/>
      <c r="E45" s="17" t="n"/>
      <c r="F45" s="17" t="n"/>
      <c r="G45" s="39">
        <f>IF($B45="","",IFERROR(VLOOKUP($B45,Employees!$A$5:$F$104,4,FALSE),""))</f>
        <v/>
      </c>
      <c r="H45" s="40">
        <f>IF($B45="","",IFERROR(VLOOKUP($B45,Employees!$A$5:$F$104,5,FALSE),""))</f>
        <v/>
      </c>
      <c r="I45" s="37">
        <f>IF(OR($A45="",$B45="",$E45="",$G45=""),"",ROUND($E45*$G45,2))</f>
        <v/>
      </c>
      <c r="J45" s="37">
        <f>IF(OR($A45="",$B45="",$F45="",$G45="",$H45=""),"",ROUND($F45*$G45*$H45,2))</f>
        <v/>
      </c>
      <c r="K45" s="41" t="n"/>
      <c r="L45" s="37">
        <f>IF(OR($A45="",$B45="",$G45="",AND($E45="",$F45="",$K45="")),"",ROUND(IF($I45="",0,$I45)+IF($J45="",0,$J45)+IF($K45="",0,$K45),2))</f>
        <v/>
      </c>
      <c r="M45" s="41" t="n"/>
      <c r="N45" s="41" t="n"/>
      <c r="O45" s="37">
        <f>IF($L45="","",ROUND($L45+IF($M45="",0,$M45)-IF($N45="",0,$N45),2))</f>
        <v/>
      </c>
      <c r="P45" s="21" t="n"/>
      <c r="Q45" s="22">
        <f>IF(AND($A45="",$B45="",$D45="",$E45="",$F45="",$K45="",$M45="",$N45="",$P45="",$R45=""),"",IF($A45="","Check pay period",IF($B45="","Check employee ID",IF($C45="","Check employee ID",IF(IFERROR(VLOOKUP($B45,Employees!$A$5:$F$104,6,FALSE),"")&lt;&gt;"Active","Check employee status",IF($D45="","Check crew",IF($G45="","Check employee rate",IF($H45="","Check OT multiplier",IF(AND($E45="",$F45="",$K45=""),"Check pay inputs",IF(IFERROR($E45+$F45,0)&gt;$W$2,"Check hours",IF($P45="","Check approval status",IF(AND($P45="Approved",$O45&lt;0),"Check negative amount",""))))))))))))</f>
        <v/>
      </c>
      <c r="R45" s="23" t="n"/>
      <c r="S45">
        <f>IF(Assumptions!$B$45="","",Assumptions!$B$45)</f>
        <v/>
      </c>
      <c r="T45">
        <f>IF(Assumptions!$C$45="","",Assumptions!$C$45)</f>
        <v/>
      </c>
      <c r="U45">
        <f>IF(Employees!$A$45="","",Employees!$A$45)</f>
        <v/>
      </c>
    </row>
    <row r="46">
      <c r="A46" s="35" t="n"/>
      <c r="B46" s="16" t="n"/>
      <c r="C46" s="6">
        <f>IF($B46="","",IFERROR(VLOOKUP($B46,Employees!$A$5:$F$104,2,FALSE),""))</f>
        <v/>
      </c>
      <c r="D46" s="16" t="n"/>
      <c r="E46" s="17" t="n"/>
      <c r="F46" s="17" t="n"/>
      <c r="G46" s="42">
        <f>IF($B46="","",IFERROR(VLOOKUP($B46,Employees!$A$5:$F$104,4,FALSE),""))</f>
        <v/>
      </c>
      <c r="H46" s="43">
        <f>IF($B46="","",IFERROR(VLOOKUP($B46,Employees!$A$5:$F$104,5,FALSE),""))</f>
        <v/>
      </c>
      <c r="I46" s="36">
        <f>IF(OR($A46="",$B46="",$E46="",$G46=""),"",ROUND($E46*$G46,2))</f>
        <v/>
      </c>
      <c r="J46" s="36">
        <f>IF(OR($A46="",$B46="",$F46="",$G46="",$H46=""),"",ROUND($F46*$G46*$H46,2))</f>
        <v/>
      </c>
      <c r="K46" s="41" t="n"/>
      <c r="L46" s="36">
        <f>IF(OR($A46="",$B46="",$G46="",AND($E46="",$F46="",$K46="")),"",ROUND(IF($I46="",0,$I46)+IF($J46="",0,$J46)+IF($K46="",0,$K46),2))</f>
        <v/>
      </c>
      <c r="M46" s="41" t="n"/>
      <c r="N46" s="41" t="n"/>
      <c r="O46" s="36">
        <f>IF($L46="","",ROUND($L46+IF($M46="",0,$M46)-IF($N46="",0,$N46),2))</f>
        <v/>
      </c>
      <c r="P46" s="21" t="n"/>
      <c r="Q46" s="26">
        <f>IF(AND($A46="",$B46="",$D46="",$E46="",$F46="",$K46="",$M46="",$N46="",$P46="",$R46=""),"",IF($A46="","Check pay period",IF($B46="","Check employee ID",IF($C46="","Check employee ID",IF(IFERROR(VLOOKUP($B46,Employees!$A$5:$F$104,6,FALSE),"")&lt;&gt;"Active","Check employee status",IF($D46="","Check crew",IF($G46="","Check employee rate",IF($H46="","Check OT multiplier",IF(AND($E46="",$F46="",$K46=""),"Check pay inputs",IF(IFERROR($E46+$F46,0)&gt;$W$2,"Check hours",IF($P46="","Check approval status",IF(AND($P46="Approved",$O46&lt;0),"Check negative amount",""))))))))))))</f>
        <v/>
      </c>
      <c r="R46" s="23" t="n"/>
      <c r="S46">
        <f>IF(Assumptions!$B$46="","",Assumptions!$B$46)</f>
        <v/>
      </c>
      <c r="T46">
        <f>IF(Assumptions!$C$46="","",Assumptions!$C$46)</f>
        <v/>
      </c>
      <c r="U46">
        <f>IF(Employees!$A$46="","",Employees!$A$46)</f>
        <v/>
      </c>
    </row>
    <row r="47">
      <c r="A47" s="35" t="n"/>
      <c r="B47" s="16" t="n"/>
      <c r="C47" s="9">
        <f>IF($B47="","",IFERROR(VLOOKUP($B47,Employees!$A$5:$F$104,2,FALSE),""))</f>
        <v/>
      </c>
      <c r="D47" s="16" t="n"/>
      <c r="E47" s="17" t="n"/>
      <c r="F47" s="17" t="n"/>
      <c r="G47" s="39">
        <f>IF($B47="","",IFERROR(VLOOKUP($B47,Employees!$A$5:$F$104,4,FALSE),""))</f>
        <v/>
      </c>
      <c r="H47" s="40">
        <f>IF($B47="","",IFERROR(VLOOKUP($B47,Employees!$A$5:$F$104,5,FALSE),""))</f>
        <v/>
      </c>
      <c r="I47" s="37">
        <f>IF(OR($A47="",$B47="",$E47="",$G47=""),"",ROUND($E47*$G47,2))</f>
        <v/>
      </c>
      <c r="J47" s="37">
        <f>IF(OR($A47="",$B47="",$F47="",$G47="",$H47=""),"",ROUND($F47*$G47*$H47,2))</f>
        <v/>
      </c>
      <c r="K47" s="41" t="n"/>
      <c r="L47" s="37">
        <f>IF(OR($A47="",$B47="",$G47="",AND($E47="",$F47="",$K47="")),"",ROUND(IF($I47="",0,$I47)+IF($J47="",0,$J47)+IF($K47="",0,$K47),2))</f>
        <v/>
      </c>
      <c r="M47" s="41" t="n"/>
      <c r="N47" s="41" t="n"/>
      <c r="O47" s="37">
        <f>IF($L47="","",ROUND($L47+IF($M47="",0,$M47)-IF($N47="",0,$N47),2))</f>
        <v/>
      </c>
      <c r="P47" s="21" t="n"/>
      <c r="Q47" s="22">
        <f>IF(AND($A47="",$B47="",$D47="",$E47="",$F47="",$K47="",$M47="",$N47="",$P47="",$R47=""),"",IF($A47="","Check pay period",IF($B47="","Check employee ID",IF($C47="","Check employee ID",IF(IFERROR(VLOOKUP($B47,Employees!$A$5:$F$104,6,FALSE),"")&lt;&gt;"Active","Check employee status",IF($D47="","Check crew",IF($G47="","Check employee rate",IF($H47="","Check OT multiplier",IF(AND($E47="",$F47="",$K47=""),"Check pay inputs",IF(IFERROR($E47+$F47,0)&gt;$W$2,"Check hours",IF($P47="","Check approval status",IF(AND($P47="Approved",$O47&lt;0),"Check negative amount",""))))))))))))</f>
        <v/>
      </c>
      <c r="R47" s="23" t="n"/>
      <c r="S47">
        <f>IF(Assumptions!$B$47="","",Assumptions!$B$47)</f>
        <v/>
      </c>
      <c r="T47">
        <f>IF(Assumptions!$C$47="","",Assumptions!$C$47)</f>
        <v/>
      </c>
      <c r="U47">
        <f>IF(Employees!$A$47="","",Employees!$A$47)</f>
        <v/>
      </c>
    </row>
    <row r="48">
      <c r="A48" s="35" t="n"/>
      <c r="B48" s="16" t="n"/>
      <c r="C48" s="6">
        <f>IF($B48="","",IFERROR(VLOOKUP($B48,Employees!$A$5:$F$104,2,FALSE),""))</f>
        <v/>
      </c>
      <c r="D48" s="16" t="n"/>
      <c r="E48" s="17" t="n"/>
      <c r="F48" s="17" t="n"/>
      <c r="G48" s="42">
        <f>IF($B48="","",IFERROR(VLOOKUP($B48,Employees!$A$5:$F$104,4,FALSE),""))</f>
        <v/>
      </c>
      <c r="H48" s="43">
        <f>IF($B48="","",IFERROR(VLOOKUP($B48,Employees!$A$5:$F$104,5,FALSE),""))</f>
        <v/>
      </c>
      <c r="I48" s="36">
        <f>IF(OR($A48="",$B48="",$E48="",$G48=""),"",ROUND($E48*$G48,2))</f>
        <v/>
      </c>
      <c r="J48" s="36">
        <f>IF(OR($A48="",$B48="",$F48="",$G48="",$H48=""),"",ROUND($F48*$G48*$H48,2))</f>
        <v/>
      </c>
      <c r="K48" s="41" t="n"/>
      <c r="L48" s="36">
        <f>IF(OR($A48="",$B48="",$G48="",AND($E48="",$F48="",$K48="")),"",ROUND(IF($I48="",0,$I48)+IF($J48="",0,$J48)+IF($K48="",0,$K48),2))</f>
        <v/>
      </c>
      <c r="M48" s="41" t="n"/>
      <c r="N48" s="41" t="n"/>
      <c r="O48" s="36">
        <f>IF($L48="","",ROUND($L48+IF($M48="",0,$M48)-IF($N48="",0,$N48),2))</f>
        <v/>
      </c>
      <c r="P48" s="21" t="n"/>
      <c r="Q48" s="26">
        <f>IF(AND($A48="",$B48="",$D48="",$E48="",$F48="",$K48="",$M48="",$N48="",$P48="",$R48=""),"",IF($A48="","Check pay period",IF($B48="","Check employee ID",IF($C48="","Check employee ID",IF(IFERROR(VLOOKUP($B48,Employees!$A$5:$F$104,6,FALSE),"")&lt;&gt;"Active","Check employee status",IF($D48="","Check crew",IF($G48="","Check employee rate",IF($H48="","Check OT multiplier",IF(AND($E48="",$F48="",$K48=""),"Check pay inputs",IF(IFERROR($E48+$F48,0)&gt;$W$2,"Check hours",IF($P48="","Check approval status",IF(AND($P48="Approved",$O48&lt;0),"Check negative amount",""))))))))))))</f>
        <v/>
      </c>
      <c r="R48" s="23" t="n"/>
      <c r="S48">
        <f>IF(Assumptions!$B$48="","",Assumptions!$B$48)</f>
        <v/>
      </c>
      <c r="T48">
        <f>IF(Assumptions!$C$48="","",Assumptions!$C$48)</f>
        <v/>
      </c>
      <c r="U48">
        <f>IF(Employees!$A$48="","",Employees!$A$48)</f>
        <v/>
      </c>
    </row>
    <row r="49">
      <c r="A49" s="35" t="n"/>
      <c r="B49" s="16" t="n"/>
      <c r="C49" s="9">
        <f>IF($B49="","",IFERROR(VLOOKUP($B49,Employees!$A$5:$F$104,2,FALSE),""))</f>
        <v/>
      </c>
      <c r="D49" s="16" t="n"/>
      <c r="E49" s="17" t="n"/>
      <c r="F49" s="17" t="n"/>
      <c r="G49" s="39">
        <f>IF($B49="","",IFERROR(VLOOKUP($B49,Employees!$A$5:$F$104,4,FALSE),""))</f>
        <v/>
      </c>
      <c r="H49" s="40">
        <f>IF($B49="","",IFERROR(VLOOKUP($B49,Employees!$A$5:$F$104,5,FALSE),""))</f>
        <v/>
      </c>
      <c r="I49" s="37">
        <f>IF(OR($A49="",$B49="",$E49="",$G49=""),"",ROUND($E49*$G49,2))</f>
        <v/>
      </c>
      <c r="J49" s="37">
        <f>IF(OR($A49="",$B49="",$F49="",$G49="",$H49=""),"",ROUND($F49*$G49*$H49,2))</f>
        <v/>
      </c>
      <c r="K49" s="41" t="n"/>
      <c r="L49" s="37">
        <f>IF(OR($A49="",$B49="",$G49="",AND($E49="",$F49="",$K49="")),"",ROUND(IF($I49="",0,$I49)+IF($J49="",0,$J49)+IF($K49="",0,$K49),2))</f>
        <v/>
      </c>
      <c r="M49" s="41" t="n"/>
      <c r="N49" s="41" t="n"/>
      <c r="O49" s="37">
        <f>IF($L49="","",ROUND($L49+IF($M49="",0,$M49)-IF($N49="",0,$N49),2))</f>
        <v/>
      </c>
      <c r="P49" s="21" t="n"/>
      <c r="Q49" s="22">
        <f>IF(AND($A49="",$B49="",$D49="",$E49="",$F49="",$K49="",$M49="",$N49="",$P49="",$R49=""),"",IF($A49="","Check pay period",IF($B49="","Check employee ID",IF($C49="","Check employee ID",IF(IFERROR(VLOOKUP($B49,Employees!$A$5:$F$104,6,FALSE),"")&lt;&gt;"Active","Check employee status",IF($D49="","Check crew",IF($G49="","Check employee rate",IF($H49="","Check OT multiplier",IF(AND($E49="",$F49="",$K49=""),"Check pay inputs",IF(IFERROR($E49+$F49,0)&gt;$W$2,"Check hours",IF($P49="","Check approval status",IF(AND($P49="Approved",$O49&lt;0),"Check negative amount",""))))))))))))</f>
        <v/>
      </c>
      <c r="R49" s="23" t="n"/>
      <c r="S49">
        <f>IF(Assumptions!$B$49="","",Assumptions!$B$49)</f>
        <v/>
      </c>
      <c r="T49">
        <f>IF(Assumptions!$C$49="","",Assumptions!$C$49)</f>
        <v/>
      </c>
      <c r="U49">
        <f>IF(Employees!$A$49="","",Employees!$A$49)</f>
        <v/>
      </c>
    </row>
    <row r="50">
      <c r="A50" s="35" t="n"/>
      <c r="B50" s="16" t="n"/>
      <c r="C50" s="6">
        <f>IF($B50="","",IFERROR(VLOOKUP($B50,Employees!$A$5:$F$104,2,FALSE),""))</f>
        <v/>
      </c>
      <c r="D50" s="16" t="n"/>
      <c r="E50" s="17" t="n"/>
      <c r="F50" s="17" t="n"/>
      <c r="G50" s="42">
        <f>IF($B50="","",IFERROR(VLOOKUP($B50,Employees!$A$5:$F$104,4,FALSE),""))</f>
        <v/>
      </c>
      <c r="H50" s="43">
        <f>IF($B50="","",IFERROR(VLOOKUP($B50,Employees!$A$5:$F$104,5,FALSE),""))</f>
        <v/>
      </c>
      <c r="I50" s="36">
        <f>IF(OR($A50="",$B50="",$E50="",$G50=""),"",ROUND($E50*$G50,2))</f>
        <v/>
      </c>
      <c r="J50" s="36">
        <f>IF(OR($A50="",$B50="",$F50="",$G50="",$H50=""),"",ROUND($F50*$G50*$H50,2))</f>
        <v/>
      </c>
      <c r="K50" s="41" t="n"/>
      <c r="L50" s="36">
        <f>IF(OR($A50="",$B50="",$G50="",AND($E50="",$F50="",$K50="")),"",ROUND(IF($I50="",0,$I50)+IF($J50="",0,$J50)+IF($K50="",0,$K50),2))</f>
        <v/>
      </c>
      <c r="M50" s="41" t="n"/>
      <c r="N50" s="41" t="n"/>
      <c r="O50" s="36">
        <f>IF($L50="","",ROUND($L50+IF($M50="",0,$M50)-IF($N50="",0,$N50),2))</f>
        <v/>
      </c>
      <c r="P50" s="21" t="n"/>
      <c r="Q50" s="26">
        <f>IF(AND($A50="",$B50="",$D50="",$E50="",$F50="",$K50="",$M50="",$N50="",$P50="",$R50=""),"",IF($A50="","Check pay period",IF($B50="","Check employee ID",IF($C50="","Check employee ID",IF(IFERROR(VLOOKUP($B50,Employees!$A$5:$F$104,6,FALSE),"")&lt;&gt;"Active","Check employee status",IF($D50="","Check crew",IF($G50="","Check employee rate",IF($H50="","Check OT multiplier",IF(AND($E50="",$F50="",$K50=""),"Check pay inputs",IF(IFERROR($E50+$F50,0)&gt;$W$2,"Check hours",IF($P50="","Check approval status",IF(AND($P50="Approved",$O50&lt;0),"Check negative amount",""))))))))))))</f>
        <v/>
      </c>
      <c r="R50" s="23" t="n"/>
      <c r="S50">
        <f>IF(Assumptions!$B$50="","",Assumptions!$B$50)</f>
        <v/>
      </c>
      <c r="T50">
        <f>IF(Assumptions!$C$50="","",Assumptions!$C$50)</f>
        <v/>
      </c>
      <c r="U50">
        <f>IF(Employees!$A$50="","",Employees!$A$50)</f>
        <v/>
      </c>
    </row>
    <row r="51">
      <c r="A51" s="35" t="n"/>
      <c r="B51" s="16" t="n"/>
      <c r="C51" s="9">
        <f>IF($B51="","",IFERROR(VLOOKUP($B51,Employees!$A$5:$F$104,2,FALSE),""))</f>
        <v/>
      </c>
      <c r="D51" s="16" t="n"/>
      <c r="E51" s="17" t="n"/>
      <c r="F51" s="17" t="n"/>
      <c r="G51" s="39">
        <f>IF($B51="","",IFERROR(VLOOKUP($B51,Employees!$A$5:$F$104,4,FALSE),""))</f>
        <v/>
      </c>
      <c r="H51" s="40">
        <f>IF($B51="","",IFERROR(VLOOKUP($B51,Employees!$A$5:$F$104,5,FALSE),""))</f>
        <v/>
      </c>
      <c r="I51" s="37">
        <f>IF(OR($A51="",$B51="",$E51="",$G51=""),"",ROUND($E51*$G51,2))</f>
        <v/>
      </c>
      <c r="J51" s="37">
        <f>IF(OR($A51="",$B51="",$F51="",$G51="",$H51=""),"",ROUND($F51*$G51*$H51,2))</f>
        <v/>
      </c>
      <c r="K51" s="41" t="n"/>
      <c r="L51" s="37">
        <f>IF(OR($A51="",$B51="",$G51="",AND($E51="",$F51="",$K51="")),"",ROUND(IF($I51="",0,$I51)+IF($J51="",0,$J51)+IF($K51="",0,$K51),2))</f>
        <v/>
      </c>
      <c r="M51" s="41" t="n"/>
      <c r="N51" s="41" t="n"/>
      <c r="O51" s="37">
        <f>IF($L51="","",ROUND($L51+IF($M51="",0,$M51)-IF($N51="",0,$N51),2))</f>
        <v/>
      </c>
      <c r="P51" s="21" t="n"/>
      <c r="Q51" s="22">
        <f>IF(AND($A51="",$B51="",$D51="",$E51="",$F51="",$K51="",$M51="",$N51="",$P51="",$R51=""),"",IF($A51="","Check pay period",IF($B51="","Check employee ID",IF($C51="","Check employee ID",IF(IFERROR(VLOOKUP($B51,Employees!$A$5:$F$104,6,FALSE),"")&lt;&gt;"Active","Check employee status",IF($D51="","Check crew",IF($G51="","Check employee rate",IF($H51="","Check OT multiplier",IF(AND($E51="",$F51="",$K51=""),"Check pay inputs",IF(IFERROR($E51+$F51,0)&gt;$W$2,"Check hours",IF($P51="","Check approval status",IF(AND($P51="Approved",$O51&lt;0),"Check negative amount",""))))))))))))</f>
        <v/>
      </c>
      <c r="R51" s="23" t="n"/>
      <c r="S51">
        <f>IF(Assumptions!$B$51="","",Assumptions!$B$51)</f>
        <v/>
      </c>
      <c r="T51">
        <f>IF(Assumptions!$C$51="","",Assumptions!$C$51)</f>
        <v/>
      </c>
      <c r="U51">
        <f>IF(Employees!$A$51="","",Employees!$A$51)</f>
        <v/>
      </c>
    </row>
    <row r="52">
      <c r="A52" s="35" t="n"/>
      <c r="B52" s="16" t="n"/>
      <c r="C52" s="6">
        <f>IF($B52="","",IFERROR(VLOOKUP($B52,Employees!$A$5:$F$104,2,FALSE),""))</f>
        <v/>
      </c>
      <c r="D52" s="16" t="n"/>
      <c r="E52" s="17" t="n"/>
      <c r="F52" s="17" t="n"/>
      <c r="G52" s="42">
        <f>IF($B52="","",IFERROR(VLOOKUP($B52,Employees!$A$5:$F$104,4,FALSE),""))</f>
        <v/>
      </c>
      <c r="H52" s="43">
        <f>IF($B52="","",IFERROR(VLOOKUP($B52,Employees!$A$5:$F$104,5,FALSE),""))</f>
        <v/>
      </c>
      <c r="I52" s="36">
        <f>IF(OR($A52="",$B52="",$E52="",$G52=""),"",ROUND($E52*$G52,2))</f>
        <v/>
      </c>
      <c r="J52" s="36">
        <f>IF(OR($A52="",$B52="",$F52="",$G52="",$H52=""),"",ROUND($F52*$G52*$H52,2))</f>
        <v/>
      </c>
      <c r="K52" s="41" t="n"/>
      <c r="L52" s="36">
        <f>IF(OR($A52="",$B52="",$G52="",AND($E52="",$F52="",$K52="")),"",ROUND(IF($I52="",0,$I52)+IF($J52="",0,$J52)+IF($K52="",0,$K52),2))</f>
        <v/>
      </c>
      <c r="M52" s="41" t="n"/>
      <c r="N52" s="41" t="n"/>
      <c r="O52" s="36">
        <f>IF($L52="","",ROUND($L52+IF($M52="",0,$M52)-IF($N52="",0,$N52),2))</f>
        <v/>
      </c>
      <c r="P52" s="21" t="n"/>
      <c r="Q52" s="26">
        <f>IF(AND($A52="",$B52="",$D52="",$E52="",$F52="",$K52="",$M52="",$N52="",$P52="",$R52=""),"",IF($A52="","Check pay period",IF($B52="","Check employee ID",IF($C52="","Check employee ID",IF(IFERROR(VLOOKUP($B52,Employees!$A$5:$F$104,6,FALSE),"")&lt;&gt;"Active","Check employee status",IF($D52="","Check crew",IF($G52="","Check employee rate",IF($H52="","Check OT multiplier",IF(AND($E52="",$F52="",$K52=""),"Check pay inputs",IF(IFERROR($E52+$F52,0)&gt;$W$2,"Check hours",IF($P52="","Check approval status",IF(AND($P52="Approved",$O52&lt;0),"Check negative amount",""))))))))))))</f>
        <v/>
      </c>
      <c r="R52" s="23" t="n"/>
      <c r="S52">
        <f>IF(Assumptions!$B$52="","",Assumptions!$B$52)</f>
        <v/>
      </c>
      <c r="T52">
        <f>IF(Assumptions!$C$52="","",Assumptions!$C$52)</f>
        <v/>
      </c>
      <c r="U52">
        <f>IF(Employees!$A$52="","",Employees!$A$52)</f>
        <v/>
      </c>
    </row>
    <row r="53">
      <c r="A53" s="35" t="n"/>
      <c r="B53" s="16" t="n"/>
      <c r="C53" s="9">
        <f>IF($B53="","",IFERROR(VLOOKUP($B53,Employees!$A$5:$F$104,2,FALSE),""))</f>
        <v/>
      </c>
      <c r="D53" s="16" t="n"/>
      <c r="E53" s="17" t="n"/>
      <c r="F53" s="17" t="n"/>
      <c r="G53" s="39">
        <f>IF($B53="","",IFERROR(VLOOKUP($B53,Employees!$A$5:$F$104,4,FALSE),""))</f>
        <v/>
      </c>
      <c r="H53" s="40">
        <f>IF($B53="","",IFERROR(VLOOKUP($B53,Employees!$A$5:$F$104,5,FALSE),""))</f>
        <v/>
      </c>
      <c r="I53" s="37">
        <f>IF(OR($A53="",$B53="",$E53="",$G53=""),"",ROUND($E53*$G53,2))</f>
        <v/>
      </c>
      <c r="J53" s="37">
        <f>IF(OR($A53="",$B53="",$F53="",$G53="",$H53=""),"",ROUND($F53*$G53*$H53,2))</f>
        <v/>
      </c>
      <c r="K53" s="41" t="n"/>
      <c r="L53" s="37">
        <f>IF(OR($A53="",$B53="",$G53="",AND($E53="",$F53="",$K53="")),"",ROUND(IF($I53="",0,$I53)+IF($J53="",0,$J53)+IF($K53="",0,$K53),2))</f>
        <v/>
      </c>
      <c r="M53" s="41" t="n"/>
      <c r="N53" s="41" t="n"/>
      <c r="O53" s="37">
        <f>IF($L53="","",ROUND($L53+IF($M53="",0,$M53)-IF($N53="",0,$N53),2))</f>
        <v/>
      </c>
      <c r="P53" s="21" t="n"/>
      <c r="Q53" s="22">
        <f>IF(AND($A53="",$B53="",$D53="",$E53="",$F53="",$K53="",$M53="",$N53="",$P53="",$R53=""),"",IF($A53="","Check pay period",IF($B53="","Check employee ID",IF($C53="","Check employee ID",IF(IFERROR(VLOOKUP($B53,Employees!$A$5:$F$104,6,FALSE),"")&lt;&gt;"Active","Check employee status",IF($D53="","Check crew",IF($G53="","Check employee rate",IF($H53="","Check OT multiplier",IF(AND($E53="",$F53="",$K53=""),"Check pay inputs",IF(IFERROR($E53+$F53,0)&gt;$W$2,"Check hours",IF($P53="","Check approval status",IF(AND($P53="Approved",$O53&lt;0),"Check negative amount",""))))))))))))</f>
        <v/>
      </c>
      <c r="R53" s="23" t="n"/>
      <c r="S53">
        <f>IF(Assumptions!$B$53="","",Assumptions!$B$53)</f>
        <v/>
      </c>
      <c r="T53">
        <f>IF(Assumptions!$C$53="","",Assumptions!$C$53)</f>
        <v/>
      </c>
      <c r="U53">
        <f>IF(Employees!$A$53="","",Employees!$A$53)</f>
        <v/>
      </c>
    </row>
    <row r="54">
      <c r="A54" s="35" t="n"/>
      <c r="B54" s="16" t="n"/>
      <c r="C54" s="6">
        <f>IF($B54="","",IFERROR(VLOOKUP($B54,Employees!$A$5:$F$104,2,FALSE),""))</f>
        <v/>
      </c>
      <c r="D54" s="16" t="n"/>
      <c r="E54" s="17" t="n"/>
      <c r="F54" s="17" t="n"/>
      <c r="G54" s="42">
        <f>IF($B54="","",IFERROR(VLOOKUP($B54,Employees!$A$5:$F$104,4,FALSE),""))</f>
        <v/>
      </c>
      <c r="H54" s="43">
        <f>IF($B54="","",IFERROR(VLOOKUP($B54,Employees!$A$5:$F$104,5,FALSE),""))</f>
        <v/>
      </c>
      <c r="I54" s="36">
        <f>IF(OR($A54="",$B54="",$E54="",$G54=""),"",ROUND($E54*$G54,2))</f>
        <v/>
      </c>
      <c r="J54" s="36">
        <f>IF(OR($A54="",$B54="",$F54="",$G54="",$H54=""),"",ROUND($F54*$G54*$H54,2))</f>
        <v/>
      </c>
      <c r="K54" s="41" t="n"/>
      <c r="L54" s="36">
        <f>IF(OR($A54="",$B54="",$G54="",AND($E54="",$F54="",$K54="")),"",ROUND(IF($I54="",0,$I54)+IF($J54="",0,$J54)+IF($K54="",0,$K54),2))</f>
        <v/>
      </c>
      <c r="M54" s="41" t="n"/>
      <c r="N54" s="41" t="n"/>
      <c r="O54" s="36">
        <f>IF($L54="","",ROUND($L54+IF($M54="",0,$M54)-IF($N54="",0,$N54),2))</f>
        <v/>
      </c>
      <c r="P54" s="21" t="n"/>
      <c r="Q54" s="26">
        <f>IF(AND($A54="",$B54="",$D54="",$E54="",$F54="",$K54="",$M54="",$N54="",$P54="",$R54=""),"",IF($A54="","Check pay period",IF($B54="","Check employee ID",IF($C54="","Check employee ID",IF(IFERROR(VLOOKUP($B54,Employees!$A$5:$F$104,6,FALSE),"")&lt;&gt;"Active","Check employee status",IF($D54="","Check crew",IF($G54="","Check employee rate",IF($H54="","Check OT multiplier",IF(AND($E54="",$F54="",$K54=""),"Check pay inputs",IF(IFERROR($E54+$F54,0)&gt;$W$2,"Check hours",IF($P54="","Check approval status",IF(AND($P54="Approved",$O54&lt;0),"Check negative amount",""))))))))))))</f>
        <v/>
      </c>
      <c r="R54" s="23" t="n"/>
      <c r="S54">
        <f>IF(Assumptions!$B$54="","",Assumptions!$B$54)</f>
        <v/>
      </c>
      <c r="T54">
        <f>IF(Assumptions!$C$54="","",Assumptions!$C$54)</f>
        <v/>
      </c>
      <c r="U54">
        <f>IF(Employees!$A$54="","",Employees!$A$54)</f>
        <v/>
      </c>
    </row>
    <row r="55">
      <c r="A55" s="35" t="n"/>
      <c r="B55" s="16" t="n"/>
      <c r="C55" s="9">
        <f>IF($B55="","",IFERROR(VLOOKUP($B55,Employees!$A$5:$F$104,2,FALSE),""))</f>
        <v/>
      </c>
      <c r="D55" s="16" t="n"/>
      <c r="E55" s="17" t="n"/>
      <c r="F55" s="17" t="n"/>
      <c r="G55" s="39">
        <f>IF($B55="","",IFERROR(VLOOKUP($B55,Employees!$A$5:$F$104,4,FALSE),""))</f>
        <v/>
      </c>
      <c r="H55" s="40">
        <f>IF($B55="","",IFERROR(VLOOKUP($B55,Employees!$A$5:$F$104,5,FALSE),""))</f>
        <v/>
      </c>
      <c r="I55" s="37">
        <f>IF(OR($A55="",$B55="",$E55="",$G55=""),"",ROUND($E55*$G55,2))</f>
        <v/>
      </c>
      <c r="J55" s="37">
        <f>IF(OR($A55="",$B55="",$F55="",$G55="",$H55=""),"",ROUND($F55*$G55*$H55,2))</f>
        <v/>
      </c>
      <c r="K55" s="41" t="n"/>
      <c r="L55" s="37">
        <f>IF(OR($A55="",$B55="",$G55="",AND($E55="",$F55="",$K55="")),"",ROUND(IF($I55="",0,$I55)+IF($J55="",0,$J55)+IF($K55="",0,$K55),2))</f>
        <v/>
      </c>
      <c r="M55" s="41" t="n"/>
      <c r="N55" s="41" t="n"/>
      <c r="O55" s="37">
        <f>IF($L55="","",ROUND($L55+IF($M55="",0,$M55)-IF($N55="",0,$N55),2))</f>
        <v/>
      </c>
      <c r="P55" s="21" t="n"/>
      <c r="Q55" s="22">
        <f>IF(AND($A55="",$B55="",$D55="",$E55="",$F55="",$K55="",$M55="",$N55="",$P55="",$R55=""),"",IF($A55="","Check pay period",IF($B55="","Check employee ID",IF($C55="","Check employee ID",IF(IFERROR(VLOOKUP($B55,Employees!$A$5:$F$104,6,FALSE),"")&lt;&gt;"Active","Check employee status",IF($D55="","Check crew",IF($G55="","Check employee rate",IF($H55="","Check OT multiplier",IF(AND($E55="",$F55="",$K55=""),"Check pay inputs",IF(IFERROR($E55+$F55,0)&gt;$W$2,"Check hours",IF($P55="","Check approval status",IF(AND($P55="Approved",$O55&lt;0),"Check negative amount",""))))))))))))</f>
        <v/>
      </c>
      <c r="R55" s="23" t="n"/>
      <c r="S55">
        <f>IF(Assumptions!$B$55="","",Assumptions!$B$55)</f>
        <v/>
      </c>
      <c r="T55">
        <f>IF(Assumptions!$C$55="","",Assumptions!$C$55)</f>
        <v/>
      </c>
      <c r="U55">
        <f>IF(Employees!$A$55="","",Employees!$A$55)</f>
        <v/>
      </c>
    </row>
    <row r="56">
      <c r="A56" s="35" t="n"/>
      <c r="B56" s="16" t="n"/>
      <c r="C56" s="6">
        <f>IF($B56="","",IFERROR(VLOOKUP($B56,Employees!$A$5:$F$104,2,FALSE),""))</f>
        <v/>
      </c>
      <c r="D56" s="16" t="n"/>
      <c r="E56" s="17" t="n"/>
      <c r="F56" s="17" t="n"/>
      <c r="G56" s="42">
        <f>IF($B56="","",IFERROR(VLOOKUP($B56,Employees!$A$5:$F$104,4,FALSE),""))</f>
        <v/>
      </c>
      <c r="H56" s="43">
        <f>IF($B56="","",IFERROR(VLOOKUP($B56,Employees!$A$5:$F$104,5,FALSE),""))</f>
        <v/>
      </c>
      <c r="I56" s="36">
        <f>IF(OR($A56="",$B56="",$E56="",$G56=""),"",ROUND($E56*$G56,2))</f>
        <v/>
      </c>
      <c r="J56" s="36">
        <f>IF(OR($A56="",$B56="",$F56="",$G56="",$H56=""),"",ROUND($F56*$G56*$H56,2))</f>
        <v/>
      </c>
      <c r="K56" s="41" t="n"/>
      <c r="L56" s="36">
        <f>IF(OR($A56="",$B56="",$G56="",AND($E56="",$F56="",$K56="")),"",ROUND(IF($I56="",0,$I56)+IF($J56="",0,$J56)+IF($K56="",0,$K56),2))</f>
        <v/>
      </c>
      <c r="M56" s="41" t="n"/>
      <c r="N56" s="41" t="n"/>
      <c r="O56" s="36">
        <f>IF($L56="","",ROUND($L56+IF($M56="",0,$M56)-IF($N56="",0,$N56),2))</f>
        <v/>
      </c>
      <c r="P56" s="21" t="n"/>
      <c r="Q56" s="26">
        <f>IF(AND($A56="",$B56="",$D56="",$E56="",$F56="",$K56="",$M56="",$N56="",$P56="",$R56=""),"",IF($A56="","Check pay period",IF($B56="","Check employee ID",IF($C56="","Check employee ID",IF(IFERROR(VLOOKUP($B56,Employees!$A$5:$F$104,6,FALSE),"")&lt;&gt;"Active","Check employee status",IF($D56="","Check crew",IF($G56="","Check employee rate",IF($H56="","Check OT multiplier",IF(AND($E56="",$F56="",$K56=""),"Check pay inputs",IF(IFERROR($E56+$F56,0)&gt;$W$2,"Check hours",IF($P56="","Check approval status",IF(AND($P56="Approved",$O56&lt;0),"Check negative amount",""))))))))))))</f>
        <v/>
      </c>
      <c r="R56" s="23" t="n"/>
      <c r="S56">
        <f>IF(Assumptions!$B$56="","",Assumptions!$B$56)</f>
        <v/>
      </c>
      <c r="T56">
        <f>IF(Assumptions!$C$56="","",Assumptions!$C$56)</f>
        <v/>
      </c>
      <c r="U56">
        <f>IF(Employees!$A$56="","",Employees!$A$56)</f>
        <v/>
      </c>
    </row>
    <row r="57">
      <c r="A57" s="35" t="n"/>
      <c r="B57" s="16" t="n"/>
      <c r="C57" s="9">
        <f>IF($B57="","",IFERROR(VLOOKUP($B57,Employees!$A$5:$F$104,2,FALSE),""))</f>
        <v/>
      </c>
      <c r="D57" s="16" t="n"/>
      <c r="E57" s="17" t="n"/>
      <c r="F57" s="17" t="n"/>
      <c r="G57" s="39">
        <f>IF($B57="","",IFERROR(VLOOKUP($B57,Employees!$A$5:$F$104,4,FALSE),""))</f>
        <v/>
      </c>
      <c r="H57" s="40">
        <f>IF($B57="","",IFERROR(VLOOKUP($B57,Employees!$A$5:$F$104,5,FALSE),""))</f>
        <v/>
      </c>
      <c r="I57" s="37">
        <f>IF(OR($A57="",$B57="",$E57="",$G57=""),"",ROUND($E57*$G57,2))</f>
        <v/>
      </c>
      <c r="J57" s="37">
        <f>IF(OR($A57="",$B57="",$F57="",$G57="",$H57=""),"",ROUND($F57*$G57*$H57,2))</f>
        <v/>
      </c>
      <c r="K57" s="41" t="n"/>
      <c r="L57" s="37">
        <f>IF(OR($A57="",$B57="",$G57="",AND($E57="",$F57="",$K57="")),"",ROUND(IF($I57="",0,$I57)+IF($J57="",0,$J57)+IF($K57="",0,$K57),2))</f>
        <v/>
      </c>
      <c r="M57" s="41" t="n"/>
      <c r="N57" s="41" t="n"/>
      <c r="O57" s="37">
        <f>IF($L57="","",ROUND($L57+IF($M57="",0,$M57)-IF($N57="",0,$N57),2))</f>
        <v/>
      </c>
      <c r="P57" s="21" t="n"/>
      <c r="Q57" s="22">
        <f>IF(AND($A57="",$B57="",$D57="",$E57="",$F57="",$K57="",$M57="",$N57="",$P57="",$R57=""),"",IF($A57="","Check pay period",IF($B57="","Check employee ID",IF($C57="","Check employee ID",IF(IFERROR(VLOOKUP($B57,Employees!$A$5:$F$104,6,FALSE),"")&lt;&gt;"Active","Check employee status",IF($D57="","Check crew",IF($G57="","Check employee rate",IF($H57="","Check OT multiplier",IF(AND($E57="",$F57="",$K57=""),"Check pay inputs",IF(IFERROR($E57+$F57,0)&gt;$W$2,"Check hours",IF($P57="","Check approval status",IF(AND($P57="Approved",$O57&lt;0),"Check negative amount",""))))))))))))</f>
        <v/>
      </c>
      <c r="R57" s="23" t="n"/>
      <c r="S57">
        <f>IF(Assumptions!$B$57="","",Assumptions!$B$57)</f>
        <v/>
      </c>
      <c r="T57">
        <f>IF(Assumptions!$C$57="","",Assumptions!$C$57)</f>
        <v/>
      </c>
      <c r="U57">
        <f>IF(Employees!$A$57="","",Employees!$A$57)</f>
        <v/>
      </c>
    </row>
    <row r="58">
      <c r="A58" s="35" t="n"/>
      <c r="B58" s="16" t="n"/>
      <c r="C58" s="6">
        <f>IF($B58="","",IFERROR(VLOOKUP($B58,Employees!$A$5:$F$104,2,FALSE),""))</f>
        <v/>
      </c>
      <c r="D58" s="16" t="n"/>
      <c r="E58" s="17" t="n"/>
      <c r="F58" s="17" t="n"/>
      <c r="G58" s="42">
        <f>IF($B58="","",IFERROR(VLOOKUP($B58,Employees!$A$5:$F$104,4,FALSE),""))</f>
        <v/>
      </c>
      <c r="H58" s="43">
        <f>IF($B58="","",IFERROR(VLOOKUP($B58,Employees!$A$5:$F$104,5,FALSE),""))</f>
        <v/>
      </c>
      <c r="I58" s="36">
        <f>IF(OR($A58="",$B58="",$E58="",$G58=""),"",ROUND($E58*$G58,2))</f>
        <v/>
      </c>
      <c r="J58" s="36">
        <f>IF(OR($A58="",$B58="",$F58="",$G58="",$H58=""),"",ROUND($F58*$G58*$H58,2))</f>
        <v/>
      </c>
      <c r="K58" s="41" t="n"/>
      <c r="L58" s="36">
        <f>IF(OR($A58="",$B58="",$G58="",AND($E58="",$F58="",$K58="")),"",ROUND(IF($I58="",0,$I58)+IF($J58="",0,$J58)+IF($K58="",0,$K58),2))</f>
        <v/>
      </c>
      <c r="M58" s="41" t="n"/>
      <c r="N58" s="41" t="n"/>
      <c r="O58" s="36">
        <f>IF($L58="","",ROUND($L58+IF($M58="",0,$M58)-IF($N58="",0,$N58),2))</f>
        <v/>
      </c>
      <c r="P58" s="21" t="n"/>
      <c r="Q58" s="26">
        <f>IF(AND($A58="",$B58="",$D58="",$E58="",$F58="",$K58="",$M58="",$N58="",$P58="",$R58=""),"",IF($A58="","Check pay period",IF($B58="","Check employee ID",IF($C58="","Check employee ID",IF(IFERROR(VLOOKUP($B58,Employees!$A$5:$F$104,6,FALSE),"")&lt;&gt;"Active","Check employee status",IF($D58="","Check crew",IF($G58="","Check employee rate",IF($H58="","Check OT multiplier",IF(AND($E58="",$F58="",$K58=""),"Check pay inputs",IF(IFERROR($E58+$F58,0)&gt;$W$2,"Check hours",IF($P58="","Check approval status",IF(AND($P58="Approved",$O58&lt;0),"Check negative amount",""))))))))))))</f>
        <v/>
      </c>
      <c r="R58" s="23" t="n"/>
      <c r="S58">
        <f>IF(Assumptions!$B$58="","",Assumptions!$B$58)</f>
        <v/>
      </c>
      <c r="T58">
        <f>IF(Assumptions!$C$58="","",Assumptions!$C$58)</f>
        <v/>
      </c>
      <c r="U58">
        <f>IF(Employees!$A$58="","",Employees!$A$58)</f>
        <v/>
      </c>
    </row>
    <row r="59">
      <c r="A59" s="35" t="n"/>
      <c r="B59" s="16" t="n"/>
      <c r="C59" s="9">
        <f>IF($B59="","",IFERROR(VLOOKUP($B59,Employees!$A$5:$F$104,2,FALSE),""))</f>
        <v/>
      </c>
      <c r="D59" s="16" t="n"/>
      <c r="E59" s="17" t="n"/>
      <c r="F59" s="17" t="n"/>
      <c r="G59" s="39">
        <f>IF($B59="","",IFERROR(VLOOKUP($B59,Employees!$A$5:$F$104,4,FALSE),""))</f>
        <v/>
      </c>
      <c r="H59" s="40">
        <f>IF($B59="","",IFERROR(VLOOKUP($B59,Employees!$A$5:$F$104,5,FALSE),""))</f>
        <v/>
      </c>
      <c r="I59" s="37">
        <f>IF(OR($A59="",$B59="",$E59="",$G59=""),"",ROUND($E59*$G59,2))</f>
        <v/>
      </c>
      <c r="J59" s="37">
        <f>IF(OR($A59="",$B59="",$F59="",$G59="",$H59=""),"",ROUND($F59*$G59*$H59,2))</f>
        <v/>
      </c>
      <c r="K59" s="41" t="n"/>
      <c r="L59" s="37">
        <f>IF(OR($A59="",$B59="",$G59="",AND($E59="",$F59="",$K59="")),"",ROUND(IF($I59="",0,$I59)+IF($J59="",0,$J59)+IF($K59="",0,$K59),2))</f>
        <v/>
      </c>
      <c r="M59" s="41" t="n"/>
      <c r="N59" s="41" t="n"/>
      <c r="O59" s="37">
        <f>IF($L59="","",ROUND($L59+IF($M59="",0,$M59)-IF($N59="",0,$N59),2))</f>
        <v/>
      </c>
      <c r="P59" s="21" t="n"/>
      <c r="Q59" s="22">
        <f>IF(AND($A59="",$B59="",$D59="",$E59="",$F59="",$K59="",$M59="",$N59="",$P59="",$R59=""),"",IF($A59="","Check pay period",IF($B59="","Check employee ID",IF($C59="","Check employee ID",IF(IFERROR(VLOOKUP($B59,Employees!$A$5:$F$104,6,FALSE),"")&lt;&gt;"Active","Check employee status",IF($D59="","Check crew",IF($G59="","Check employee rate",IF($H59="","Check OT multiplier",IF(AND($E59="",$F59="",$K59=""),"Check pay inputs",IF(IFERROR($E59+$F59,0)&gt;$W$2,"Check hours",IF($P59="","Check approval status",IF(AND($P59="Approved",$O59&lt;0),"Check negative amount",""))))))))))))</f>
        <v/>
      </c>
      <c r="R59" s="23" t="n"/>
      <c r="S59">
        <f>IF(Assumptions!$B$59="","",Assumptions!$B$59)</f>
        <v/>
      </c>
      <c r="T59">
        <f>IF(Assumptions!$C$59="","",Assumptions!$C$59)</f>
        <v/>
      </c>
      <c r="U59">
        <f>IF(Employees!$A$59="","",Employees!$A$59)</f>
        <v/>
      </c>
    </row>
    <row r="60">
      <c r="A60" s="35" t="n"/>
      <c r="B60" s="16" t="n"/>
      <c r="C60" s="6">
        <f>IF($B60="","",IFERROR(VLOOKUP($B60,Employees!$A$5:$F$104,2,FALSE),""))</f>
        <v/>
      </c>
      <c r="D60" s="16" t="n"/>
      <c r="E60" s="17" t="n"/>
      <c r="F60" s="17" t="n"/>
      <c r="G60" s="42">
        <f>IF($B60="","",IFERROR(VLOOKUP($B60,Employees!$A$5:$F$104,4,FALSE),""))</f>
        <v/>
      </c>
      <c r="H60" s="43">
        <f>IF($B60="","",IFERROR(VLOOKUP($B60,Employees!$A$5:$F$104,5,FALSE),""))</f>
        <v/>
      </c>
      <c r="I60" s="36">
        <f>IF(OR($A60="",$B60="",$E60="",$G60=""),"",ROUND($E60*$G60,2))</f>
        <v/>
      </c>
      <c r="J60" s="36">
        <f>IF(OR($A60="",$B60="",$F60="",$G60="",$H60=""),"",ROUND($F60*$G60*$H60,2))</f>
        <v/>
      </c>
      <c r="K60" s="41" t="n"/>
      <c r="L60" s="36">
        <f>IF(OR($A60="",$B60="",$G60="",AND($E60="",$F60="",$K60="")),"",ROUND(IF($I60="",0,$I60)+IF($J60="",0,$J60)+IF($K60="",0,$K60),2))</f>
        <v/>
      </c>
      <c r="M60" s="41" t="n"/>
      <c r="N60" s="41" t="n"/>
      <c r="O60" s="36">
        <f>IF($L60="","",ROUND($L60+IF($M60="",0,$M60)-IF($N60="",0,$N60),2))</f>
        <v/>
      </c>
      <c r="P60" s="21" t="n"/>
      <c r="Q60" s="26">
        <f>IF(AND($A60="",$B60="",$D60="",$E60="",$F60="",$K60="",$M60="",$N60="",$P60="",$R60=""),"",IF($A60="","Check pay period",IF($B60="","Check employee ID",IF($C60="","Check employee ID",IF(IFERROR(VLOOKUP($B60,Employees!$A$5:$F$104,6,FALSE),"")&lt;&gt;"Active","Check employee status",IF($D60="","Check crew",IF($G60="","Check employee rate",IF($H60="","Check OT multiplier",IF(AND($E60="",$F60="",$K60=""),"Check pay inputs",IF(IFERROR($E60+$F60,0)&gt;$W$2,"Check hours",IF($P60="","Check approval status",IF(AND($P60="Approved",$O60&lt;0),"Check negative amount",""))))))))))))</f>
        <v/>
      </c>
      <c r="R60" s="23" t="n"/>
      <c r="S60">
        <f>IF(Assumptions!$B$60="","",Assumptions!$B$60)</f>
        <v/>
      </c>
      <c r="T60">
        <f>IF(Assumptions!$C$60="","",Assumptions!$C$60)</f>
        <v/>
      </c>
      <c r="U60">
        <f>IF(Employees!$A$60="","",Employees!$A$60)</f>
        <v/>
      </c>
    </row>
    <row r="61">
      <c r="A61" s="35" t="n"/>
      <c r="B61" s="16" t="n"/>
      <c r="C61" s="9">
        <f>IF($B61="","",IFERROR(VLOOKUP($B61,Employees!$A$5:$F$104,2,FALSE),""))</f>
        <v/>
      </c>
      <c r="D61" s="16" t="n"/>
      <c r="E61" s="17" t="n"/>
      <c r="F61" s="17" t="n"/>
      <c r="G61" s="39">
        <f>IF($B61="","",IFERROR(VLOOKUP($B61,Employees!$A$5:$F$104,4,FALSE),""))</f>
        <v/>
      </c>
      <c r="H61" s="40">
        <f>IF($B61="","",IFERROR(VLOOKUP($B61,Employees!$A$5:$F$104,5,FALSE),""))</f>
        <v/>
      </c>
      <c r="I61" s="37">
        <f>IF(OR($A61="",$B61="",$E61="",$G61=""),"",ROUND($E61*$G61,2))</f>
        <v/>
      </c>
      <c r="J61" s="37">
        <f>IF(OR($A61="",$B61="",$F61="",$G61="",$H61=""),"",ROUND($F61*$G61*$H61,2))</f>
        <v/>
      </c>
      <c r="K61" s="41" t="n"/>
      <c r="L61" s="37">
        <f>IF(OR($A61="",$B61="",$G61="",AND($E61="",$F61="",$K61="")),"",ROUND(IF($I61="",0,$I61)+IF($J61="",0,$J61)+IF($K61="",0,$K61),2))</f>
        <v/>
      </c>
      <c r="M61" s="41" t="n"/>
      <c r="N61" s="41" t="n"/>
      <c r="O61" s="37">
        <f>IF($L61="","",ROUND($L61+IF($M61="",0,$M61)-IF($N61="",0,$N61),2))</f>
        <v/>
      </c>
      <c r="P61" s="21" t="n"/>
      <c r="Q61" s="22">
        <f>IF(AND($A61="",$B61="",$D61="",$E61="",$F61="",$K61="",$M61="",$N61="",$P61="",$R61=""),"",IF($A61="","Check pay period",IF($B61="","Check employee ID",IF($C61="","Check employee ID",IF(IFERROR(VLOOKUP($B61,Employees!$A$5:$F$104,6,FALSE),"")&lt;&gt;"Active","Check employee status",IF($D61="","Check crew",IF($G61="","Check employee rate",IF($H61="","Check OT multiplier",IF(AND($E61="",$F61="",$K61=""),"Check pay inputs",IF(IFERROR($E61+$F61,0)&gt;$W$2,"Check hours",IF($P61="","Check approval status",IF(AND($P61="Approved",$O61&lt;0),"Check negative amount",""))))))))))))</f>
        <v/>
      </c>
      <c r="R61" s="23" t="n"/>
      <c r="S61">
        <f>IF(Assumptions!$B$61="","",Assumptions!$B$61)</f>
        <v/>
      </c>
      <c r="T61">
        <f>IF(Assumptions!$C$61="","",Assumptions!$C$61)</f>
        <v/>
      </c>
      <c r="U61">
        <f>IF(Employees!$A$61="","",Employees!$A$61)</f>
        <v/>
      </c>
    </row>
    <row r="62">
      <c r="A62" s="35" t="n"/>
      <c r="B62" s="16" t="n"/>
      <c r="C62" s="6">
        <f>IF($B62="","",IFERROR(VLOOKUP($B62,Employees!$A$5:$F$104,2,FALSE),""))</f>
        <v/>
      </c>
      <c r="D62" s="16" t="n"/>
      <c r="E62" s="17" t="n"/>
      <c r="F62" s="17" t="n"/>
      <c r="G62" s="42">
        <f>IF($B62="","",IFERROR(VLOOKUP($B62,Employees!$A$5:$F$104,4,FALSE),""))</f>
        <v/>
      </c>
      <c r="H62" s="43">
        <f>IF($B62="","",IFERROR(VLOOKUP($B62,Employees!$A$5:$F$104,5,FALSE),""))</f>
        <v/>
      </c>
      <c r="I62" s="36">
        <f>IF(OR($A62="",$B62="",$E62="",$G62=""),"",ROUND($E62*$G62,2))</f>
        <v/>
      </c>
      <c r="J62" s="36">
        <f>IF(OR($A62="",$B62="",$F62="",$G62="",$H62=""),"",ROUND($F62*$G62*$H62,2))</f>
        <v/>
      </c>
      <c r="K62" s="41" t="n"/>
      <c r="L62" s="36">
        <f>IF(OR($A62="",$B62="",$G62="",AND($E62="",$F62="",$K62="")),"",ROUND(IF($I62="",0,$I62)+IF($J62="",0,$J62)+IF($K62="",0,$K62),2))</f>
        <v/>
      </c>
      <c r="M62" s="41" t="n"/>
      <c r="N62" s="41" t="n"/>
      <c r="O62" s="36">
        <f>IF($L62="","",ROUND($L62+IF($M62="",0,$M62)-IF($N62="",0,$N62),2))</f>
        <v/>
      </c>
      <c r="P62" s="21" t="n"/>
      <c r="Q62" s="26">
        <f>IF(AND($A62="",$B62="",$D62="",$E62="",$F62="",$K62="",$M62="",$N62="",$P62="",$R62=""),"",IF($A62="","Check pay period",IF($B62="","Check employee ID",IF($C62="","Check employee ID",IF(IFERROR(VLOOKUP($B62,Employees!$A$5:$F$104,6,FALSE),"")&lt;&gt;"Active","Check employee status",IF($D62="","Check crew",IF($G62="","Check employee rate",IF($H62="","Check OT multiplier",IF(AND($E62="",$F62="",$K62=""),"Check pay inputs",IF(IFERROR($E62+$F62,0)&gt;$W$2,"Check hours",IF($P62="","Check approval status",IF(AND($P62="Approved",$O62&lt;0),"Check negative amount",""))))))))))))</f>
        <v/>
      </c>
      <c r="R62" s="23" t="n"/>
      <c r="S62">
        <f>IF(Assumptions!$B$62="","",Assumptions!$B$62)</f>
        <v/>
      </c>
      <c r="T62">
        <f>IF(Assumptions!$C$62="","",Assumptions!$C$62)</f>
        <v/>
      </c>
      <c r="U62">
        <f>IF(Employees!$A$62="","",Employees!$A$62)</f>
        <v/>
      </c>
    </row>
    <row r="63">
      <c r="A63" s="35" t="n"/>
      <c r="B63" s="16" t="n"/>
      <c r="C63" s="9">
        <f>IF($B63="","",IFERROR(VLOOKUP($B63,Employees!$A$5:$F$104,2,FALSE),""))</f>
        <v/>
      </c>
      <c r="D63" s="16" t="n"/>
      <c r="E63" s="17" t="n"/>
      <c r="F63" s="17" t="n"/>
      <c r="G63" s="39">
        <f>IF($B63="","",IFERROR(VLOOKUP($B63,Employees!$A$5:$F$104,4,FALSE),""))</f>
        <v/>
      </c>
      <c r="H63" s="40">
        <f>IF($B63="","",IFERROR(VLOOKUP($B63,Employees!$A$5:$F$104,5,FALSE),""))</f>
        <v/>
      </c>
      <c r="I63" s="37">
        <f>IF(OR($A63="",$B63="",$E63="",$G63=""),"",ROUND($E63*$G63,2))</f>
        <v/>
      </c>
      <c r="J63" s="37">
        <f>IF(OR($A63="",$B63="",$F63="",$G63="",$H63=""),"",ROUND($F63*$G63*$H63,2))</f>
        <v/>
      </c>
      <c r="K63" s="41" t="n"/>
      <c r="L63" s="37">
        <f>IF(OR($A63="",$B63="",$G63="",AND($E63="",$F63="",$K63="")),"",ROUND(IF($I63="",0,$I63)+IF($J63="",0,$J63)+IF($K63="",0,$K63),2))</f>
        <v/>
      </c>
      <c r="M63" s="41" t="n"/>
      <c r="N63" s="41" t="n"/>
      <c r="O63" s="37">
        <f>IF($L63="","",ROUND($L63+IF($M63="",0,$M63)-IF($N63="",0,$N63),2))</f>
        <v/>
      </c>
      <c r="P63" s="21" t="n"/>
      <c r="Q63" s="22">
        <f>IF(AND($A63="",$B63="",$D63="",$E63="",$F63="",$K63="",$M63="",$N63="",$P63="",$R63=""),"",IF($A63="","Check pay period",IF($B63="","Check employee ID",IF($C63="","Check employee ID",IF(IFERROR(VLOOKUP($B63,Employees!$A$5:$F$104,6,FALSE),"")&lt;&gt;"Active","Check employee status",IF($D63="","Check crew",IF($G63="","Check employee rate",IF($H63="","Check OT multiplier",IF(AND($E63="",$F63="",$K63=""),"Check pay inputs",IF(IFERROR($E63+$F63,0)&gt;$W$2,"Check hours",IF($P63="","Check approval status",IF(AND($P63="Approved",$O63&lt;0),"Check negative amount",""))))))))))))</f>
        <v/>
      </c>
      <c r="R63" s="23" t="n"/>
      <c r="S63">
        <f>IF(Assumptions!$B$63="","",Assumptions!$B$63)</f>
        <v/>
      </c>
      <c r="T63">
        <f>IF(Assumptions!$C$63="","",Assumptions!$C$63)</f>
        <v/>
      </c>
      <c r="U63">
        <f>IF(Employees!$A$63="","",Employees!$A$63)</f>
        <v/>
      </c>
    </row>
    <row r="64">
      <c r="A64" s="35" t="n"/>
      <c r="B64" s="16" t="n"/>
      <c r="C64" s="6">
        <f>IF($B64="","",IFERROR(VLOOKUP($B64,Employees!$A$5:$F$104,2,FALSE),""))</f>
        <v/>
      </c>
      <c r="D64" s="16" t="n"/>
      <c r="E64" s="17" t="n"/>
      <c r="F64" s="17" t="n"/>
      <c r="G64" s="42">
        <f>IF($B64="","",IFERROR(VLOOKUP($B64,Employees!$A$5:$F$104,4,FALSE),""))</f>
        <v/>
      </c>
      <c r="H64" s="43">
        <f>IF($B64="","",IFERROR(VLOOKUP($B64,Employees!$A$5:$F$104,5,FALSE),""))</f>
        <v/>
      </c>
      <c r="I64" s="36">
        <f>IF(OR($A64="",$B64="",$E64="",$G64=""),"",ROUND($E64*$G64,2))</f>
        <v/>
      </c>
      <c r="J64" s="36">
        <f>IF(OR($A64="",$B64="",$F64="",$G64="",$H64=""),"",ROUND($F64*$G64*$H64,2))</f>
        <v/>
      </c>
      <c r="K64" s="41" t="n"/>
      <c r="L64" s="36">
        <f>IF(OR($A64="",$B64="",$G64="",AND($E64="",$F64="",$K64="")),"",ROUND(IF($I64="",0,$I64)+IF($J64="",0,$J64)+IF($K64="",0,$K64),2))</f>
        <v/>
      </c>
      <c r="M64" s="41" t="n"/>
      <c r="N64" s="41" t="n"/>
      <c r="O64" s="36">
        <f>IF($L64="","",ROUND($L64+IF($M64="",0,$M64)-IF($N64="",0,$N64),2))</f>
        <v/>
      </c>
      <c r="P64" s="21" t="n"/>
      <c r="Q64" s="26">
        <f>IF(AND($A64="",$B64="",$D64="",$E64="",$F64="",$K64="",$M64="",$N64="",$P64="",$R64=""),"",IF($A64="","Check pay period",IF($B64="","Check employee ID",IF($C64="","Check employee ID",IF(IFERROR(VLOOKUP($B64,Employees!$A$5:$F$104,6,FALSE),"")&lt;&gt;"Active","Check employee status",IF($D64="","Check crew",IF($G64="","Check employee rate",IF($H64="","Check OT multiplier",IF(AND($E64="",$F64="",$K64=""),"Check pay inputs",IF(IFERROR($E64+$F64,0)&gt;$W$2,"Check hours",IF($P64="","Check approval status",IF(AND($P64="Approved",$O64&lt;0),"Check negative amount",""))))))))))))</f>
        <v/>
      </c>
      <c r="R64" s="23" t="n"/>
      <c r="S64">
        <f>IF(Assumptions!$B$64="","",Assumptions!$B$64)</f>
        <v/>
      </c>
      <c r="T64">
        <f>IF(Assumptions!$C$64="","",Assumptions!$C$64)</f>
        <v/>
      </c>
      <c r="U64">
        <f>IF(Employees!$A$64="","",Employees!$A$64)</f>
        <v/>
      </c>
    </row>
    <row r="65">
      <c r="A65" s="35" t="n"/>
      <c r="B65" s="16" t="n"/>
      <c r="C65" s="9">
        <f>IF($B65="","",IFERROR(VLOOKUP($B65,Employees!$A$5:$F$104,2,FALSE),""))</f>
        <v/>
      </c>
      <c r="D65" s="16" t="n"/>
      <c r="E65" s="17" t="n"/>
      <c r="F65" s="17" t="n"/>
      <c r="G65" s="39">
        <f>IF($B65="","",IFERROR(VLOOKUP($B65,Employees!$A$5:$F$104,4,FALSE),""))</f>
        <v/>
      </c>
      <c r="H65" s="40">
        <f>IF($B65="","",IFERROR(VLOOKUP($B65,Employees!$A$5:$F$104,5,FALSE),""))</f>
        <v/>
      </c>
      <c r="I65" s="37">
        <f>IF(OR($A65="",$B65="",$E65="",$G65=""),"",ROUND($E65*$G65,2))</f>
        <v/>
      </c>
      <c r="J65" s="37">
        <f>IF(OR($A65="",$B65="",$F65="",$G65="",$H65=""),"",ROUND($F65*$G65*$H65,2))</f>
        <v/>
      </c>
      <c r="K65" s="41" t="n"/>
      <c r="L65" s="37">
        <f>IF(OR($A65="",$B65="",$G65="",AND($E65="",$F65="",$K65="")),"",ROUND(IF($I65="",0,$I65)+IF($J65="",0,$J65)+IF($K65="",0,$K65),2))</f>
        <v/>
      </c>
      <c r="M65" s="41" t="n"/>
      <c r="N65" s="41" t="n"/>
      <c r="O65" s="37">
        <f>IF($L65="","",ROUND($L65+IF($M65="",0,$M65)-IF($N65="",0,$N65),2))</f>
        <v/>
      </c>
      <c r="P65" s="21" t="n"/>
      <c r="Q65" s="22">
        <f>IF(AND($A65="",$B65="",$D65="",$E65="",$F65="",$K65="",$M65="",$N65="",$P65="",$R65=""),"",IF($A65="","Check pay period",IF($B65="","Check employee ID",IF($C65="","Check employee ID",IF(IFERROR(VLOOKUP($B65,Employees!$A$5:$F$104,6,FALSE),"")&lt;&gt;"Active","Check employee status",IF($D65="","Check crew",IF($G65="","Check employee rate",IF($H65="","Check OT multiplier",IF(AND($E65="",$F65="",$K65=""),"Check pay inputs",IF(IFERROR($E65+$F65,0)&gt;$W$2,"Check hours",IF($P65="","Check approval status",IF(AND($P65="Approved",$O65&lt;0),"Check negative amount",""))))))))))))</f>
        <v/>
      </c>
      <c r="R65" s="23" t="n"/>
      <c r="S65">
        <f>IF(Assumptions!$B$65="","",Assumptions!$B$65)</f>
        <v/>
      </c>
      <c r="T65">
        <f>IF(Assumptions!$C$65="","",Assumptions!$C$65)</f>
        <v/>
      </c>
      <c r="U65">
        <f>IF(Employees!$A$65="","",Employees!$A$65)</f>
        <v/>
      </c>
    </row>
    <row r="66">
      <c r="A66" s="35" t="n"/>
      <c r="B66" s="16" t="n"/>
      <c r="C66" s="6">
        <f>IF($B66="","",IFERROR(VLOOKUP($B66,Employees!$A$5:$F$104,2,FALSE),""))</f>
        <v/>
      </c>
      <c r="D66" s="16" t="n"/>
      <c r="E66" s="17" t="n"/>
      <c r="F66" s="17" t="n"/>
      <c r="G66" s="42">
        <f>IF($B66="","",IFERROR(VLOOKUP($B66,Employees!$A$5:$F$104,4,FALSE),""))</f>
        <v/>
      </c>
      <c r="H66" s="43">
        <f>IF($B66="","",IFERROR(VLOOKUP($B66,Employees!$A$5:$F$104,5,FALSE),""))</f>
        <v/>
      </c>
      <c r="I66" s="36">
        <f>IF(OR($A66="",$B66="",$E66="",$G66=""),"",ROUND($E66*$G66,2))</f>
        <v/>
      </c>
      <c r="J66" s="36">
        <f>IF(OR($A66="",$B66="",$F66="",$G66="",$H66=""),"",ROUND($F66*$G66*$H66,2))</f>
        <v/>
      </c>
      <c r="K66" s="41" t="n"/>
      <c r="L66" s="36">
        <f>IF(OR($A66="",$B66="",$G66="",AND($E66="",$F66="",$K66="")),"",ROUND(IF($I66="",0,$I66)+IF($J66="",0,$J66)+IF($K66="",0,$K66),2))</f>
        <v/>
      </c>
      <c r="M66" s="41" t="n"/>
      <c r="N66" s="41" t="n"/>
      <c r="O66" s="36">
        <f>IF($L66="","",ROUND($L66+IF($M66="",0,$M66)-IF($N66="",0,$N66),2))</f>
        <v/>
      </c>
      <c r="P66" s="21" t="n"/>
      <c r="Q66" s="26">
        <f>IF(AND($A66="",$B66="",$D66="",$E66="",$F66="",$K66="",$M66="",$N66="",$P66="",$R66=""),"",IF($A66="","Check pay period",IF($B66="","Check employee ID",IF($C66="","Check employee ID",IF(IFERROR(VLOOKUP($B66,Employees!$A$5:$F$104,6,FALSE),"")&lt;&gt;"Active","Check employee status",IF($D66="","Check crew",IF($G66="","Check employee rate",IF($H66="","Check OT multiplier",IF(AND($E66="",$F66="",$K66=""),"Check pay inputs",IF(IFERROR($E66+$F66,0)&gt;$W$2,"Check hours",IF($P66="","Check approval status",IF(AND($P66="Approved",$O66&lt;0),"Check negative amount",""))))))))))))</f>
        <v/>
      </c>
      <c r="R66" s="23" t="n"/>
      <c r="S66">
        <f>IF(Assumptions!$B$66="","",Assumptions!$B$66)</f>
        <v/>
      </c>
      <c r="T66">
        <f>IF(Assumptions!$C$66="","",Assumptions!$C$66)</f>
        <v/>
      </c>
      <c r="U66">
        <f>IF(Employees!$A$66="","",Employees!$A$66)</f>
        <v/>
      </c>
    </row>
    <row r="67">
      <c r="A67" s="35" t="n"/>
      <c r="B67" s="16" t="n"/>
      <c r="C67" s="9">
        <f>IF($B67="","",IFERROR(VLOOKUP($B67,Employees!$A$5:$F$104,2,FALSE),""))</f>
        <v/>
      </c>
      <c r="D67" s="16" t="n"/>
      <c r="E67" s="17" t="n"/>
      <c r="F67" s="17" t="n"/>
      <c r="G67" s="39">
        <f>IF($B67="","",IFERROR(VLOOKUP($B67,Employees!$A$5:$F$104,4,FALSE),""))</f>
        <v/>
      </c>
      <c r="H67" s="40">
        <f>IF($B67="","",IFERROR(VLOOKUP($B67,Employees!$A$5:$F$104,5,FALSE),""))</f>
        <v/>
      </c>
      <c r="I67" s="37">
        <f>IF(OR($A67="",$B67="",$E67="",$G67=""),"",ROUND($E67*$G67,2))</f>
        <v/>
      </c>
      <c r="J67" s="37">
        <f>IF(OR($A67="",$B67="",$F67="",$G67="",$H67=""),"",ROUND($F67*$G67*$H67,2))</f>
        <v/>
      </c>
      <c r="K67" s="41" t="n"/>
      <c r="L67" s="37">
        <f>IF(OR($A67="",$B67="",$G67="",AND($E67="",$F67="",$K67="")),"",ROUND(IF($I67="",0,$I67)+IF($J67="",0,$J67)+IF($K67="",0,$K67),2))</f>
        <v/>
      </c>
      <c r="M67" s="41" t="n"/>
      <c r="N67" s="41" t="n"/>
      <c r="O67" s="37">
        <f>IF($L67="","",ROUND($L67+IF($M67="",0,$M67)-IF($N67="",0,$N67),2))</f>
        <v/>
      </c>
      <c r="P67" s="21" t="n"/>
      <c r="Q67" s="22">
        <f>IF(AND($A67="",$B67="",$D67="",$E67="",$F67="",$K67="",$M67="",$N67="",$P67="",$R67=""),"",IF($A67="","Check pay period",IF($B67="","Check employee ID",IF($C67="","Check employee ID",IF(IFERROR(VLOOKUP($B67,Employees!$A$5:$F$104,6,FALSE),"")&lt;&gt;"Active","Check employee status",IF($D67="","Check crew",IF($G67="","Check employee rate",IF($H67="","Check OT multiplier",IF(AND($E67="",$F67="",$K67=""),"Check pay inputs",IF(IFERROR($E67+$F67,0)&gt;$W$2,"Check hours",IF($P67="","Check approval status",IF(AND($P67="Approved",$O67&lt;0),"Check negative amount",""))))))))))))</f>
        <v/>
      </c>
      <c r="R67" s="23" t="n"/>
      <c r="S67">
        <f>IF(Assumptions!$B$67="","",Assumptions!$B$67)</f>
        <v/>
      </c>
      <c r="T67">
        <f>IF(Assumptions!$C$67="","",Assumptions!$C$67)</f>
        <v/>
      </c>
      <c r="U67">
        <f>IF(Employees!$A$67="","",Employees!$A$67)</f>
        <v/>
      </c>
    </row>
    <row r="68">
      <c r="A68" s="35" t="n"/>
      <c r="B68" s="16" t="n"/>
      <c r="C68" s="6">
        <f>IF($B68="","",IFERROR(VLOOKUP($B68,Employees!$A$5:$F$104,2,FALSE),""))</f>
        <v/>
      </c>
      <c r="D68" s="16" t="n"/>
      <c r="E68" s="17" t="n"/>
      <c r="F68" s="17" t="n"/>
      <c r="G68" s="42">
        <f>IF($B68="","",IFERROR(VLOOKUP($B68,Employees!$A$5:$F$104,4,FALSE),""))</f>
        <v/>
      </c>
      <c r="H68" s="43">
        <f>IF($B68="","",IFERROR(VLOOKUP($B68,Employees!$A$5:$F$104,5,FALSE),""))</f>
        <v/>
      </c>
      <c r="I68" s="36">
        <f>IF(OR($A68="",$B68="",$E68="",$G68=""),"",ROUND($E68*$G68,2))</f>
        <v/>
      </c>
      <c r="J68" s="36">
        <f>IF(OR($A68="",$B68="",$F68="",$G68="",$H68=""),"",ROUND($F68*$G68*$H68,2))</f>
        <v/>
      </c>
      <c r="K68" s="41" t="n"/>
      <c r="L68" s="36">
        <f>IF(OR($A68="",$B68="",$G68="",AND($E68="",$F68="",$K68="")),"",ROUND(IF($I68="",0,$I68)+IF($J68="",0,$J68)+IF($K68="",0,$K68),2))</f>
        <v/>
      </c>
      <c r="M68" s="41" t="n"/>
      <c r="N68" s="41" t="n"/>
      <c r="O68" s="36">
        <f>IF($L68="","",ROUND($L68+IF($M68="",0,$M68)-IF($N68="",0,$N68),2))</f>
        <v/>
      </c>
      <c r="P68" s="21" t="n"/>
      <c r="Q68" s="26">
        <f>IF(AND($A68="",$B68="",$D68="",$E68="",$F68="",$K68="",$M68="",$N68="",$P68="",$R68=""),"",IF($A68="","Check pay period",IF($B68="","Check employee ID",IF($C68="","Check employee ID",IF(IFERROR(VLOOKUP($B68,Employees!$A$5:$F$104,6,FALSE),"")&lt;&gt;"Active","Check employee status",IF($D68="","Check crew",IF($G68="","Check employee rate",IF($H68="","Check OT multiplier",IF(AND($E68="",$F68="",$K68=""),"Check pay inputs",IF(IFERROR($E68+$F68,0)&gt;$W$2,"Check hours",IF($P68="","Check approval status",IF(AND($P68="Approved",$O68&lt;0),"Check negative amount",""))))))))))))</f>
        <v/>
      </c>
      <c r="R68" s="23" t="n"/>
      <c r="S68">
        <f>IF(Assumptions!$B$68="","",Assumptions!$B$68)</f>
        <v/>
      </c>
      <c r="T68">
        <f>IF(Assumptions!$C$68="","",Assumptions!$C$68)</f>
        <v/>
      </c>
      <c r="U68">
        <f>IF(Employees!$A$68="","",Employees!$A$68)</f>
        <v/>
      </c>
    </row>
    <row r="69">
      <c r="A69" s="35" t="n"/>
      <c r="B69" s="16" t="n"/>
      <c r="C69" s="9">
        <f>IF($B69="","",IFERROR(VLOOKUP($B69,Employees!$A$5:$F$104,2,FALSE),""))</f>
        <v/>
      </c>
      <c r="D69" s="16" t="n"/>
      <c r="E69" s="17" t="n"/>
      <c r="F69" s="17" t="n"/>
      <c r="G69" s="39">
        <f>IF($B69="","",IFERROR(VLOOKUP($B69,Employees!$A$5:$F$104,4,FALSE),""))</f>
        <v/>
      </c>
      <c r="H69" s="40">
        <f>IF($B69="","",IFERROR(VLOOKUP($B69,Employees!$A$5:$F$104,5,FALSE),""))</f>
        <v/>
      </c>
      <c r="I69" s="37">
        <f>IF(OR($A69="",$B69="",$E69="",$G69=""),"",ROUND($E69*$G69,2))</f>
        <v/>
      </c>
      <c r="J69" s="37">
        <f>IF(OR($A69="",$B69="",$F69="",$G69="",$H69=""),"",ROUND($F69*$G69*$H69,2))</f>
        <v/>
      </c>
      <c r="K69" s="41" t="n"/>
      <c r="L69" s="37">
        <f>IF(OR($A69="",$B69="",$G69="",AND($E69="",$F69="",$K69="")),"",ROUND(IF($I69="",0,$I69)+IF($J69="",0,$J69)+IF($K69="",0,$K69),2))</f>
        <v/>
      </c>
      <c r="M69" s="41" t="n"/>
      <c r="N69" s="41" t="n"/>
      <c r="O69" s="37">
        <f>IF($L69="","",ROUND($L69+IF($M69="",0,$M69)-IF($N69="",0,$N69),2))</f>
        <v/>
      </c>
      <c r="P69" s="21" t="n"/>
      <c r="Q69" s="22">
        <f>IF(AND($A69="",$B69="",$D69="",$E69="",$F69="",$K69="",$M69="",$N69="",$P69="",$R69=""),"",IF($A69="","Check pay period",IF($B69="","Check employee ID",IF($C69="","Check employee ID",IF(IFERROR(VLOOKUP($B69,Employees!$A$5:$F$104,6,FALSE),"")&lt;&gt;"Active","Check employee status",IF($D69="","Check crew",IF($G69="","Check employee rate",IF($H69="","Check OT multiplier",IF(AND($E69="",$F69="",$K69=""),"Check pay inputs",IF(IFERROR($E69+$F69,0)&gt;$W$2,"Check hours",IF($P69="","Check approval status",IF(AND($P69="Approved",$O69&lt;0),"Check negative amount",""))))))))))))</f>
        <v/>
      </c>
      <c r="R69" s="23" t="n"/>
      <c r="S69">
        <f>IF(Assumptions!$B$69="","",Assumptions!$B$69)</f>
        <v/>
      </c>
      <c r="T69">
        <f>IF(Assumptions!$C$69="","",Assumptions!$C$69)</f>
        <v/>
      </c>
      <c r="U69">
        <f>IF(Employees!$A$69="","",Employees!$A$69)</f>
        <v/>
      </c>
    </row>
    <row r="70">
      <c r="A70" s="35" t="n"/>
      <c r="B70" s="16" t="n"/>
      <c r="C70" s="6">
        <f>IF($B70="","",IFERROR(VLOOKUP($B70,Employees!$A$5:$F$104,2,FALSE),""))</f>
        <v/>
      </c>
      <c r="D70" s="16" t="n"/>
      <c r="E70" s="17" t="n"/>
      <c r="F70" s="17" t="n"/>
      <c r="G70" s="42">
        <f>IF($B70="","",IFERROR(VLOOKUP($B70,Employees!$A$5:$F$104,4,FALSE),""))</f>
        <v/>
      </c>
      <c r="H70" s="43">
        <f>IF($B70="","",IFERROR(VLOOKUP($B70,Employees!$A$5:$F$104,5,FALSE),""))</f>
        <v/>
      </c>
      <c r="I70" s="36">
        <f>IF(OR($A70="",$B70="",$E70="",$G70=""),"",ROUND($E70*$G70,2))</f>
        <v/>
      </c>
      <c r="J70" s="36">
        <f>IF(OR($A70="",$B70="",$F70="",$G70="",$H70=""),"",ROUND($F70*$G70*$H70,2))</f>
        <v/>
      </c>
      <c r="K70" s="41" t="n"/>
      <c r="L70" s="36">
        <f>IF(OR($A70="",$B70="",$G70="",AND($E70="",$F70="",$K70="")),"",ROUND(IF($I70="",0,$I70)+IF($J70="",0,$J70)+IF($K70="",0,$K70),2))</f>
        <v/>
      </c>
      <c r="M70" s="41" t="n"/>
      <c r="N70" s="41" t="n"/>
      <c r="O70" s="36">
        <f>IF($L70="","",ROUND($L70+IF($M70="",0,$M70)-IF($N70="",0,$N70),2))</f>
        <v/>
      </c>
      <c r="P70" s="21" t="n"/>
      <c r="Q70" s="26">
        <f>IF(AND($A70="",$B70="",$D70="",$E70="",$F70="",$K70="",$M70="",$N70="",$P70="",$R70=""),"",IF($A70="","Check pay period",IF($B70="","Check employee ID",IF($C70="","Check employee ID",IF(IFERROR(VLOOKUP($B70,Employees!$A$5:$F$104,6,FALSE),"")&lt;&gt;"Active","Check employee status",IF($D70="","Check crew",IF($G70="","Check employee rate",IF($H70="","Check OT multiplier",IF(AND($E70="",$F70="",$K70=""),"Check pay inputs",IF(IFERROR($E70+$F70,0)&gt;$W$2,"Check hours",IF($P70="","Check approval status",IF(AND($P70="Approved",$O70&lt;0),"Check negative amount",""))))))))))))</f>
        <v/>
      </c>
      <c r="R70" s="23" t="n"/>
      <c r="S70">
        <f>IF(Assumptions!$B$70="","",Assumptions!$B$70)</f>
        <v/>
      </c>
      <c r="T70">
        <f>IF(Assumptions!$C$70="","",Assumptions!$C$70)</f>
        <v/>
      </c>
      <c r="U70">
        <f>IF(Employees!$A$70="","",Employees!$A$70)</f>
        <v/>
      </c>
    </row>
    <row r="71">
      <c r="A71" s="35" t="n"/>
      <c r="B71" s="16" t="n"/>
      <c r="C71" s="9">
        <f>IF($B71="","",IFERROR(VLOOKUP($B71,Employees!$A$5:$F$104,2,FALSE),""))</f>
        <v/>
      </c>
      <c r="D71" s="16" t="n"/>
      <c r="E71" s="17" t="n"/>
      <c r="F71" s="17" t="n"/>
      <c r="G71" s="39">
        <f>IF($B71="","",IFERROR(VLOOKUP($B71,Employees!$A$5:$F$104,4,FALSE),""))</f>
        <v/>
      </c>
      <c r="H71" s="40">
        <f>IF($B71="","",IFERROR(VLOOKUP($B71,Employees!$A$5:$F$104,5,FALSE),""))</f>
        <v/>
      </c>
      <c r="I71" s="37">
        <f>IF(OR($A71="",$B71="",$E71="",$G71=""),"",ROUND($E71*$G71,2))</f>
        <v/>
      </c>
      <c r="J71" s="37">
        <f>IF(OR($A71="",$B71="",$F71="",$G71="",$H71=""),"",ROUND($F71*$G71*$H71,2))</f>
        <v/>
      </c>
      <c r="K71" s="41" t="n"/>
      <c r="L71" s="37">
        <f>IF(OR($A71="",$B71="",$G71="",AND($E71="",$F71="",$K71="")),"",ROUND(IF($I71="",0,$I71)+IF($J71="",0,$J71)+IF($K71="",0,$K71),2))</f>
        <v/>
      </c>
      <c r="M71" s="41" t="n"/>
      <c r="N71" s="41" t="n"/>
      <c r="O71" s="37">
        <f>IF($L71="","",ROUND($L71+IF($M71="",0,$M71)-IF($N71="",0,$N71),2))</f>
        <v/>
      </c>
      <c r="P71" s="21" t="n"/>
      <c r="Q71" s="22">
        <f>IF(AND($A71="",$B71="",$D71="",$E71="",$F71="",$K71="",$M71="",$N71="",$P71="",$R71=""),"",IF($A71="","Check pay period",IF($B71="","Check employee ID",IF($C71="","Check employee ID",IF(IFERROR(VLOOKUP($B71,Employees!$A$5:$F$104,6,FALSE),"")&lt;&gt;"Active","Check employee status",IF($D71="","Check crew",IF($G71="","Check employee rate",IF($H71="","Check OT multiplier",IF(AND($E71="",$F71="",$K71=""),"Check pay inputs",IF(IFERROR($E71+$F71,0)&gt;$W$2,"Check hours",IF($P71="","Check approval status",IF(AND($P71="Approved",$O71&lt;0),"Check negative amount",""))))))))))))</f>
        <v/>
      </c>
      <c r="R71" s="23" t="n"/>
      <c r="S71">
        <f>IF(Assumptions!$B$71="","",Assumptions!$B$71)</f>
        <v/>
      </c>
      <c r="T71">
        <f>IF(Assumptions!$C$71="","",Assumptions!$C$71)</f>
        <v/>
      </c>
      <c r="U71">
        <f>IF(Employees!$A$71="","",Employees!$A$71)</f>
        <v/>
      </c>
    </row>
    <row r="72">
      <c r="A72" s="35" t="n"/>
      <c r="B72" s="16" t="n"/>
      <c r="C72" s="6">
        <f>IF($B72="","",IFERROR(VLOOKUP($B72,Employees!$A$5:$F$104,2,FALSE),""))</f>
        <v/>
      </c>
      <c r="D72" s="16" t="n"/>
      <c r="E72" s="17" t="n"/>
      <c r="F72" s="17" t="n"/>
      <c r="G72" s="42">
        <f>IF($B72="","",IFERROR(VLOOKUP($B72,Employees!$A$5:$F$104,4,FALSE),""))</f>
        <v/>
      </c>
      <c r="H72" s="43">
        <f>IF($B72="","",IFERROR(VLOOKUP($B72,Employees!$A$5:$F$104,5,FALSE),""))</f>
        <v/>
      </c>
      <c r="I72" s="36">
        <f>IF(OR($A72="",$B72="",$E72="",$G72=""),"",ROUND($E72*$G72,2))</f>
        <v/>
      </c>
      <c r="J72" s="36">
        <f>IF(OR($A72="",$B72="",$F72="",$G72="",$H72=""),"",ROUND($F72*$G72*$H72,2))</f>
        <v/>
      </c>
      <c r="K72" s="41" t="n"/>
      <c r="L72" s="36">
        <f>IF(OR($A72="",$B72="",$G72="",AND($E72="",$F72="",$K72="")),"",ROUND(IF($I72="",0,$I72)+IF($J72="",0,$J72)+IF($K72="",0,$K72),2))</f>
        <v/>
      </c>
      <c r="M72" s="41" t="n"/>
      <c r="N72" s="41" t="n"/>
      <c r="O72" s="36">
        <f>IF($L72="","",ROUND($L72+IF($M72="",0,$M72)-IF($N72="",0,$N72),2))</f>
        <v/>
      </c>
      <c r="P72" s="21" t="n"/>
      <c r="Q72" s="26">
        <f>IF(AND($A72="",$B72="",$D72="",$E72="",$F72="",$K72="",$M72="",$N72="",$P72="",$R72=""),"",IF($A72="","Check pay period",IF($B72="","Check employee ID",IF($C72="","Check employee ID",IF(IFERROR(VLOOKUP($B72,Employees!$A$5:$F$104,6,FALSE),"")&lt;&gt;"Active","Check employee status",IF($D72="","Check crew",IF($G72="","Check employee rate",IF($H72="","Check OT multiplier",IF(AND($E72="",$F72="",$K72=""),"Check pay inputs",IF(IFERROR($E72+$F72,0)&gt;$W$2,"Check hours",IF($P72="","Check approval status",IF(AND($P72="Approved",$O72&lt;0),"Check negative amount",""))))))))))))</f>
        <v/>
      </c>
      <c r="R72" s="23" t="n"/>
      <c r="S72">
        <f>IF(Assumptions!$B$72="","",Assumptions!$B$72)</f>
        <v/>
      </c>
      <c r="T72">
        <f>IF(Assumptions!$C$72="","",Assumptions!$C$72)</f>
        <v/>
      </c>
      <c r="U72">
        <f>IF(Employees!$A$72="","",Employees!$A$72)</f>
        <v/>
      </c>
    </row>
    <row r="73">
      <c r="A73" s="35" t="n"/>
      <c r="B73" s="16" t="n"/>
      <c r="C73" s="9">
        <f>IF($B73="","",IFERROR(VLOOKUP($B73,Employees!$A$5:$F$104,2,FALSE),""))</f>
        <v/>
      </c>
      <c r="D73" s="16" t="n"/>
      <c r="E73" s="17" t="n"/>
      <c r="F73" s="17" t="n"/>
      <c r="G73" s="39">
        <f>IF($B73="","",IFERROR(VLOOKUP($B73,Employees!$A$5:$F$104,4,FALSE),""))</f>
        <v/>
      </c>
      <c r="H73" s="40">
        <f>IF($B73="","",IFERROR(VLOOKUP($B73,Employees!$A$5:$F$104,5,FALSE),""))</f>
        <v/>
      </c>
      <c r="I73" s="37">
        <f>IF(OR($A73="",$B73="",$E73="",$G73=""),"",ROUND($E73*$G73,2))</f>
        <v/>
      </c>
      <c r="J73" s="37">
        <f>IF(OR($A73="",$B73="",$F73="",$G73="",$H73=""),"",ROUND($F73*$G73*$H73,2))</f>
        <v/>
      </c>
      <c r="K73" s="41" t="n"/>
      <c r="L73" s="37">
        <f>IF(OR($A73="",$B73="",$G73="",AND($E73="",$F73="",$K73="")),"",ROUND(IF($I73="",0,$I73)+IF($J73="",0,$J73)+IF($K73="",0,$K73),2))</f>
        <v/>
      </c>
      <c r="M73" s="41" t="n"/>
      <c r="N73" s="41" t="n"/>
      <c r="O73" s="37">
        <f>IF($L73="","",ROUND($L73+IF($M73="",0,$M73)-IF($N73="",0,$N73),2))</f>
        <v/>
      </c>
      <c r="P73" s="21" t="n"/>
      <c r="Q73" s="22">
        <f>IF(AND($A73="",$B73="",$D73="",$E73="",$F73="",$K73="",$M73="",$N73="",$P73="",$R73=""),"",IF($A73="","Check pay period",IF($B73="","Check employee ID",IF($C73="","Check employee ID",IF(IFERROR(VLOOKUP($B73,Employees!$A$5:$F$104,6,FALSE),"")&lt;&gt;"Active","Check employee status",IF($D73="","Check crew",IF($G73="","Check employee rate",IF($H73="","Check OT multiplier",IF(AND($E73="",$F73="",$K73=""),"Check pay inputs",IF(IFERROR($E73+$F73,0)&gt;$W$2,"Check hours",IF($P73="","Check approval status",IF(AND($P73="Approved",$O73&lt;0),"Check negative amount",""))))))))))))</f>
        <v/>
      </c>
      <c r="R73" s="23" t="n"/>
      <c r="S73">
        <f>IF(Assumptions!$B$73="","",Assumptions!$B$73)</f>
        <v/>
      </c>
      <c r="T73">
        <f>IF(Assumptions!$C$73="","",Assumptions!$C$73)</f>
        <v/>
      </c>
      <c r="U73">
        <f>IF(Employees!$A$73="","",Employees!$A$73)</f>
        <v/>
      </c>
    </row>
    <row r="74">
      <c r="A74" s="35" t="n"/>
      <c r="B74" s="16" t="n"/>
      <c r="C74" s="6">
        <f>IF($B74="","",IFERROR(VLOOKUP($B74,Employees!$A$5:$F$104,2,FALSE),""))</f>
        <v/>
      </c>
      <c r="D74" s="16" t="n"/>
      <c r="E74" s="17" t="n"/>
      <c r="F74" s="17" t="n"/>
      <c r="G74" s="42">
        <f>IF($B74="","",IFERROR(VLOOKUP($B74,Employees!$A$5:$F$104,4,FALSE),""))</f>
        <v/>
      </c>
      <c r="H74" s="43">
        <f>IF($B74="","",IFERROR(VLOOKUP($B74,Employees!$A$5:$F$104,5,FALSE),""))</f>
        <v/>
      </c>
      <c r="I74" s="36">
        <f>IF(OR($A74="",$B74="",$E74="",$G74=""),"",ROUND($E74*$G74,2))</f>
        <v/>
      </c>
      <c r="J74" s="36">
        <f>IF(OR($A74="",$B74="",$F74="",$G74="",$H74=""),"",ROUND($F74*$G74*$H74,2))</f>
        <v/>
      </c>
      <c r="K74" s="41" t="n"/>
      <c r="L74" s="36">
        <f>IF(OR($A74="",$B74="",$G74="",AND($E74="",$F74="",$K74="")),"",ROUND(IF($I74="",0,$I74)+IF($J74="",0,$J74)+IF($K74="",0,$K74),2))</f>
        <v/>
      </c>
      <c r="M74" s="41" t="n"/>
      <c r="N74" s="41" t="n"/>
      <c r="O74" s="36">
        <f>IF($L74="","",ROUND($L74+IF($M74="",0,$M74)-IF($N74="",0,$N74),2))</f>
        <v/>
      </c>
      <c r="P74" s="21" t="n"/>
      <c r="Q74" s="26">
        <f>IF(AND($A74="",$B74="",$D74="",$E74="",$F74="",$K74="",$M74="",$N74="",$P74="",$R74=""),"",IF($A74="","Check pay period",IF($B74="","Check employee ID",IF($C74="","Check employee ID",IF(IFERROR(VLOOKUP($B74,Employees!$A$5:$F$104,6,FALSE),"")&lt;&gt;"Active","Check employee status",IF($D74="","Check crew",IF($G74="","Check employee rate",IF($H74="","Check OT multiplier",IF(AND($E74="",$F74="",$K74=""),"Check pay inputs",IF(IFERROR($E74+$F74,0)&gt;$W$2,"Check hours",IF($P74="","Check approval status",IF(AND($P74="Approved",$O74&lt;0),"Check negative amount",""))))))))))))</f>
        <v/>
      </c>
      <c r="R74" s="23" t="n"/>
      <c r="S74">
        <f>IF(Assumptions!$B$74="","",Assumptions!$B$74)</f>
        <v/>
      </c>
      <c r="T74">
        <f>IF(Assumptions!$C$74="","",Assumptions!$C$74)</f>
        <v/>
      </c>
      <c r="U74">
        <f>IF(Employees!$A$74="","",Employees!$A$74)</f>
        <v/>
      </c>
    </row>
    <row r="75">
      <c r="A75" s="35" t="n"/>
      <c r="B75" s="16" t="n"/>
      <c r="C75" s="9">
        <f>IF($B75="","",IFERROR(VLOOKUP($B75,Employees!$A$5:$F$104,2,FALSE),""))</f>
        <v/>
      </c>
      <c r="D75" s="16" t="n"/>
      <c r="E75" s="17" t="n"/>
      <c r="F75" s="17" t="n"/>
      <c r="G75" s="39">
        <f>IF($B75="","",IFERROR(VLOOKUP($B75,Employees!$A$5:$F$104,4,FALSE),""))</f>
        <v/>
      </c>
      <c r="H75" s="40">
        <f>IF($B75="","",IFERROR(VLOOKUP($B75,Employees!$A$5:$F$104,5,FALSE),""))</f>
        <v/>
      </c>
      <c r="I75" s="37">
        <f>IF(OR($A75="",$B75="",$E75="",$G75=""),"",ROUND($E75*$G75,2))</f>
        <v/>
      </c>
      <c r="J75" s="37">
        <f>IF(OR($A75="",$B75="",$F75="",$G75="",$H75=""),"",ROUND($F75*$G75*$H75,2))</f>
        <v/>
      </c>
      <c r="K75" s="41" t="n"/>
      <c r="L75" s="37">
        <f>IF(OR($A75="",$B75="",$G75="",AND($E75="",$F75="",$K75="")),"",ROUND(IF($I75="",0,$I75)+IF($J75="",0,$J75)+IF($K75="",0,$K75),2))</f>
        <v/>
      </c>
      <c r="M75" s="41" t="n"/>
      <c r="N75" s="41" t="n"/>
      <c r="O75" s="37">
        <f>IF($L75="","",ROUND($L75+IF($M75="",0,$M75)-IF($N75="",0,$N75),2))</f>
        <v/>
      </c>
      <c r="P75" s="21" t="n"/>
      <c r="Q75" s="22">
        <f>IF(AND($A75="",$B75="",$D75="",$E75="",$F75="",$K75="",$M75="",$N75="",$P75="",$R75=""),"",IF($A75="","Check pay period",IF($B75="","Check employee ID",IF($C75="","Check employee ID",IF(IFERROR(VLOOKUP($B75,Employees!$A$5:$F$104,6,FALSE),"")&lt;&gt;"Active","Check employee status",IF($D75="","Check crew",IF($G75="","Check employee rate",IF($H75="","Check OT multiplier",IF(AND($E75="",$F75="",$K75=""),"Check pay inputs",IF(IFERROR($E75+$F75,0)&gt;$W$2,"Check hours",IF($P75="","Check approval status",IF(AND($P75="Approved",$O75&lt;0),"Check negative amount",""))))))))))))</f>
        <v/>
      </c>
      <c r="R75" s="23" t="n"/>
      <c r="S75">
        <f>IF(Assumptions!$B$75="","",Assumptions!$B$75)</f>
        <v/>
      </c>
      <c r="T75">
        <f>IF(Assumptions!$C$75="","",Assumptions!$C$75)</f>
        <v/>
      </c>
      <c r="U75">
        <f>IF(Employees!$A$75="","",Employees!$A$75)</f>
        <v/>
      </c>
    </row>
    <row r="76">
      <c r="A76" s="35" t="n"/>
      <c r="B76" s="16" t="n"/>
      <c r="C76" s="6">
        <f>IF($B76="","",IFERROR(VLOOKUP($B76,Employees!$A$5:$F$104,2,FALSE),""))</f>
        <v/>
      </c>
      <c r="D76" s="16" t="n"/>
      <c r="E76" s="17" t="n"/>
      <c r="F76" s="17" t="n"/>
      <c r="G76" s="42">
        <f>IF($B76="","",IFERROR(VLOOKUP($B76,Employees!$A$5:$F$104,4,FALSE),""))</f>
        <v/>
      </c>
      <c r="H76" s="43">
        <f>IF($B76="","",IFERROR(VLOOKUP($B76,Employees!$A$5:$F$104,5,FALSE),""))</f>
        <v/>
      </c>
      <c r="I76" s="36">
        <f>IF(OR($A76="",$B76="",$E76="",$G76=""),"",ROUND($E76*$G76,2))</f>
        <v/>
      </c>
      <c r="J76" s="36">
        <f>IF(OR($A76="",$B76="",$F76="",$G76="",$H76=""),"",ROUND($F76*$G76*$H76,2))</f>
        <v/>
      </c>
      <c r="K76" s="41" t="n"/>
      <c r="L76" s="36">
        <f>IF(OR($A76="",$B76="",$G76="",AND($E76="",$F76="",$K76="")),"",ROUND(IF($I76="",0,$I76)+IF($J76="",0,$J76)+IF($K76="",0,$K76),2))</f>
        <v/>
      </c>
      <c r="M76" s="41" t="n"/>
      <c r="N76" s="41" t="n"/>
      <c r="O76" s="36">
        <f>IF($L76="","",ROUND($L76+IF($M76="",0,$M76)-IF($N76="",0,$N76),2))</f>
        <v/>
      </c>
      <c r="P76" s="21" t="n"/>
      <c r="Q76" s="26">
        <f>IF(AND($A76="",$B76="",$D76="",$E76="",$F76="",$K76="",$M76="",$N76="",$P76="",$R76=""),"",IF($A76="","Check pay period",IF($B76="","Check employee ID",IF($C76="","Check employee ID",IF(IFERROR(VLOOKUP($B76,Employees!$A$5:$F$104,6,FALSE),"")&lt;&gt;"Active","Check employee status",IF($D76="","Check crew",IF($G76="","Check employee rate",IF($H76="","Check OT multiplier",IF(AND($E76="",$F76="",$K76=""),"Check pay inputs",IF(IFERROR($E76+$F76,0)&gt;$W$2,"Check hours",IF($P76="","Check approval status",IF(AND($P76="Approved",$O76&lt;0),"Check negative amount",""))))))))))))</f>
        <v/>
      </c>
      <c r="R76" s="23" t="n"/>
      <c r="S76">
        <f>IF(Assumptions!$B$76="","",Assumptions!$B$76)</f>
        <v/>
      </c>
      <c r="T76">
        <f>IF(Assumptions!$C$76="","",Assumptions!$C$76)</f>
        <v/>
      </c>
      <c r="U76">
        <f>IF(Employees!$A$76="","",Employees!$A$76)</f>
        <v/>
      </c>
    </row>
    <row r="77">
      <c r="A77" s="35" t="n"/>
      <c r="B77" s="16" t="n"/>
      <c r="C77" s="9">
        <f>IF($B77="","",IFERROR(VLOOKUP($B77,Employees!$A$5:$F$104,2,FALSE),""))</f>
        <v/>
      </c>
      <c r="D77" s="16" t="n"/>
      <c r="E77" s="17" t="n"/>
      <c r="F77" s="17" t="n"/>
      <c r="G77" s="39">
        <f>IF($B77="","",IFERROR(VLOOKUP($B77,Employees!$A$5:$F$104,4,FALSE),""))</f>
        <v/>
      </c>
      <c r="H77" s="40">
        <f>IF($B77="","",IFERROR(VLOOKUP($B77,Employees!$A$5:$F$104,5,FALSE),""))</f>
        <v/>
      </c>
      <c r="I77" s="37">
        <f>IF(OR($A77="",$B77="",$E77="",$G77=""),"",ROUND($E77*$G77,2))</f>
        <v/>
      </c>
      <c r="J77" s="37">
        <f>IF(OR($A77="",$B77="",$F77="",$G77="",$H77=""),"",ROUND($F77*$G77*$H77,2))</f>
        <v/>
      </c>
      <c r="K77" s="41" t="n"/>
      <c r="L77" s="37">
        <f>IF(OR($A77="",$B77="",$G77="",AND($E77="",$F77="",$K77="")),"",ROUND(IF($I77="",0,$I77)+IF($J77="",0,$J77)+IF($K77="",0,$K77),2))</f>
        <v/>
      </c>
      <c r="M77" s="41" t="n"/>
      <c r="N77" s="41" t="n"/>
      <c r="O77" s="37">
        <f>IF($L77="","",ROUND($L77+IF($M77="",0,$M77)-IF($N77="",0,$N77),2))</f>
        <v/>
      </c>
      <c r="P77" s="21" t="n"/>
      <c r="Q77" s="22">
        <f>IF(AND($A77="",$B77="",$D77="",$E77="",$F77="",$K77="",$M77="",$N77="",$P77="",$R77=""),"",IF($A77="","Check pay period",IF($B77="","Check employee ID",IF($C77="","Check employee ID",IF(IFERROR(VLOOKUP($B77,Employees!$A$5:$F$104,6,FALSE),"")&lt;&gt;"Active","Check employee status",IF($D77="","Check crew",IF($G77="","Check employee rate",IF($H77="","Check OT multiplier",IF(AND($E77="",$F77="",$K77=""),"Check pay inputs",IF(IFERROR($E77+$F77,0)&gt;$W$2,"Check hours",IF($P77="","Check approval status",IF(AND($P77="Approved",$O77&lt;0),"Check negative amount",""))))))))))))</f>
        <v/>
      </c>
      <c r="R77" s="23" t="n"/>
      <c r="S77">
        <f>IF(Assumptions!$B$77="","",Assumptions!$B$77)</f>
        <v/>
      </c>
      <c r="T77">
        <f>IF(Assumptions!$C$77="","",Assumptions!$C$77)</f>
        <v/>
      </c>
      <c r="U77">
        <f>IF(Employees!$A$77="","",Employees!$A$77)</f>
        <v/>
      </c>
    </row>
    <row r="78">
      <c r="A78" s="35" t="n"/>
      <c r="B78" s="16" t="n"/>
      <c r="C78" s="6">
        <f>IF($B78="","",IFERROR(VLOOKUP($B78,Employees!$A$5:$F$104,2,FALSE),""))</f>
        <v/>
      </c>
      <c r="D78" s="16" t="n"/>
      <c r="E78" s="17" t="n"/>
      <c r="F78" s="17" t="n"/>
      <c r="G78" s="42">
        <f>IF($B78="","",IFERROR(VLOOKUP($B78,Employees!$A$5:$F$104,4,FALSE),""))</f>
        <v/>
      </c>
      <c r="H78" s="43">
        <f>IF($B78="","",IFERROR(VLOOKUP($B78,Employees!$A$5:$F$104,5,FALSE),""))</f>
        <v/>
      </c>
      <c r="I78" s="36">
        <f>IF(OR($A78="",$B78="",$E78="",$G78=""),"",ROUND($E78*$G78,2))</f>
        <v/>
      </c>
      <c r="J78" s="36">
        <f>IF(OR($A78="",$B78="",$F78="",$G78="",$H78=""),"",ROUND($F78*$G78*$H78,2))</f>
        <v/>
      </c>
      <c r="K78" s="41" t="n"/>
      <c r="L78" s="36">
        <f>IF(OR($A78="",$B78="",$G78="",AND($E78="",$F78="",$K78="")),"",ROUND(IF($I78="",0,$I78)+IF($J78="",0,$J78)+IF($K78="",0,$K78),2))</f>
        <v/>
      </c>
      <c r="M78" s="41" t="n"/>
      <c r="N78" s="41" t="n"/>
      <c r="O78" s="36">
        <f>IF($L78="","",ROUND($L78+IF($M78="",0,$M78)-IF($N78="",0,$N78),2))</f>
        <v/>
      </c>
      <c r="P78" s="21" t="n"/>
      <c r="Q78" s="26">
        <f>IF(AND($A78="",$B78="",$D78="",$E78="",$F78="",$K78="",$M78="",$N78="",$P78="",$R78=""),"",IF($A78="","Check pay period",IF($B78="","Check employee ID",IF($C78="","Check employee ID",IF(IFERROR(VLOOKUP($B78,Employees!$A$5:$F$104,6,FALSE),"")&lt;&gt;"Active","Check employee status",IF($D78="","Check crew",IF($G78="","Check employee rate",IF($H78="","Check OT multiplier",IF(AND($E78="",$F78="",$K78=""),"Check pay inputs",IF(IFERROR($E78+$F78,0)&gt;$W$2,"Check hours",IF($P78="","Check approval status",IF(AND($P78="Approved",$O78&lt;0),"Check negative amount",""))))))))))))</f>
        <v/>
      </c>
      <c r="R78" s="23" t="n"/>
      <c r="S78">
        <f>IF(Assumptions!$B$78="","",Assumptions!$B$78)</f>
        <v/>
      </c>
      <c r="T78">
        <f>IF(Assumptions!$C$78="","",Assumptions!$C$78)</f>
        <v/>
      </c>
      <c r="U78">
        <f>IF(Employees!$A$78="","",Employees!$A$78)</f>
        <v/>
      </c>
    </row>
    <row r="79">
      <c r="A79" s="35" t="n"/>
      <c r="B79" s="16" t="n"/>
      <c r="C79" s="9">
        <f>IF($B79="","",IFERROR(VLOOKUP($B79,Employees!$A$5:$F$104,2,FALSE),""))</f>
        <v/>
      </c>
      <c r="D79" s="16" t="n"/>
      <c r="E79" s="17" t="n"/>
      <c r="F79" s="17" t="n"/>
      <c r="G79" s="39">
        <f>IF($B79="","",IFERROR(VLOOKUP($B79,Employees!$A$5:$F$104,4,FALSE),""))</f>
        <v/>
      </c>
      <c r="H79" s="40">
        <f>IF($B79="","",IFERROR(VLOOKUP($B79,Employees!$A$5:$F$104,5,FALSE),""))</f>
        <v/>
      </c>
      <c r="I79" s="37">
        <f>IF(OR($A79="",$B79="",$E79="",$G79=""),"",ROUND($E79*$G79,2))</f>
        <v/>
      </c>
      <c r="J79" s="37">
        <f>IF(OR($A79="",$B79="",$F79="",$G79="",$H79=""),"",ROUND($F79*$G79*$H79,2))</f>
        <v/>
      </c>
      <c r="K79" s="41" t="n"/>
      <c r="L79" s="37">
        <f>IF(OR($A79="",$B79="",$G79="",AND($E79="",$F79="",$K79="")),"",ROUND(IF($I79="",0,$I79)+IF($J79="",0,$J79)+IF($K79="",0,$K79),2))</f>
        <v/>
      </c>
      <c r="M79" s="41" t="n"/>
      <c r="N79" s="41" t="n"/>
      <c r="O79" s="37">
        <f>IF($L79="","",ROUND($L79+IF($M79="",0,$M79)-IF($N79="",0,$N79),2))</f>
        <v/>
      </c>
      <c r="P79" s="21" t="n"/>
      <c r="Q79" s="22">
        <f>IF(AND($A79="",$B79="",$D79="",$E79="",$F79="",$K79="",$M79="",$N79="",$P79="",$R79=""),"",IF($A79="","Check pay period",IF($B79="","Check employee ID",IF($C79="","Check employee ID",IF(IFERROR(VLOOKUP($B79,Employees!$A$5:$F$104,6,FALSE),"")&lt;&gt;"Active","Check employee status",IF($D79="","Check crew",IF($G79="","Check employee rate",IF($H79="","Check OT multiplier",IF(AND($E79="",$F79="",$K79=""),"Check pay inputs",IF(IFERROR($E79+$F79,0)&gt;$W$2,"Check hours",IF($P79="","Check approval status",IF(AND($P79="Approved",$O79&lt;0),"Check negative amount",""))))))))))))</f>
        <v/>
      </c>
      <c r="R79" s="23" t="n"/>
      <c r="S79">
        <f>IF(Assumptions!$B$79="","",Assumptions!$B$79)</f>
        <v/>
      </c>
      <c r="T79">
        <f>IF(Assumptions!$C$79="","",Assumptions!$C$79)</f>
        <v/>
      </c>
      <c r="U79">
        <f>IF(Employees!$A$79="","",Employees!$A$79)</f>
        <v/>
      </c>
    </row>
    <row r="80">
      <c r="A80" s="35" t="n"/>
      <c r="B80" s="16" t="n"/>
      <c r="C80" s="6">
        <f>IF($B80="","",IFERROR(VLOOKUP($B80,Employees!$A$5:$F$104,2,FALSE),""))</f>
        <v/>
      </c>
      <c r="D80" s="16" t="n"/>
      <c r="E80" s="17" t="n"/>
      <c r="F80" s="17" t="n"/>
      <c r="G80" s="42">
        <f>IF($B80="","",IFERROR(VLOOKUP($B80,Employees!$A$5:$F$104,4,FALSE),""))</f>
        <v/>
      </c>
      <c r="H80" s="43">
        <f>IF($B80="","",IFERROR(VLOOKUP($B80,Employees!$A$5:$F$104,5,FALSE),""))</f>
        <v/>
      </c>
      <c r="I80" s="36">
        <f>IF(OR($A80="",$B80="",$E80="",$G80=""),"",ROUND($E80*$G80,2))</f>
        <v/>
      </c>
      <c r="J80" s="36">
        <f>IF(OR($A80="",$B80="",$F80="",$G80="",$H80=""),"",ROUND($F80*$G80*$H80,2))</f>
        <v/>
      </c>
      <c r="K80" s="41" t="n"/>
      <c r="L80" s="36">
        <f>IF(OR($A80="",$B80="",$G80="",AND($E80="",$F80="",$K80="")),"",ROUND(IF($I80="",0,$I80)+IF($J80="",0,$J80)+IF($K80="",0,$K80),2))</f>
        <v/>
      </c>
      <c r="M80" s="41" t="n"/>
      <c r="N80" s="41" t="n"/>
      <c r="O80" s="36">
        <f>IF($L80="","",ROUND($L80+IF($M80="",0,$M80)-IF($N80="",0,$N80),2))</f>
        <v/>
      </c>
      <c r="P80" s="21" t="n"/>
      <c r="Q80" s="26">
        <f>IF(AND($A80="",$B80="",$D80="",$E80="",$F80="",$K80="",$M80="",$N80="",$P80="",$R80=""),"",IF($A80="","Check pay period",IF($B80="","Check employee ID",IF($C80="","Check employee ID",IF(IFERROR(VLOOKUP($B80,Employees!$A$5:$F$104,6,FALSE),"")&lt;&gt;"Active","Check employee status",IF($D80="","Check crew",IF($G80="","Check employee rate",IF($H80="","Check OT multiplier",IF(AND($E80="",$F80="",$K80=""),"Check pay inputs",IF(IFERROR($E80+$F80,0)&gt;$W$2,"Check hours",IF($P80="","Check approval status",IF(AND($P80="Approved",$O80&lt;0),"Check negative amount",""))))))))))))</f>
        <v/>
      </c>
      <c r="R80" s="23" t="n"/>
      <c r="S80">
        <f>IF(Assumptions!$B$80="","",Assumptions!$B$80)</f>
        <v/>
      </c>
      <c r="T80">
        <f>IF(Assumptions!$C$80="","",Assumptions!$C$80)</f>
        <v/>
      </c>
      <c r="U80">
        <f>IF(Employees!$A$80="","",Employees!$A$80)</f>
        <v/>
      </c>
    </row>
    <row r="81">
      <c r="A81" s="35" t="n"/>
      <c r="B81" s="16" t="n"/>
      <c r="C81" s="9">
        <f>IF($B81="","",IFERROR(VLOOKUP($B81,Employees!$A$5:$F$104,2,FALSE),""))</f>
        <v/>
      </c>
      <c r="D81" s="16" t="n"/>
      <c r="E81" s="17" t="n"/>
      <c r="F81" s="17" t="n"/>
      <c r="G81" s="39">
        <f>IF($B81="","",IFERROR(VLOOKUP($B81,Employees!$A$5:$F$104,4,FALSE),""))</f>
        <v/>
      </c>
      <c r="H81" s="40">
        <f>IF($B81="","",IFERROR(VLOOKUP($B81,Employees!$A$5:$F$104,5,FALSE),""))</f>
        <v/>
      </c>
      <c r="I81" s="37">
        <f>IF(OR($A81="",$B81="",$E81="",$G81=""),"",ROUND($E81*$G81,2))</f>
        <v/>
      </c>
      <c r="J81" s="37">
        <f>IF(OR($A81="",$B81="",$F81="",$G81="",$H81=""),"",ROUND($F81*$G81*$H81,2))</f>
        <v/>
      </c>
      <c r="K81" s="41" t="n"/>
      <c r="L81" s="37">
        <f>IF(OR($A81="",$B81="",$G81="",AND($E81="",$F81="",$K81="")),"",ROUND(IF($I81="",0,$I81)+IF($J81="",0,$J81)+IF($K81="",0,$K81),2))</f>
        <v/>
      </c>
      <c r="M81" s="41" t="n"/>
      <c r="N81" s="41" t="n"/>
      <c r="O81" s="37">
        <f>IF($L81="","",ROUND($L81+IF($M81="",0,$M81)-IF($N81="",0,$N81),2))</f>
        <v/>
      </c>
      <c r="P81" s="21" t="n"/>
      <c r="Q81" s="22">
        <f>IF(AND($A81="",$B81="",$D81="",$E81="",$F81="",$K81="",$M81="",$N81="",$P81="",$R81=""),"",IF($A81="","Check pay period",IF($B81="","Check employee ID",IF($C81="","Check employee ID",IF(IFERROR(VLOOKUP($B81,Employees!$A$5:$F$104,6,FALSE),"")&lt;&gt;"Active","Check employee status",IF($D81="","Check crew",IF($G81="","Check employee rate",IF($H81="","Check OT multiplier",IF(AND($E81="",$F81="",$K81=""),"Check pay inputs",IF(IFERROR($E81+$F81,0)&gt;$W$2,"Check hours",IF($P81="","Check approval status",IF(AND($P81="Approved",$O81&lt;0),"Check negative amount",""))))))))))))</f>
        <v/>
      </c>
      <c r="R81" s="23" t="n"/>
      <c r="S81">
        <f>IF(Assumptions!$B$81="","",Assumptions!$B$81)</f>
        <v/>
      </c>
      <c r="T81">
        <f>IF(Assumptions!$C$81="","",Assumptions!$C$81)</f>
        <v/>
      </c>
      <c r="U81">
        <f>IF(Employees!$A$81="","",Employees!$A$81)</f>
        <v/>
      </c>
    </row>
    <row r="82">
      <c r="A82" s="35" t="n"/>
      <c r="B82" s="16" t="n"/>
      <c r="C82" s="6">
        <f>IF($B82="","",IFERROR(VLOOKUP($B82,Employees!$A$5:$F$104,2,FALSE),""))</f>
        <v/>
      </c>
      <c r="D82" s="16" t="n"/>
      <c r="E82" s="17" t="n"/>
      <c r="F82" s="17" t="n"/>
      <c r="G82" s="42">
        <f>IF($B82="","",IFERROR(VLOOKUP($B82,Employees!$A$5:$F$104,4,FALSE),""))</f>
        <v/>
      </c>
      <c r="H82" s="43">
        <f>IF($B82="","",IFERROR(VLOOKUP($B82,Employees!$A$5:$F$104,5,FALSE),""))</f>
        <v/>
      </c>
      <c r="I82" s="36">
        <f>IF(OR($A82="",$B82="",$E82="",$G82=""),"",ROUND($E82*$G82,2))</f>
        <v/>
      </c>
      <c r="J82" s="36">
        <f>IF(OR($A82="",$B82="",$F82="",$G82="",$H82=""),"",ROUND($F82*$G82*$H82,2))</f>
        <v/>
      </c>
      <c r="K82" s="41" t="n"/>
      <c r="L82" s="36">
        <f>IF(OR($A82="",$B82="",$G82="",AND($E82="",$F82="",$K82="")),"",ROUND(IF($I82="",0,$I82)+IF($J82="",0,$J82)+IF($K82="",0,$K82),2))</f>
        <v/>
      </c>
      <c r="M82" s="41" t="n"/>
      <c r="N82" s="41" t="n"/>
      <c r="O82" s="36">
        <f>IF($L82="","",ROUND($L82+IF($M82="",0,$M82)-IF($N82="",0,$N82),2))</f>
        <v/>
      </c>
      <c r="P82" s="21" t="n"/>
      <c r="Q82" s="26">
        <f>IF(AND($A82="",$B82="",$D82="",$E82="",$F82="",$K82="",$M82="",$N82="",$P82="",$R82=""),"",IF($A82="","Check pay period",IF($B82="","Check employee ID",IF($C82="","Check employee ID",IF(IFERROR(VLOOKUP($B82,Employees!$A$5:$F$104,6,FALSE),"")&lt;&gt;"Active","Check employee status",IF($D82="","Check crew",IF($G82="","Check employee rate",IF($H82="","Check OT multiplier",IF(AND($E82="",$F82="",$K82=""),"Check pay inputs",IF(IFERROR($E82+$F82,0)&gt;$W$2,"Check hours",IF($P82="","Check approval status",IF(AND($P82="Approved",$O82&lt;0),"Check negative amount",""))))))))))))</f>
        <v/>
      </c>
      <c r="R82" s="23" t="n"/>
      <c r="S82">
        <f>IF(Assumptions!$B$82="","",Assumptions!$B$82)</f>
        <v/>
      </c>
      <c r="T82">
        <f>IF(Assumptions!$C$82="","",Assumptions!$C$82)</f>
        <v/>
      </c>
      <c r="U82">
        <f>IF(Employees!$A$82="","",Employees!$A$82)</f>
        <v/>
      </c>
    </row>
    <row r="83">
      <c r="A83" s="35" t="n"/>
      <c r="B83" s="16" t="n"/>
      <c r="C83" s="9">
        <f>IF($B83="","",IFERROR(VLOOKUP($B83,Employees!$A$5:$F$104,2,FALSE),""))</f>
        <v/>
      </c>
      <c r="D83" s="16" t="n"/>
      <c r="E83" s="17" t="n"/>
      <c r="F83" s="17" t="n"/>
      <c r="G83" s="39">
        <f>IF($B83="","",IFERROR(VLOOKUP($B83,Employees!$A$5:$F$104,4,FALSE),""))</f>
        <v/>
      </c>
      <c r="H83" s="40">
        <f>IF($B83="","",IFERROR(VLOOKUP($B83,Employees!$A$5:$F$104,5,FALSE),""))</f>
        <v/>
      </c>
      <c r="I83" s="37">
        <f>IF(OR($A83="",$B83="",$E83="",$G83=""),"",ROUND($E83*$G83,2))</f>
        <v/>
      </c>
      <c r="J83" s="37">
        <f>IF(OR($A83="",$B83="",$F83="",$G83="",$H83=""),"",ROUND($F83*$G83*$H83,2))</f>
        <v/>
      </c>
      <c r="K83" s="41" t="n"/>
      <c r="L83" s="37">
        <f>IF(OR($A83="",$B83="",$G83="",AND($E83="",$F83="",$K83="")),"",ROUND(IF($I83="",0,$I83)+IF($J83="",0,$J83)+IF($K83="",0,$K83),2))</f>
        <v/>
      </c>
      <c r="M83" s="41" t="n"/>
      <c r="N83" s="41" t="n"/>
      <c r="O83" s="37">
        <f>IF($L83="","",ROUND($L83+IF($M83="",0,$M83)-IF($N83="",0,$N83),2))</f>
        <v/>
      </c>
      <c r="P83" s="21" t="n"/>
      <c r="Q83" s="22">
        <f>IF(AND($A83="",$B83="",$D83="",$E83="",$F83="",$K83="",$M83="",$N83="",$P83="",$R83=""),"",IF($A83="","Check pay period",IF($B83="","Check employee ID",IF($C83="","Check employee ID",IF(IFERROR(VLOOKUP($B83,Employees!$A$5:$F$104,6,FALSE),"")&lt;&gt;"Active","Check employee status",IF($D83="","Check crew",IF($G83="","Check employee rate",IF($H83="","Check OT multiplier",IF(AND($E83="",$F83="",$K83=""),"Check pay inputs",IF(IFERROR($E83+$F83,0)&gt;$W$2,"Check hours",IF($P83="","Check approval status",IF(AND($P83="Approved",$O83&lt;0),"Check negative amount",""))))))))))))</f>
        <v/>
      </c>
      <c r="R83" s="23" t="n"/>
      <c r="S83">
        <f>IF(Assumptions!$B$83="","",Assumptions!$B$83)</f>
        <v/>
      </c>
      <c r="T83">
        <f>IF(Assumptions!$C$83="","",Assumptions!$C$83)</f>
        <v/>
      </c>
      <c r="U83">
        <f>IF(Employees!$A$83="","",Employees!$A$83)</f>
        <v/>
      </c>
    </row>
    <row r="84">
      <c r="A84" s="35" t="n"/>
      <c r="B84" s="16" t="n"/>
      <c r="C84" s="6">
        <f>IF($B84="","",IFERROR(VLOOKUP($B84,Employees!$A$5:$F$104,2,FALSE),""))</f>
        <v/>
      </c>
      <c r="D84" s="16" t="n"/>
      <c r="E84" s="17" t="n"/>
      <c r="F84" s="17" t="n"/>
      <c r="G84" s="42">
        <f>IF($B84="","",IFERROR(VLOOKUP($B84,Employees!$A$5:$F$104,4,FALSE),""))</f>
        <v/>
      </c>
      <c r="H84" s="43">
        <f>IF($B84="","",IFERROR(VLOOKUP($B84,Employees!$A$5:$F$104,5,FALSE),""))</f>
        <v/>
      </c>
      <c r="I84" s="36">
        <f>IF(OR($A84="",$B84="",$E84="",$G84=""),"",ROUND($E84*$G84,2))</f>
        <v/>
      </c>
      <c r="J84" s="36">
        <f>IF(OR($A84="",$B84="",$F84="",$G84="",$H84=""),"",ROUND($F84*$G84*$H84,2))</f>
        <v/>
      </c>
      <c r="K84" s="41" t="n"/>
      <c r="L84" s="36">
        <f>IF(OR($A84="",$B84="",$G84="",AND($E84="",$F84="",$K84="")),"",ROUND(IF($I84="",0,$I84)+IF($J84="",0,$J84)+IF($K84="",0,$K84),2))</f>
        <v/>
      </c>
      <c r="M84" s="41" t="n"/>
      <c r="N84" s="41" t="n"/>
      <c r="O84" s="36">
        <f>IF($L84="","",ROUND($L84+IF($M84="",0,$M84)-IF($N84="",0,$N84),2))</f>
        <v/>
      </c>
      <c r="P84" s="21" t="n"/>
      <c r="Q84" s="26">
        <f>IF(AND($A84="",$B84="",$D84="",$E84="",$F84="",$K84="",$M84="",$N84="",$P84="",$R84=""),"",IF($A84="","Check pay period",IF($B84="","Check employee ID",IF($C84="","Check employee ID",IF(IFERROR(VLOOKUP($B84,Employees!$A$5:$F$104,6,FALSE),"")&lt;&gt;"Active","Check employee status",IF($D84="","Check crew",IF($G84="","Check employee rate",IF($H84="","Check OT multiplier",IF(AND($E84="",$F84="",$K84=""),"Check pay inputs",IF(IFERROR($E84+$F84,0)&gt;$W$2,"Check hours",IF($P84="","Check approval status",IF(AND($P84="Approved",$O84&lt;0),"Check negative amount",""))))))))))))</f>
        <v/>
      </c>
      <c r="R84" s="23" t="n"/>
      <c r="S84">
        <f>IF(Assumptions!$B$84="","",Assumptions!$B$84)</f>
        <v/>
      </c>
      <c r="T84">
        <f>IF(Assumptions!$C$84="","",Assumptions!$C$84)</f>
        <v/>
      </c>
      <c r="U84">
        <f>IF(Employees!$A$84="","",Employees!$A$84)</f>
        <v/>
      </c>
    </row>
    <row r="85">
      <c r="A85" s="35" t="n"/>
      <c r="B85" s="16" t="n"/>
      <c r="C85" s="9">
        <f>IF($B85="","",IFERROR(VLOOKUP($B85,Employees!$A$5:$F$104,2,FALSE),""))</f>
        <v/>
      </c>
      <c r="D85" s="16" t="n"/>
      <c r="E85" s="17" t="n"/>
      <c r="F85" s="17" t="n"/>
      <c r="G85" s="39">
        <f>IF($B85="","",IFERROR(VLOOKUP($B85,Employees!$A$5:$F$104,4,FALSE),""))</f>
        <v/>
      </c>
      <c r="H85" s="40">
        <f>IF($B85="","",IFERROR(VLOOKUP($B85,Employees!$A$5:$F$104,5,FALSE),""))</f>
        <v/>
      </c>
      <c r="I85" s="37">
        <f>IF(OR($A85="",$B85="",$E85="",$G85=""),"",ROUND($E85*$G85,2))</f>
        <v/>
      </c>
      <c r="J85" s="37">
        <f>IF(OR($A85="",$B85="",$F85="",$G85="",$H85=""),"",ROUND($F85*$G85*$H85,2))</f>
        <v/>
      </c>
      <c r="K85" s="41" t="n"/>
      <c r="L85" s="37">
        <f>IF(OR($A85="",$B85="",$G85="",AND($E85="",$F85="",$K85="")),"",ROUND(IF($I85="",0,$I85)+IF($J85="",0,$J85)+IF($K85="",0,$K85),2))</f>
        <v/>
      </c>
      <c r="M85" s="41" t="n"/>
      <c r="N85" s="41" t="n"/>
      <c r="O85" s="37">
        <f>IF($L85="","",ROUND($L85+IF($M85="",0,$M85)-IF($N85="",0,$N85),2))</f>
        <v/>
      </c>
      <c r="P85" s="21" t="n"/>
      <c r="Q85" s="22">
        <f>IF(AND($A85="",$B85="",$D85="",$E85="",$F85="",$K85="",$M85="",$N85="",$P85="",$R85=""),"",IF($A85="","Check pay period",IF($B85="","Check employee ID",IF($C85="","Check employee ID",IF(IFERROR(VLOOKUP($B85,Employees!$A$5:$F$104,6,FALSE),"")&lt;&gt;"Active","Check employee status",IF($D85="","Check crew",IF($G85="","Check employee rate",IF($H85="","Check OT multiplier",IF(AND($E85="",$F85="",$K85=""),"Check pay inputs",IF(IFERROR($E85+$F85,0)&gt;$W$2,"Check hours",IF($P85="","Check approval status",IF(AND($P85="Approved",$O85&lt;0),"Check negative amount",""))))))))))))</f>
        <v/>
      </c>
      <c r="R85" s="23" t="n"/>
      <c r="S85">
        <f>IF(Assumptions!$B$85="","",Assumptions!$B$85)</f>
        <v/>
      </c>
      <c r="T85">
        <f>IF(Assumptions!$C$85="","",Assumptions!$C$85)</f>
        <v/>
      </c>
      <c r="U85">
        <f>IF(Employees!$A$85="","",Employees!$A$85)</f>
        <v/>
      </c>
    </row>
    <row r="86">
      <c r="A86" s="35" t="n"/>
      <c r="B86" s="16" t="n"/>
      <c r="C86" s="6">
        <f>IF($B86="","",IFERROR(VLOOKUP($B86,Employees!$A$5:$F$104,2,FALSE),""))</f>
        <v/>
      </c>
      <c r="D86" s="16" t="n"/>
      <c r="E86" s="17" t="n"/>
      <c r="F86" s="17" t="n"/>
      <c r="G86" s="42">
        <f>IF($B86="","",IFERROR(VLOOKUP($B86,Employees!$A$5:$F$104,4,FALSE),""))</f>
        <v/>
      </c>
      <c r="H86" s="43">
        <f>IF($B86="","",IFERROR(VLOOKUP($B86,Employees!$A$5:$F$104,5,FALSE),""))</f>
        <v/>
      </c>
      <c r="I86" s="36">
        <f>IF(OR($A86="",$B86="",$E86="",$G86=""),"",ROUND($E86*$G86,2))</f>
        <v/>
      </c>
      <c r="J86" s="36">
        <f>IF(OR($A86="",$B86="",$F86="",$G86="",$H86=""),"",ROUND($F86*$G86*$H86,2))</f>
        <v/>
      </c>
      <c r="K86" s="41" t="n"/>
      <c r="L86" s="36">
        <f>IF(OR($A86="",$B86="",$G86="",AND($E86="",$F86="",$K86="")),"",ROUND(IF($I86="",0,$I86)+IF($J86="",0,$J86)+IF($K86="",0,$K86),2))</f>
        <v/>
      </c>
      <c r="M86" s="41" t="n"/>
      <c r="N86" s="41" t="n"/>
      <c r="O86" s="36">
        <f>IF($L86="","",ROUND($L86+IF($M86="",0,$M86)-IF($N86="",0,$N86),2))</f>
        <v/>
      </c>
      <c r="P86" s="21" t="n"/>
      <c r="Q86" s="26">
        <f>IF(AND($A86="",$B86="",$D86="",$E86="",$F86="",$K86="",$M86="",$N86="",$P86="",$R86=""),"",IF($A86="","Check pay period",IF($B86="","Check employee ID",IF($C86="","Check employee ID",IF(IFERROR(VLOOKUP($B86,Employees!$A$5:$F$104,6,FALSE),"")&lt;&gt;"Active","Check employee status",IF($D86="","Check crew",IF($G86="","Check employee rate",IF($H86="","Check OT multiplier",IF(AND($E86="",$F86="",$K86=""),"Check pay inputs",IF(IFERROR($E86+$F86,0)&gt;$W$2,"Check hours",IF($P86="","Check approval status",IF(AND($P86="Approved",$O86&lt;0),"Check negative amount",""))))))))))))</f>
        <v/>
      </c>
      <c r="R86" s="23" t="n"/>
      <c r="S86">
        <f>IF(Assumptions!$B$86="","",Assumptions!$B$86)</f>
        <v/>
      </c>
      <c r="T86">
        <f>IF(Assumptions!$C$86="","",Assumptions!$C$86)</f>
        <v/>
      </c>
      <c r="U86">
        <f>IF(Employees!$A$86="","",Employees!$A$86)</f>
        <v/>
      </c>
    </row>
    <row r="87">
      <c r="A87" s="35" t="n"/>
      <c r="B87" s="16" t="n"/>
      <c r="C87" s="9">
        <f>IF($B87="","",IFERROR(VLOOKUP($B87,Employees!$A$5:$F$104,2,FALSE),""))</f>
        <v/>
      </c>
      <c r="D87" s="16" t="n"/>
      <c r="E87" s="17" t="n"/>
      <c r="F87" s="17" t="n"/>
      <c r="G87" s="39">
        <f>IF($B87="","",IFERROR(VLOOKUP($B87,Employees!$A$5:$F$104,4,FALSE),""))</f>
        <v/>
      </c>
      <c r="H87" s="40">
        <f>IF($B87="","",IFERROR(VLOOKUP($B87,Employees!$A$5:$F$104,5,FALSE),""))</f>
        <v/>
      </c>
      <c r="I87" s="37">
        <f>IF(OR($A87="",$B87="",$E87="",$G87=""),"",ROUND($E87*$G87,2))</f>
        <v/>
      </c>
      <c r="J87" s="37">
        <f>IF(OR($A87="",$B87="",$F87="",$G87="",$H87=""),"",ROUND($F87*$G87*$H87,2))</f>
        <v/>
      </c>
      <c r="K87" s="41" t="n"/>
      <c r="L87" s="37">
        <f>IF(OR($A87="",$B87="",$G87="",AND($E87="",$F87="",$K87="")),"",ROUND(IF($I87="",0,$I87)+IF($J87="",0,$J87)+IF($K87="",0,$K87),2))</f>
        <v/>
      </c>
      <c r="M87" s="41" t="n"/>
      <c r="N87" s="41" t="n"/>
      <c r="O87" s="37">
        <f>IF($L87="","",ROUND($L87+IF($M87="",0,$M87)-IF($N87="",0,$N87),2))</f>
        <v/>
      </c>
      <c r="P87" s="21" t="n"/>
      <c r="Q87" s="22">
        <f>IF(AND($A87="",$B87="",$D87="",$E87="",$F87="",$K87="",$M87="",$N87="",$P87="",$R87=""),"",IF($A87="","Check pay period",IF($B87="","Check employee ID",IF($C87="","Check employee ID",IF(IFERROR(VLOOKUP($B87,Employees!$A$5:$F$104,6,FALSE),"")&lt;&gt;"Active","Check employee status",IF($D87="","Check crew",IF($G87="","Check employee rate",IF($H87="","Check OT multiplier",IF(AND($E87="",$F87="",$K87=""),"Check pay inputs",IF(IFERROR($E87+$F87,0)&gt;$W$2,"Check hours",IF($P87="","Check approval status",IF(AND($P87="Approved",$O87&lt;0),"Check negative amount",""))))))))))))</f>
        <v/>
      </c>
      <c r="R87" s="23" t="n"/>
      <c r="S87">
        <f>IF(Assumptions!$B$87="","",Assumptions!$B$87)</f>
        <v/>
      </c>
      <c r="T87">
        <f>IF(Assumptions!$C$87="","",Assumptions!$C$87)</f>
        <v/>
      </c>
      <c r="U87">
        <f>IF(Employees!$A$87="","",Employees!$A$87)</f>
        <v/>
      </c>
    </row>
    <row r="88">
      <c r="A88" s="35" t="n"/>
      <c r="B88" s="16" t="n"/>
      <c r="C88" s="6">
        <f>IF($B88="","",IFERROR(VLOOKUP($B88,Employees!$A$5:$F$104,2,FALSE),""))</f>
        <v/>
      </c>
      <c r="D88" s="16" t="n"/>
      <c r="E88" s="17" t="n"/>
      <c r="F88" s="17" t="n"/>
      <c r="G88" s="42">
        <f>IF($B88="","",IFERROR(VLOOKUP($B88,Employees!$A$5:$F$104,4,FALSE),""))</f>
        <v/>
      </c>
      <c r="H88" s="43">
        <f>IF($B88="","",IFERROR(VLOOKUP($B88,Employees!$A$5:$F$104,5,FALSE),""))</f>
        <v/>
      </c>
      <c r="I88" s="36">
        <f>IF(OR($A88="",$B88="",$E88="",$G88=""),"",ROUND($E88*$G88,2))</f>
        <v/>
      </c>
      <c r="J88" s="36">
        <f>IF(OR($A88="",$B88="",$F88="",$G88="",$H88=""),"",ROUND($F88*$G88*$H88,2))</f>
        <v/>
      </c>
      <c r="K88" s="41" t="n"/>
      <c r="L88" s="36">
        <f>IF(OR($A88="",$B88="",$G88="",AND($E88="",$F88="",$K88="")),"",ROUND(IF($I88="",0,$I88)+IF($J88="",0,$J88)+IF($K88="",0,$K88),2))</f>
        <v/>
      </c>
      <c r="M88" s="41" t="n"/>
      <c r="N88" s="41" t="n"/>
      <c r="O88" s="36">
        <f>IF($L88="","",ROUND($L88+IF($M88="",0,$M88)-IF($N88="",0,$N88),2))</f>
        <v/>
      </c>
      <c r="P88" s="21" t="n"/>
      <c r="Q88" s="26">
        <f>IF(AND($A88="",$B88="",$D88="",$E88="",$F88="",$K88="",$M88="",$N88="",$P88="",$R88=""),"",IF($A88="","Check pay period",IF($B88="","Check employee ID",IF($C88="","Check employee ID",IF(IFERROR(VLOOKUP($B88,Employees!$A$5:$F$104,6,FALSE),"")&lt;&gt;"Active","Check employee status",IF($D88="","Check crew",IF($G88="","Check employee rate",IF($H88="","Check OT multiplier",IF(AND($E88="",$F88="",$K88=""),"Check pay inputs",IF(IFERROR($E88+$F88,0)&gt;$W$2,"Check hours",IF($P88="","Check approval status",IF(AND($P88="Approved",$O88&lt;0),"Check negative amount",""))))))))))))</f>
        <v/>
      </c>
      <c r="R88" s="23" t="n"/>
      <c r="S88">
        <f>IF(Assumptions!$B$88="","",Assumptions!$B$88)</f>
        <v/>
      </c>
      <c r="T88">
        <f>IF(Assumptions!$C$88="","",Assumptions!$C$88)</f>
        <v/>
      </c>
      <c r="U88">
        <f>IF(Employees!$A$88="","",Employees!$A$88)</f>
        <v/>
      </c>
    </row>
    <row r="89">
      <c r="A89" s="35" t="n"/>
      <c r="B89" s="16" t="n"/>
      <c r="C89" s="9">
        <f>IF($B89="","",IFERROR(VLOOKUP($B89,Employees!$A$5:$F$104,2,FALSE),""))</f>
        <v/>
      </c>
      <c r="D89" s="16" t="n"/>
      <c r="E89" s="17" t="n"/>
      <c r="F89" s="17" t="n"/>
      <c r="G89" s="39">
        <f>IF($B89="","",IFERROR(VLOOKUP($B89,Employees!$A$5:$F$104,4,FALSE),""))</f>
        <v/>
      </c>
      <c r="H89" s="40">
        <f>IF($B89="","",IFERROR(VLOOKUP($B89,Employees!$A$5:$F$104,5,FALSE),""))</f>
        <v/>
      </c>
      <c r="I89" s="37">
        <f>IF(OR($A89="",$B89="",$E89="",$G89=""),"",ROUND($E89*$G89,2))</f>
        <v/>
      </c>
      <c r="J89" s="37">
        <f>IF(OR($A89="",$B89="",$F89="",$G89="",$H89=""),"",ROUND($F89*$G89*$H89,2))</f>
        <v/>
      </c>
      <c r="K89" s="41" t="n"/>
      <c r="L89" s="37">
        <f>IF(OR($A89="",$B89="",$G89="",AND($E89="",$F89="",$K89="")),"",ROUND(IF($I89="",0,$I89)+IF($J89="",0,$J89)+IF($K89="",0,$K89),2))</f>
        <v/>
      </c>
      <c r="M89" s="41" t="n"/>
      <c r="N89" s="41" t="n"/>
      <c r="O89" s="37">
        <f>IF($L89="","",ROUND($L89+IF($M89="",0,$M89)-IF($N89="",0,$N89),2))</f>
        <v/>
      </c>
      <c r="P89" s="21" t="n"/>
      <c r="Q89" s="22">
        <f>IF(AND($A89="",$B89="",$D89="",$E89="",$F89="",$K89="",$M89="",$N89="",$P89="",$R89=""),"",IF($A89="","Check pay period",IF($B89="","Check employee ID",IF($C89="","Check employee ID",IF(IFERROR(VLOOKUP($B89,Employees!$A$5:$F$104,6,FALSE),"")&lt;&gt;"Active","Check employee status",IF($D89="","Check crew",IF($G89="","Check employee rate",IF($H89="","Check OT multiplier",IF(AND($E89="",$F89="",$K89=""),"Check pay inputs",IF(IFERROR($E89+$F89,0)&gt;$W$2,"Check hours",IF($P89="","Check approval status",IF(AND($P89="Approved",$O89&lt;0),"Check negative amount",""))))))))))))</f>
        <v/>
      </c>
      <c r="R89" s="23" t="n"/>
      <c r="S89">
        <f>IF(Assumptions!$B$89="","",Assumptions!$B$89)</f>
        <v/>
      </c>
      <c r="T89">
        <f>IF(Assumptions!$C$89="","",Assumptions!$C$89)</f>
        <v/>
      </c>
      <c r="U89">
        <f>IF(Employees!$A$89="","",Employees!$A$89)</f>
        <v/>
      </c>
    </row>
    <row r="90">
      <c r="A90" s="35" t="n"/>
      <c r="B90" s="16" t="n"/>
      <c r="C90" s="6">
        <f>IF($B90="","",IFERROR(VLOOKUP($B90,Employees!$A$5:$F$104,2,FALSE),""))</f>
        <v/>
      </c>
      <c r="D90" s="16" t="n"/>
      <c r="E90" s="17" t="n"/>
      <c r="F90" s="17" t="n"/>
      <c r="G90" s="42">
        <f>IF($B90="","",IFERROR(VLOOKUP($B90,Employees!$A$5:$F$104,4,FALSE),""))</f>
        <v/>
      </c>
      <c r="H90" s="43">
        <f>IF($B90="","",IFERROR(VLOOKUP($B90,Employees!$A$5:$F$104,5,FALSE),""))</f>
        <v/>
      </c>
      <c r="I90" s="36">
        <f>IF(OR($A90="",$B90="",$E90="",$G90=""),"",ROUND($E90*$G90,2))</f>
        <v/>
      </c>
      <c r="J90" s="36">
        <f>IF(OR($A90="",$B90="",$F90="",$G90="",$H90=""),"",ROUND($F90*$G90*$H90,2))</f>
        <v/>
      </c>
      <c r="K90" s="41" t="n"/>
      <c r="L90" s="36">
        <f>IF(OR($A90="",$B90="",$G90="",AND($E90="",$F90="",$K90="")),"",ROUND(IF($I90="",0,$I90)+IF($J90="",0,$J90)+IF($K90="",0,$K90),2))</f>
        <v/>
      </c>
      <c r="M90" s="41" t="n"/>
      <c r="N90" s="41" t="n"/>
      <c r="O90" s="36">
        <f>IF($L90="","",ROUND($L90+IF($M90="",0,$M90)-IF($N90="",0,$N90),2))</f>
        <v/>
      </c>
      <c r="P90" s="21" t="n"/>
      <c r="Q90" s="26">
        <f>IF(AND($A90="",$B90="",$D90="",$E90="",$F90="",$K90="",$M90="",$N90="",$P90="",$R90=""),"",IF($A90="","Check pay period",IF($B90="","Check employee ID",IF($C90="","Check employee ID",IF(IFERROR(VLOOKUP($B90,Employees!$A$5:$F$104,6,FALSE),"")&lt;&gt;"Active","Check employee status",IF($D90="","Check crew",IF($G90="","Check employee rate",IF($H90="","Check OT multiplier",IF(AND($E90="",$F90="",$K90=""),"Check pay inputs",IF(IFERROR($E90+$F90,0)&gt;$W$2,"Check hours",IF($P90="","Check approval status",IF(AND($P90="Approved",$O90&lt;0),"Check negative amount",""))))))))))))</f>
        <v/>
      </c>
      <c r="R90" s="23" t="n"/>
      <c r="S90">
        <f>IF(Assumptions!$B$90="","",Assumptions!$B$90)</f>
        <v/>
      </c>
      <c r="T90">
        <f>IF(Assumptions!$C$90="","",Assumptions!$C$90)</f>
        <v/>
      </c>
      <c r="U90">
        <f>IF(Employees!$A$90="","",Employees!$A$90)</f>
        <v/>
      </c>
    </row>
    <row r="91">
      <c r="A91" s="35" t="n"/>
      <c r="B91" s="16" t="n"/>
      <c r="C91" s="9">
        <f>IF($B91="","",IFERROR(VLOOKUP($B91,Employees!$A$5:$F$104,2,FALSE),""))</f>
        <v/>
      </c>
      <c r="D91" s="16" t="n"/>
      <c r="E91" s="17" t="n"/>
      <c r="F91" s="17" t="n"/>
      <c r="G91" s="39">
        <f>IF($B91="","",IFERROR(VLOOKUP($B91,Employees!$A$5:$F$104,4,FALSE),""))</f>
        <v/>
      </c>
      <c r="H91" s="40">
        <f>IF($B91="","",IFERROR(VLOOKUP($B91,Employees!$A$5:$F$104,5,FALSE),""))</f>
        <v/>
      </c>
      <c r="I91" s="37">
        <f>IF(OR($A91="",$B91="",$E91="",$G91=""),"",ROUND($E91*$G91,2))</f>
        <v/>
      </c>
      <c r="J91" s="37">
        <f>IF(OR($A91="",$B91="",$F91="",$G91="",$H91=""),"",ROUND($F91*$G91*$H91,2))</f>
        <v/>
      </c>
      <c r="K91" s="41" t="n"/>
      <c r="L91" s="37">
        <f>IF(OR($A91="",$B91="",$G91="",AND($E91="",$F91="",$K91="")),"",ROUND(IF($I91="",0,$I91)+IF($J91="",0,$J91)+IF($K91="",0,$K91),2))</f>
        <v/>
      </c>
      <c r="M91" s="41" t="n"/>
      <c r="N91" s="41" t="n"/>
      <c r="O91" s="37">
        <f>IF($L91="","",ROUND($L91+IF($M91="",0,$M91)-IF($N91="",0,$N91),2))</f>
        <v/>
      </c>
      <c r="P91" s="21" t="n"/>
      <c r="Q91" s="22">
        <f>IF(AND($A91="",$B91="",$D91="",$E91="",$F91="",$K91="",$M91="",$N91="",$P91="",$R91=""),"",IF($A91="","Check pay period",IF($B91="","Check employee ID",IF($C91="","Check employee ID",IF(IFERROR(VLOOKUP($B91,Employees!$A$5:$F$104,6,FALSE),"")&lt;&gt;"Active","Check employee status",IF($D91="","Check crew",IF($G91="","Check employee rate",IF($H91="","Check OT multiplier",IF(AND($E91="",$F91="",$K91=""),"Check pay inputs",IF(IFERROR($E91+$F91,0)&gt;$W$2,"Check hours",IF($P91="","Check approval status",IF(AND($P91="Approved",$O91&lt;0),"Check negative amount",""))))))))))))</f>
        <v/>
      </c>
      <c r="R91" s="23" t="n"/>
      <c r="S91">
        <f>IF(Assumptions!$B$91="","",Assumptions!$B$91)</f>
        <v/>
      </c>
      <c r="T91">
        <f>IF(Assumptions!$C$91="","",Assumptions!$C$91)</f>
        <v/>
      </c>
      <c r="U91">
        <f>IF(Employees!$A$91="","",Employees!$A$91)</f>
        <v/>
      </c>
    </row>
    <row r="92">
      <c r="A92" s="35" t="n"/>
      <c r="B92" s="16" t="n"/>
      <c r="C92" s="6">
        <f>IF($B92="","",IFERROR(VLOOKUP($B92,Employees!$A$5:$F$104,2,FALSE),""))</f>
        <v/>
      </c>
      <c r="D92" s="16" t="n"/>
      <c r="E92" s="17" t="n"/>
      <c r="F92" s="17" t="n"/>
      <c r="G92" s="42">
        <f>IF($B92="","",IFERROR(VLOOKUP($B92,Employees!$A$5:$F$104,4,FALSE),""))</f>
        <v/>
      </c>
      <c r="H92" s="43">
        <f>IF($B92="","",IFERROR(VLOOKUP($B92,Employees!$A$5:$F$104,5,FALSE),""))</f>
        <v/>
      </c>
      <c r="I92" s="36">
        <f>IF(OR($A92="",$B92="",$E92="",$G92=""),"",ROUND($E92*$G92,2))</f>
        <v/>
      </c>
      <c r="J92" s="36">
        <f>IF(OR($A92="",$B92="",$F92="",$G92="",$H92=""),"",ROUND($F92*$G92*$H92,2))</f>
        <v/>
      </c>
      <c r="K92" s="41" t="n"/>
      <c r="L92" s="36">
        <f>IF(OR($A92="",$B92="",$G92="",AND($E92="",$F92="",$K92="")),"",ROUND(IF($I92="",0,$I92)+IF($J92="",0,$J92)+IF($K92="",0,$K92),2))</f>
        <v/>
      </c>
      <c r="M92" s="41" t="n"/>
      <c r="N92" s="41" t="n"/>
      <c r="O92" s="36">
        <f>IF($L92="","",ROUND($L92+IF($M92="",0,$M92)-IF($N92="",0,$N92),2))</f>
        <v/>
      </c>
      <c r="P92" s="21" t="n"/>
      <c r="Q92" s="26">
        <f>IF(AND($A92="",$B92="",$D92="",$E92="",$F92="",$K92="",$M92="",$N92="",$P92="",$R92=""),"",IF($A92="","Check pay period",IF($B92="","Check employee ID",IF($C92="","Check employee ID",IF(IFERROR(VLOOKUP($B92,Employees!$A$5:$F$104,6,FALSE),"")&lt;&gt;"Active","Check employee status",IF($D92="","Check crew",IF($G92="","Check employee rate",IF($H92="","Check OT multiplier",IF(AND($E92="",$F92="",$K92=""),"Check pay inputs",IF(IFERROR($E92+$F92,0)&gt;$W$2,"Check hours",IF($P92="","Check approval status",IF(AND($P92="Approved",$O92&lt;0),"Check negative amount",""))))))))))))</f>
        <v/>
      </c>
      <c r="R92" s="23" t="n"/>
      <c r="S92">
        <f>IF(Assumptions!$B$92="","",Assumptions!$B$92)</f>
        <v/>
      </c>
      <c r="T92">
        <f>IF(Assumptions!$C$92="","",Assumptions!$C$92)</f>
        <v/>
      </c>
      <c r="U92">
        <f>IF(Employees!$A$92="","",Employees!$A$92)</f>
        <v/>
      </c>
    </row>
    <row r="93">
      <c r="A93" s="35" t="n"/>
      <c r="B93" s="16" t="n"/>
      <c r="C93" s="9">
        <f>IF($B93="","",IFERROR(VLOOKUP($B93,Employees!$A$5:$F$104,2,FALSE),""))</f>
        <v/>
      </c>
      <c r="D93" s="16" t="n"/>
      <c r="E93" s="17" t="n"/>
      <c r="F93" s="17" t="n"/>
      <c r="G93" s="39">
        <f>IF($B93="","",IFERROR(VLOOKUP($B93,Employees!$A$5:$F$104,4,FALSE),""))</f>
        <v/>
      </c>
      <c r="H93" s="40">
        <f>IF($B93="","",IFERROR(VLOOKUP($B93,Employees!$A$5:$F$104,5,FALSE),""))</f>
        <v/>
      </c>
      <c r="I93" s="37">
        <f>IF(OR($A93="",$B93="",$E93="",$G93=""),"",ROUND($E93*$G93,2))</f>
        <v/>
      </c>
      <c r="J93" s="37">
        <f>IF(OR($A93="",$B93="",$F93="",$G93="",$H93=""),"",ROUND($F93*$G93*$H93,2))</f>
        <v/>
      </c>
      <c r="K93" s="41" t="n"/>
      <c r="L93" s="37">
        <f>IF(OR($A93="",$B93="",$G93="",AND($E93="",$F93="",$K93="")),"",ROUND(IF($I93="",0,$I93)+IF($J93="",0,$J93)+IF($K93="",0,$K93),2))</f>
        <v/>
      </c>
      <c r="M93" s="41" t="n"/>
      <c r="N93" s="41" t="n"/>
      <c r="O93" s="37">
        <f>IF($L93="","",ROUND($L93+IF($M93="",0,$M93)-IF($N93="",0,$N93),2))</f>
        <v/>
      </c>
      <c r="P93" s="21" t="n"/>
      <c r="Q93" s="22">
        <f>IF(AND($A93="",$B93="",$D93="",$E93="",$F93="",$K93="",$M93="",$N93="",$P93="",$R93=""),"",IF($A93="","Check pay period",IF($B93="","Check employee ID",IF($C93="","Check employee ID",IF(IFERROR(VLOOKUP($B93,Employees!$A$5:$F$104,6,FALSE),"")&lt;&gt;"Active","Check employee status",IF($D93="","Check crew",IF($G93="","Check employee rate",IF($H93="","Check OT multiplier",IF(AND($E93="",$F93="",$K93=""),"Check pay inputs",IF(IFERROR($E93+$F93,0)&gt;$W$2,"Check hours",IF($P93="","Check approval status",IF(AND($P93="Approved",$O93&lt;0),"Check negative amount",""))))))))))))</f>
        <v/>
      </c>
      <c r="R93" s="23" t="n"/>
      <c r="S93">
        <f>IF(Assumptions!$B$93="","",Assumptions!$B$93)</f>
        <v/>
      </c>
      <c r="T93">
        <f>IF(Assumptions!$C$93="","",Assumptions!$C$93)</f>
        <v/>
      </c>
      <c r="U93">
        <f>IF(Employees!$A$93="","",Employees!$A$93)</f>
        <v/>
      </c>
    </row>
    <row r="94">
      <c r="A94" s="35" t="n"/>
      <c r="B94" s="16" t="n"/>
      <c r="C94" s="6">
        <f>IF($B94="","",IFERROR(VLOOKUP($B94,Employees!$A$5:$F$104,2,FALSE),""))</f>
        <v/>
      </c>
      <c r="D94" s="16" t="n"/>
      <c r="E94" s="17" t="n"/>
      <c r="F94" s="17" t="n"/>
      <c r="G94" s="42">
        <f>IF($B94="","",IFERROR(VLOOKUP($B94,Employees!$A$5:$F$104,4,FALSE),""))</f>
        <v/>
      </c>
      <c r="H94" s="43">
        <f>IF($B94="","",IFERROR(VLOOKUP($B94,Employees!$A$5:$F$104,5,FALSE),""))</f>
        <v/>
      </c>
      <c r="I94" s="36">
        <f>IF(OR($A94="",$B94="",$E94="",$G94=""),"",ROUND($E94*$G94,2))</f>
        <v/>
      </c>
      <c r="J94" s="36">
        <f>IF(OR($A94="",$B94="",$F94="",$G94="",$H94=""),"",ROUND($F94*$G94*$H94,2))</f>
        <v/>
      </c>
      <c r="K94" s="41" t="n"/>
      <c r="L94" s="36">
        <f>IF(OR($A94="",$B94="",$G94="",AND($E94="",$F94="",$K94="")),"",ROUND(IF($I94="",0,$I94)+IF($J94="",0,$J94)+IF($K94="",0,$K94),2))</f>
        <v/>
      </c>
      <c r="M94" s="41" t="n"/>
      <c r="N94" s="41" t="n"/>
      <c r="O94" s="36">
        <f>IF($L94="","",ROUND($L94+IF($M94="",0,$M94)-IF($N94="",0,$N94),2))</f>
        <v/>
      </c>
      <c r="P94" s="21" t="n"/>
      <c r="Q94" s="26">
        <f>IF(AND($A94="",$B94="",$D94="",$E94="",$F94="",$K94="",$M94="",$N94="",$P94="",$R94=""),"",IF($A94="","Check pay period",IF($B94="","Check employee ID",IF($C94="","Check employee ID",IF(IFERROR(VLOOKUP($B94,Employees!$A$5:$F$104,6,FALSE),"")&lt;&gt;"Active","Check employee status",IF($D94="","Check crew",IF($G94="","Check employee rate",IF($H94="","Check OT multiplier",IF(AND($E94="",$F94="",$K94=""),"Check pay inputs",IF(IFERROR($E94+$F94,0)&gt;$W$2,"Check hours",IF($P94="","Check approval status",IF(AND($P94="Approved",$O94&lt;0),"Check negative amount",""))))))))))))</f>
        <v/>
      </c>
      <c r="R94" s="23" t="n"/>
      <c r="S94">
        <f>IF(Assumptions!$B$94="","",Assumptions!$B$94)</f>
        <v/>
      </c>
      <c r="T94">
        <f>IF(Assumptions!$C$94="","",Assumptions!$C$94)</f>
        <v/>
      </c>
      <c r="U94">
        <f>IF(Employees!$A$94="","",Employees!$A$94)</f>
        <v/>
      </c>
    </row>
    <row r="95">
      <c r="A95" s="35" t="n"/>
      <c r="B95" s="16" t="n"/>
      <c r="C95" s="9">
        <f>IF($B95="","",IFERROR(VLOOKUP($B95,Employees!$A$5:$F$104,2,FALSE),""))</f>
        <v/>
      </c>
      <c r="D95" s="16" t="n"/>
      <c r="E95" s="17" t="n"/>
      <c r="F95" s="17" t="n"/>
      <c r="G95" s="39">
        <f>IF($B95="","",IFERROR(VLOOKUP($B95,Employees!$A$5:$F$104,4,FALSE),""))</f>
        <v/>
      </c>
      <c r="H95" s="40">
        <f>IF($B95="","",IFERROR(VLOOKUP($B95,Employees!$A$5:$F$104,5,FALSE),""))</f>
        <v/>
      </c>
      <c r="I95" s="37">
        <f>IF(OR($A95="",$B95="",$E95="",$G95=""),"",ROUND($E95*$G95,2))</f>
        <v/>
      </c>
      <c r="J95" s="37">
        <f>IF(OR($A95="",$B95="",$F95="",$G95="",$H95=""),"",ROUND($F95*$G95*$H95,2))</f>
        <v/>
      </c>
      <c r="K95" s="41" t="n"/>
      <c r="L95" s="37">
        <f>IF(OR($A95="",$B95="",$G95="",AND($E95="",$F95="",$K95="")),"",ROUND(IF($I95="",0,$I95)+IF($J95="",0,$J95)+IF($K95="",0,$K95),2))</f>
        <v/>
      </c>
      <c r="M95" s="41" t="n"/>
      <c r="N95" s="41" t="n"/>
      <c r="O95" s="37">
        <f>IF($L95="","",ROUND($L95+IF($M95="",0,$M95)-IF($N95="",0,$N95),2))</f>
        <v/>
      </c>
      <c r="P95" s="21" t="n"/>
      <c r="Q95" s="22">
        <f>IF(AND($A95="",$B95="",$D95="",$E95="",$F95="",$K95="",$M95="",$N95="",$P95="",$R95=""),"",IF($A95="","Check pay period",IF($B95="","Check employee ID",IF($C95="","Check employee ID",IF(IFERROR(VLOOKUP($B95,Employees!$A$5:$F$104,6,FALSE),"")&lt;&gt;"Active","Check employee status",IF($D95="","Check crew",IF($G95="","Check employee rate",IF($H95="","Check OT multiplier",IF(AND($E95="",$F95="",$K95=""),"Check pay inputs",IF(IFERROR($E95+$F95,0)&gt;$W$2,"Check hours",IF($P95="","Check approval status",IF(AND($P95="Approved",$O95&lt;0),"Check negative amount",""))))))))))))</f>
        <v/>
      </c>
      <c r="R95" s="23" t="n"/>
      <c r="S95">
        <f>IF(Assumptions!$B$95="","",Assumptions!$B$95)</f>
        <v/>
      </c>
      <c r="T95">
        <f>IF(Assumptions!$C$95="","",Assumptions!$C$95)</f>
        <v/>
      </c>
      <c r="U95">
        <f>IF(Employees!$A$95="","",Employees!$A$95)</f>
        <v/>
      </c>
    </row>
    <row r="96">
      <c r="A96" s="35" t="n"/>
      <c r="B96" s="16" t="n"/>
      <c r="C96" s="6">
        <f>IF($B96="","",IFERROR(VLOOKUP($B96,Employees!$A$5:$F$104,2,FALSE),""))</f>
        <v/>
      </c>
      <c r="D96" s="16" t="n"/>
      <c r="E96" s="17" t="n"/>
      <c r="F96" s="17" t="n"/>
      <c r="G96" s="42">
        <f>IF($B96="","",IFERROR(VLOOKUP($B96,Employees!$A$5:$F$104,4,FALSE),""))</f>
        <v/>
      </c>
      <c r="H96" s="43">
        <f>IF($B96="","",IFERROR(VLOOKUP($B96,Employees!$A$5:$F$104,5,FALSE),""))</f>
        <v/>
      </c>
      <c r="I96" s="36">
        <f>IF(OR($A96="",$B96="",$E96="",$G96=""),"",ROUND($E96*$G96,2))</f>
        <v/>
      </c>
      <c r="J96" s="36">
        <f>IF(OR($A96="",$B96="",$F96="",$G96="",$H96=""),"",ROUND($F96*$G96*$H96,2))</f>
        <v/>
      </c>
      <c r="K96" s="41" t="n"/>
      <c r="L96" s="36">
        <f>IF(OR($A96="",$B96="",$G96="",AND($E96="",$F96="",$K96="")),"",ROUND(IF($I96="",0,$I96)+IF($J96="",0,$J96)+IF($K96="",0,$K96),2))</f>
        <v/>
      </c>
      <c r="M96" s="41" t="n"/>
      <c r="N96" s="41" t="n"/>
      <c r="O96" s="36">
        <f>IF($L96="","",ROUND($L96+IF($M96="",0,$M96)-IF($N96="",0,$N96),2))</f>
        <v/>
      </c>
      <c r="P96" s="21" t="n"/>
      <c r="Q96" s="26">
        <f>IF(AND($A96="",$B96="",$D96="",$E96="",$F96="",$K96="",$M96="",$N96="",$P96="",$R96=""),"",IF($A96="","Check pay period",IF($B96="","Check employee ID",IF($C96="","Check employee ID",IF(IFERROR(VLOOKUP($B96,Employees!$A$5:$F$104,6,FALSE),"")&lt;&gt;"Active","Check employee status",IF($D96="","Check crew",IF($G96="","Check employee rate",IF($H96="","Check OT multiplier",IF(AND($E96="",$F96="",$K96=""),"Check pay inputs",IF(IFERROR($E96+$F96,0)&gt;$W$2,"Check hours",IF($P96="","Check approval status",IF(AND($P96="Approved",$O96&lt;0),"Check negative amount",""))))))))))))</f>
        <v/>
      </c>
      <c r="R96" s="23" t="n"/>
      <c r="S96">
        <f>IF(Assumptions!$B$96="","",Assumptions!$B$96)</f>
        <v/>
      </c>
      <c r="T96">
        <f>IF(Assumptions!$C$96="","",Assumptions!$C$96)</f>
        <v/>
      </c>
      <c r="U96">
        <f>IF(Employees!$A$96="","",Employees!$A$96)</f>
        <v/>
      </c>
    </row>
    <row r="97">
      <c r="A97" s="35" t="n"/>
      <c r="B97" s="16" t="n"/>
      <c r="C97" s="9">
        <f>IF($B97="","",IFERROR(VLOOKUP($B97,Employees!$A$5:$F$104,2,FALSE),""))</f>
        <v/>
      </c>
      <c r="D97" s="16" t="n"/>
      <c r="E97" s="17" t="n"/>
      <c r="F97" s="17" t="n"/>
      <c r="G97" s="39">
        <f>IF($B97="","",IFERROR(VLOOKUP($B97,Employees!$A$5:$F$104,4,FALSE),""))</f>
        <v/>
      </c>
      <c r="H97" s="40">
        <f>IF($B97="","",IFERROR(VLOOKUP($B97,Employees!$A$5:$F$104,5,FALSE),""))</f>
        <v/>
      </c>
      <c r="I97" s="37">
        <f>IF(OR($A97="",$B97="",$E97="",$G97=""),"",ROUND($E97*$G97,2))</f>
        <v/>
      </c>
      <c r="J97" s="37">
        <f>IF(OR($A97="",$B97="",$F97="",$G97="",$H97=""),"",ROUND($F97*$G97*$H97,2))</f>
        <v/>
      </c>
      <c r="K97" s="41" t="n"/>
      <c r="L97" s="37">
        <f>IF(OR($A97="",$B97="",$G97="",AND($E97="",$F97="",$K97="")),"",ROUND(IF($I97="",0,$I97)+IF($J97="",0,$J97)+IF($K97="",0,$K97),2))</f>
        <v/>
      </c>
      <c r="M97" s="41" t="n"/>
      <c r="N97" s="41" t="n"/>
      <c r="O97" s="37">
        <f>IF($L97="","",ROUND($L97+IF($M97="",0,$M97)-IF($N97="",0,$N97),2))</f>
        <v/>
      </c>
      <c r="P97" s="21" t="n"/>
      <c r="Q97" s="22">
        <f>IF(AND($A97="",$B97="",$D97="",$E97="",$F97="",$K97="",$M97="",$N97="",$P97="",$R97=""),"",IF($A97="","Check pay period",IF($B97="","Check employee ID",IF($C97="","Check employee ID",IF(IFERROR(VLOOKUP($B97,Employees!$A$5:$F$104,6,FALSE),"")&lt;&gt;"Active","Check employee status",IF($D97="","Check crew",IF($G97="","Check employee rate",IF($H97="","Check OT multiplier",IF(AND($E97="",$F97="",$K97=""),"Check pay inputs",IF(IFERROR($E97+$F97,0)&gt;$W$2,"Check hours",IF($P97="","Check approval status",IF(AND($P97="Approved",$O97&lt;0),"Check negative amount",""))))))))))))</f>
        <v/>
      </c>
      <c r="R97" s="23" t="n"/>
      <c r="S97">
        <f>IF(Assumptions!$B$97="","",Assumptions!$B$97)</f>
        <v/>
      </c>
      <c r="T97">
        <f>IF(Assumptions!$C$97="","",Assumptions!$C$97)</f>
        <v/>
      </c>
      <c r="U97">
        <f>IF(Employees!$A$97="","",Employees!$A$97)</f>
        <v/>
      </c>
    </row>
    <row r="98">
      <c r="A98" s="35" t="n"/>
      <c r="B98" s="16" t="n"/>
      <c r="C98" s="6">
        <f>IF($B98="","",IFERROR(VLOOKUP($B98,Employees!$A$5:$F$104,2,FALSE),""))</f>
        <v/>
      </c>
      <c r="D98" s="16" t="n"/>
      <c r="E98" s="17" t="n"/>
      <c r="F98" s="17" t="n"/>
      <c r="G98" s="42">
        <f>IF($B98="","",IFERROR(VLOOKUP($B98,Employees!$A$5:$F$104,4,FALSE),""))</f>
        <v/>
      </c>
      <c r="H98" s="43">
        <f>IF($B98="","",IFERROR(VLOOKUP($B98,Employees!$A$5:$F$104,5,FALSE),""))</f>
        <v/>
      </c>
      <c r="I98" s="36">
        <f>IF(OR($A98="",$B98="",$E98="",$G98=""),"",ROUND($E98*$G98,2))</f>
        <v/>
      </c>
      <c r="J98" s="36">
        <f>IF(OR($A98="",$B98="",$F98="",$G98="",$H98=""),"",ROUND($F98*$G98*$H98,2))</f>
        <v/>
      </c>
      <c r="K98" s="41" t="n"/>
      <c r="L98" s="36">
        <f>IF(OR($A98="",$B98="",$G98="",AND($E98="",$F98="",$K98="")),"",ROUND(IF($I98="",0,$I98)+IF($J98="",0,$J98)+IF($K98="",0,$K98),2))</f>
        <v/>
      </c>
      <c r="M98" s="41" t="n"/>
      <c r="N98" s="41" t="n"/>
      <c r="O98" s="36">
        <f>IF($L98="","",ROUND($L98+IF($M98="",0,$M98)-IF($N98="",0,$N98),2))</f>
        <v/>
      </c>
      <c r="P98" s="21" t="n"/>
      <c r="Q98" s="26">
        <f>IF(AND($A98="",$B98="",$D98="",$E98="",$F98="",$K98="",$M98="",$N98="",$P98="",$R98=""),"",IF($A98="","Check pay period",IF($B98="","Check employee ID",IF($C98="","Check employee ID",IF(IFERROR(VLOOKUP($B98,Employees!$A$5:$F$104,6,FALSE),"")&lt;&gt;"Active","Check employee status",IF($D98="","Check crew",IF($G98="","Check employee rate",IF($H98="","Check OT multiplier",IF(AND($E98="",$F98="",$K98=""),"Check pay inputs",IF(IFERROR($E98+$F98,0)&gt;$W$2,"Check hours",IF($P98="","Check approval status",IF(AND($P98="Approved",$O98&lt;0),"Check negative amount",""))))))))))))</f>
        <v/>
      </c>
      <c r="R98" s="23" t="n"/>
      <c r="S98">
        <f>IF(Assumptions!$B$98="","",Assumptions!$B$98)</f>
        <v/>
      </c>
      <c r="T98">
        <f>IF(Assumptions!$C$98="","",Assumptions!$C$98)</f>
        <v/>
      </c>
      <c r="U98">
        <f>IF(Employees!$A$98="","",Employees!$A$98)</f>
        <v/>
      </c>
    </row>
    <row r="99">
      <c r="A99" s="35" t="n"/>
      <c r="B99" s="16" t="n"/>
      <c r="C99" s="9">
        <f>IF($B99="","",IFERROR(VLOOKUP($B99,Employees!$A$5:$F$104,2,FALSE),""))</f>
        <v/>
      </c>
      <c r="D99" s="16" t="n"/>
      <c r="E99" s="17" t="n"/>
      <c r="F99" s="17" t="n"/>
      <c r="G99" s="39">
        <f>IF($B99="","",IFERROR(VLOOKUP($B99,Employees!$A$5:$F$104,4,FALSE),""))</f>
        <v/>
      </c>
      <c r="H99" s="40">
        <f>IF($B99="","",IFERROR(VLOOKUP($B99,Employees!$A$5:$F$104,5,FALSE),""))</f>
        <v/>
      </c>
      <c r="I99" s="37">
        <f>IF(OR($A99="",$B99="",$E99="",$G99=""),"",ROUND($E99*$G99,2))</f>
        <v/>
      </c>
      <c r="J99" s="37">
        <f>IF(OR($A99="",$B99="",$F99="",$G99="",$H99=""),"",ROUND($F99*$G99*$H99,2))</f>
        <v/>
      </c>
      <c r="K99" s="41" t="n"/>
      <c r="L99" s="37">
        <f>IF(OR($A99="",$B99="",$G99="",AND($E99="",$F99="",$K99="")),"",ROUND(IF($I99="",0,$I99)+IF($J99="",0,$J99)+IF($K99="",0,$K99),2))</f>
        <v/>
      </c>
      <c r="M99" s="41" t="n"/>
      <c r="N99" s="41" t="n"/>
      <c r="O99" s="37">
        <f>IF($L99="","",ROUND($L99+IF($M99="",0,$M99)-IF($N99="",0,$N99),2))</f>
        <v/>
      </c>
      <c r="P99" s="21" t="n"/>
      <c r="Q99" s="22">
        <f>IF(AND($A99="",$B99="",$D99="",$E99="",$F99="",$K99="",$M99="",$N99="",$P99="",$R99=""),"",IF($A99="","Check pay period",IF($B99="","Check employee ID",IF($C99="","Check employee ID",IF(IFERROR(VLOOKUP($B99,Employees!$A$5:$F$104,6,FALSE),"")&lt;&gt;"Active","Check employee status",IF($D99="","Check crew",IF($G99="","Check employee rate",IF($H99="","Check OT multiplier",IF(AND($E99="",$F99="",$K99=""),"Check pay inputs",IF(IFERROR($E99+$F99,0)&gt;$W$2,"Check hours",IF($P99="","Check approval status",IF(AND($P99="Approved",$O99&lt;0),"Check negative amount",""))))))))))))</f>
        <v/>
      </c>
      <c r="R99" s="23" t="n"/>
      <c r="S99">
        <f>IF(Assumptions!$B$99="","",Assumptions!$B$99)</f>
        <v/>
      </c>
      <c r="T99">
        <f>IF(Assumptions!$C$99="","",Assumptions!$C$99)</f>
        <v/>
      </c>
      <c r="U99">
        <f>IF(Employees!$A$99="","",Employees!$A$99)</f>
        <v/>
      </c>
    </row>
    <row r="100">
      <c r="A100" s="35" t="n"/>
      <c r="B100" s="16" t="n"/>
      <c r="C100" s="6">
        <f>IF($B100="","",IFERROR(VLOOKUP($B100,Employees!$A$5:$F$104,2,FALSE),""))</f>
        <v/>
      </c>
      <c r="D100" s="16" t="n"/>
      <c r="E100" s="17" t="n"/>
      <c r="F100" s="17" t="n"/>
      <c r="G100" s="42">
        <f>IF($B100="","",IFERROR(VLOOKUP($B100,Employees!$A$5:$F$104,4,FALSE),""))</f>
        <v/>
      </c>
      <c r="H100" s="43">
        <f>IF($B100="","",IFERROR(VLOOKUP($B100,Employees!$A$5:$F$104,5,FALSE),""))</f>
        <v/>
      </c>
      <c r="I100" s="36">
        <f>IF(OR($A100="",$B100="",$E100="",$G100=""),"",ROUND($E100*$G100,2))</f>
        <v/>
      </c>
      <c r="J100" s="36">
        <f>IF(OR($A100="",$B100="",$F100="",$G100="",$H100=""),"",ROUND($F100*$G100*$H100,2))</f>
        <v/>
      </c>
      <c r="K100" s="41" t="n"/>
      <c r="L100" s="36">
        <f>IF(OR($A100="",$B100="",$G100="",AND($E100="",$F100="",$K100="")),"",ROUND(IF($I100="",0,$I100)+IF($J100="",0,$J100)+IF($K100="",0,$K100),2))</f>
        <v/>
      </c>
      <c r="M100" s="41" t="n"/>
      <c r="N100" s="41" t="n"/>
      <c r="O100" s="36">
        <f>IF($L100="","",ROUND($L100+IF($M100="",0,$M100)-IF($N100="",0,$N100),2))</f>
        <v/>
      </c>
      <c r="P100" s="21" t="n"/>
      <c r="Q100" s="26">
        <f>IF(AND($A100="",$B100="",$D100="",$E100="",$F100="",$K100="",$M100="",$N100="",$P100="",$R100=""),"",IF($A100="","Check pay period",IF($B100="","Check employee ID",IF($C100="","Check employee ID",IF(IFERROR(VLOOKUP($B100,Employees!$A$5:$F$104,6,FALSE),"")&lt;&gt;"Active","Check employee status",IF($D100="","Check crew",IF($G100="","Check employee rate",IF($H100="","Check OT multiplier",IF(AND($E100="",$F100="",$K100=""),"Check pay inputs",IF(IFERROR($E100+$F100,0)&gt;$W$2,"Check hours",IF($P100="","Check approval status",IF(AND($P100="Approved",$O100&lt;0),"Check negative amount",""))))))))))))</f>
        <v/>
      </c>
      <c r="R100" s="23" t="n"/>
      <c r="S100">
        <f>IF(Assumptions!$B$100="","",Assumptions!$B$100)</f>
        <v/>
      </c>
      <c r="T100">
        <f>IF(Assumptions!$C$100="","",Assumptions!$C$100)</f>
        <v/>
      </c>
      <c r="U100">
        <f>IF(Employees!$A$100="","",Employees!$A$100)</f>
        <v/>
      </c>
    </row>
    <row r="101">
      <c r="A101" s="35" t="n"/>
      <c r="B101" s="16" t="n"/>
      <c r="C101" s="9">
        <f>IF($B101="","",IFERROR(VLOOKUP($B101,Employees!$A$5:$F$104,2,FALSE),""))</f>
        <v/>
      </c>
      <c r="D101" s="16" t="n"/>
      <c r="E101" s="17" t="n"/>
      <c r="F101" s="17" t="n"/>
      <c r="G101" s="39">
        <f>IF($B101="","",IFERROR(VLOOKUP($B101,Employees!$A$5:$F$104,4,FALSE),""))</f>
        <v/>
      </c>
      <c r="H101" s="40">
        <f>IF($B101="","",IFERROR(VLOOKUP($B101,Employees!$A$5:$F$104,5,FALSE),""))</f>
        <v/>
      </c>
      <c r="I101" s="37">
        <f>IF(OR($A101="",$B101="",$E101="",$G101=""),"",ROUND($E101*$G101,2))</f>
        <v/>
      </c>
      <c r="J101" s="37">
        <f>IF(OR($A101="",$B101="",$F101="",$G101="",$H101=""),"",ROUND($F101*$G101*$H101,2))</f>
        <v/>
      </c>
      <c r="K101" s="41" t="n"/>
      <c r="L101" s="37">
        <f>IF(OR($A101="",$B101="",$G101="",AND($E101="",$F101="",$K101="")),"",ROUND(IF($I101="",0,$I101)+IF($J101="",0,$J101)+IF($K101="",0,$K101),2))</f>
        <v/>
      </c>
      <c r="M101" s="41" t="n"/>
      <c r="N101" s="41" t="n"/>
      <c r="O101" s="37">
        <f>IF($L101="","",ROUND($L101+IF($M101="",0,$M101)-IF($N101="",0,$N101),2))</f>
        <v/>
      </c>
      <c r="P101" s="21" t="n"/>
      <c r="Q101" s="22">
        <f>IF(AND($A101="",$B101="",$D101="",$E101="",$F101="",$K101="",$M101="",$N101="",$P101="",$R101=""),"",IF($A101="","Check pay period",IF($B101="","Check employee ID",IF($C101="","Check employee ID",IF(IFERROR(VLOOKUP($B101,Employees!$A$5:$F$104,6,FALSE),"")&lt;&gt;"Active","Check employee status",IF($D101="","Check crew",IF($G101="","Check employee rate",IF($H101="","Check OT multiplier",IF(AND($E101="",$F101="",$K101=""),"Check pay inputs",IF(IFERROR($E101+$F101,0)&gt;$W$2,"Check hours",IF($P101="","Check approval status",IF(AND($P101="Approved",$O101&lt;0),"Check negative amount",""))))))))))))</f>
        <v/>
      </c>
      <c r="R101" s="23" t="n"/>
      <c r="S101">
        <f>IF(Assumptions!$B$101="","",Assumptions!$B$101)</f>
        <v/>
      </c>
      <c r="T101">
        <f>IF(Assumptions!$C$101="","",Assumptions!$C$101)</f>
        <v/>
      </c>
      <c r="U101">
        <f>IF(Employees!$A$101="","",Employees!$A$101)</f>
        <v/>
      </c>
    </row>
    <row r="102">
      <c r="A102" s="35" t="n"/>
      <c r="B102" s="16" t="n"/>
      <c r="C102" s="6">
        <f>IF($B102="","",IFERROR(VLOOKUP($B102,Employees!$A$5:$F$104,2,FALSE),""))</f>
        <v/>
      </c>
      <c r="D102" s="16" t="n"/>
      <c r="E102" s="17" t="n"/>
      <c r="F102" s="17" t="n"/>
      <c r="G102" s="42">
        <f>IF($B102="","",IFERROR(VLOOKUP($B102,Employees!$A$5:$F$104,4,FALSE),""))</f>
        <v/>
      </c>
      <c r="H102" s="43">
        <f>IF($B102="","",IFERROR(VLOOKUP($B102,Employees!$A$5:$F$104,5,FALSE),""))</f>
        <v/>
      </c>
      <c r="I102" s="36">
        <f>IF(OR($A102="",$B102="",$E102="",$G102=""),"",ROUND($E102*$G102,2))</f>
        <v/>
      </c>
      <c r="J102" s="36">
        <f>IF(OR($A102="",$B102="",$F102="",$G102="",$H102=""),"",ROUND($F102*$G102*$H102,2))</f>
        <v/>
      </c>
      <c r="K102" s="41" t="n"/>
      <c r="L102" s="36">
        <f>IF(OR($A102="",$B102="",$G102="",AND($E102="",$F102="",$K102="")),"",ROUND(IF($I102="",0,$I102)+IF($J102="",0,$J102)+IF($K102="",0,$K102),2))</f>
        <v/>
      </c>
      <c r="M102" s="41" t="n"/>
      <c r="N102" s="41" t="n"/>
      <c r="O102" s="36">
        <f>IF($L102="","",ROUND($L102+IF($M102="",0,$M102)-IF($N102="",0,$N102),2))</f>
        <v/>
      </c>
      <c r="P102" s="21" t="n"/>
      <c r="Q102" s="26">
        <f>IF(AND($A102="",$B102="",$D102="",$E102="",$F102="",$K102="",$M102="",$N102="",$P102="",$R102=""),"",IF($A102="","Check pay period",IF($B102="","Check employee ID",IF($C102="","Check employee ID",IF(IFERROR(VLOOKUP($B102,Employees!$A$5:$F$104,6,FALSE),"")&lt;&gt;"Active","Check employee status",IF($D102="","Check crew",IF($G102="","Check employee rate",IF($H102="","Check OT multiplier",IF(AND($E102="",$F102="",$K102=""),"Check pay inputs",IF(IFERROR($E102+$F102,0)&gt;$W$2,"Check hours",IF($P102="","Check approval status",IF(AND($P102="Approved",$O102&lt;0),"Check negative amount",""))))))))))))</f>
        <v/>
      </c>
      <c r="R102" s="23" t="n"/>
      <c r="S102">
        <f>IF(Assumptions!$B$102="","",Assumptions!$B$102)</f>
        <v/>
      </c>
      <c r="T102">
        <f>IF(Assumptions!$C$102="","",Assumptions!$C$102)</f>
        <v/>
      </c>
      <c r="U102">
        <f>IF(Employees!$A$102="","",Employees!$A$102)</f>
        <v/>
      </c>
    </row>
    <row r="103">
      <c r="A103" s="35" t="n"/>
      <c r="B103" s="16" t="n"/>
      <c r="C103" s="9">
        <f>IF($B103="","",IFERROR(VLOOKUP($B103,Employees!$A$5:$F$104,2,FALSE),""))</f>
        <v/>
      </c>
      <c r="D103" s="16" t="n"/>
      <c r="E103" s="17" t="n"/>
      <c r="F103" s="17" t="n"/>
      <c r="G103" s="39">
        <f>IF($B103="","",IFERROR(VLOOKUP($B103,Employees!$A$5:$F$104,4,FALSE),""))</f>
        <v/>
      </c>
      <c r="H103" s="40">
        <f>IF($B103="","",IFERROR(VLOOKUP($B103,Employees!$A$5:$F$104,5,FALSE),""))</f>
        <v/>
      </c>
      <c r="I103" s="37">
        <f>IF(OR($A103="",$B103="",$E103="",$G103=""),"",ROUND($E103*$G103,2))</f>
        <v/>
      </c>
      <c r="J103" s="37">
        <f>IF(OR($A103="",$B103="",$F103="",$G103="",$H103=""),"",ROUND($F103*$G103*$H103,2))</f>
        <v/>
      </c>
      <c r="K103" s="41" t="n"/>
      <c r="L103" s="37">
        <f>IF(OR($A103="",$B103="",$G103="",AND($E103="",$F103="",$K103="")),"",ROUND(IF($I103="",0,$I103)+IF($J103="",0,$J103)+IF($K103="",0,$K103),2))</f>
        <v/>
      </c>
      <c r="M103" s="41" t="n"/>
      <c r="N103" s="41" t="n"/>
      <c r="O103" s="37">
        <f>IF($L103="","",ROUND($L103+IF($M103="",0,$M103)-IF($N103="",0,$N103),2))</f>
        <v/>
      </c>
      <c r="P103" s="21" t="n"/>
      <c r="Q103" s="22">
        <f>IF(AND($A103="",$B103="",$D103="",$E103="",$F103="",$K103="",$M103="",$N103="",$P103="",$R103=""),"",IF($A103="","Check pay period",IF($B103="","Check employee ID",IF($C103="","Check employee ID",IF(IFERROR(VLOOKUP($B103,Employees!$A$5:$F$104,6,FALSE),"")&lt;&gt;"Active","Check employee status",IF($D103="","Check crew",IF($G103="","Check employee rate",IF($H103="","Check OT multiplier",IF(AND($E103="",$F103="",$K103=""),"Check pay inputs",IF(IFERROR($E103+$F103,0)&gt;$W$2,"Check hours",IF($P103="","Check approval status",IF(AND($P103="Approved",$O103&lt;0),"Check negative amount",""))))))))))))</f>
        <v/>
      </c>
      <c r="R103" s="23" t="n"/>
      <c r="S103">
        <f>IF(Assumptions!$B$103="","",Assumptions!$B$103)</f>
        <v/>
      </c>
      <c r="T103">
        <f>IF(Assumptions!$C$103="","",Assumptions!$C$103)</f>
        <v/>
      </c>
      <c r="U103">
        <f>IF(Employees!$A$103="","",Employees!$A$103)</f>
        <v/>
      </c>
    </row>
    <row r="104">
      <c r="A104" s="35" t="n"/>
      <c r="B104" s="16" t="n"/>
      <c r="C104" s="6">
        <f>IF($B104="","",IFERROR(VLOOKUP($B104,Employees!$A$5:$F$104,2,FALSE),""))</f>
        <v/>
      </c>
      <c r="D104" s="16" t="n"/>
      <c r="E104" s="17" t="n"/>
      <c r="F104" s="17" t="n"/>
      <c r="G104" s="42">
        <f>IF($B104="","",IFERROR(VLOOKUP($B104,Employees!$A$5:$F$104,4,FALSE),""))</f>
        <v/>
      </c>
      <c r="H104" s="43">
        <f>IF($B104="","",IFERROR(VLOOKUP($B104,Employees!$A$5:$F$104,5,FALSE),""))</f>
        <v/>
      </c>
      <c r="I104" s="36">
        <f>IF(OR($A104="",$B104="",$E104="",$G104=""),"",ROUND($E104*$G104,2))</f>
        <v/>
      </c>
      <c r="J104" s="36">
        <f>IF(OR($A104="",$B104="",$F104="",$G104="",$H104=""),"",ROUND($F104*$G104*$H104,2))</f>
        <v/>
      </c>
      <c r="K104" s="41" t="n"/>
      <c r="L104" s="36">
        <f>IF(OR($A104="",$B104="",$G104="",AND($E104="",$F104="",$K104="")),"",ROUND(IF($I104="",0,$I104)+IF($J104="",0,$J104)+IF($K104="",0,$K104),2))</f>
        <v/>
      </c>
      <c r="M104" s="41" t="n"/>
      <c r="N104" s="41" t="n"/>
      <c r="O104" s="36">
        <f>IF($L104="","",ROUND($L104+IF($M104="",0,$M104)-IF($N104="",0,$N104),2))</f>
        <v/>
      </c>
      <c r="P104" s="21" t="n"/>
      <c r="Q104" s="26">
        <f>IF(AND($A104="",$B104="",$D104="",$E104="",$F104="",$K104="",$M104="",$N104="",$P104="",$R104=""),"",IF($A104="","Check pay period",IF($B104="","Check employee ID",IF($C104="","Check employee ID",IF(IFERROR(VLOOKUP($B104,Employees!$A$5:$F$104,6,FALSE),"")&lt;&gt;"Active","Check employee status",IF($D104="","Check crew",IF($G104="","Check employee rate",IF($H104="","Check OT multiplier",IF(AND($E104="",$F104="",$K104=""),"Check pay inputs",IF(IFERROR($E104+$F104,0)&gt;$W$2,"Check hours",IF($P104="","Check approval status",IF(AND($P104="Approved",$O104&lt;0),"Check negative amount",""))))))))))))</f>
        <v/>
      </c>
      <c r="R104" s="23" t="n"/>
      <c r="S104">
        <f>IF(Assumptions!$B$104="","",Assumptions!$B$104)</f>
        <v/>
      </c>
      <c r="T104">
        <f>IF(Assumptions!$C$104="","",Assumptions!$C$104)</f>
        <v/>
      </c>
      <c r="U104">
        <f>IF(Employees!$A$104="","",Employees!$A$104)</f>
        <v/>
      </c>
    </row>
  </sheetData>
  <autoFilter ref="A4:R104"/>
  <mergeCells count="1">
    <mergeCell ref="A1:R1"/>
  </mergeCells>
  <conditionalFormatting sqref="Q5:Q104">
    <cfRule type="expression" priority="1" dxfId="0">
      <formula>$Q5&lt;&gt;""</formula>
    </cfRule>
  </conditionalFormatting>
  <conditionalFormatting sqref="P5:P104">
    <cfRule type="expression" priority="2" dxfId="1">
      <formula>$P5="Approved"</formula>
    </cfRule>
    <cfRule type="expression" priority="3" dxfId="0">
      <formula>$P5="Hold"</formula>
    </cfRule>
  </conditionalFormatting>
  <conditionalFormatting sqref="E5:F104">
    <cfRule type="expression" priority="4" dxfId="0">
      <formula>AND($B5&lt;&gt;"",IFERROR($E5+$F5,0)&gt;$W$2)</formula>
    </cfRule>
  </conditionalFormatting>
  <conditionalFormatting sqref="O5:O104">
    <cfRule type="expression" priority="5" dxfId="0">
      <formula>AND($O5&lt;&gt;"",$O5&lt;0)</formula>
    </cfRule>
  </conditionalFormatting>
  <dataValidations count="6">
    <dataValidation sqref="A5:A104" showDropDown="0" showInputMessage="0" showErrorMessage="1" allowBlank="0" errorTitle="Check pay period" error="Enter a date within the editable limits on the Assumptions sheet." type="date" operator="between">
      <formula1>$Z$2</formula1>
      <formula2>$AA$2</formula2>
    </dataValidation>
    <dataValidation sqref="B5:B104" showDropDown="0" showInputMessage="0" showErrorMessage="1" allowBlank="0" errorTitle="Check employee ID" error="Enter an Employee ID listed on the Employees sheet." type="custom">
      <formula1>OR(B5="",COUNTIF($U$5:$U$104,B5)=1)</formula1>
    </dataValidation>
    <dataValidation sqref="D5:D104" showDropDown="0" showInputMessage="0" showErrorMessage="1" allowBlank="0" errorTitle="Check crew" error="Choose a crew from the editable list on the Assumptions sheet." type="list">
      <formula1>$S$5:$S$104</formula1>
    </dataValidation>
    <dataValidation sqref="E5:F104" showDropDown="0" showInputMessage="0" showErrorMessage="1" allowBlank="0" errorTitle="Check hours" error="Enter hours within the editable limits on the Assumptions sheet." type="decimal" operator="between">
      <formula1>$V$2</formula1>
      <formula2>$W$2</formula2>
    </dataValidation>
    <dataValidation sqref="K5:K104 M5:N104" showDropDown="0" showInputMessage="0" showErrorMessage="1" allowBlank="0" errorTitle="Check dollar input" error="Enter an amount within the editable limits on the Assumptions sheet." type="decimal" operator="between">
      <formula1>$X$2</formula1>
      <formula2>$Y$2</formula2>
    </dataValidation>
    <dataValidation sqref="P5:P104" showDropDown="0" showInputMessage="0" showErrorMessage="1" allowBlank="0" errorTitle="Check approval status" error="Choose a status from the editable list on the Assumptions sheet." type="list">
      <formula1>$T$5:$T$104</formula1>
    </dataValidation>
  </dataValidations>
  <pageMargins left="0.25" right="0.25" top="0.4" bottom="0.4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3" customWidth="1" min="3" max="3"/>
    <col width="15" customWidth="1" min="4" max="4"/>
    <col width="15" customWidth="1" min="5" max="5"/>
    <col width="18" customWidth="1" min="6" max="6"/>
    <col hidden="1" width="13" customWidth="1" min="8" max="8"/>
    <col hidden="1" width="13" customWidth="1" min="9" max="9"/>
    <col hidden="1" width="13" customWidth="1" min="10" max="10"/>
    <col hidden="1" width="13" customWidth="1" min="11" max="11"/>
    <col hidden="1" width="13" customWidth="1" min="12" max="12"/>
    <col hidden="1" width="13" customWidth="1" min="13" max="13"/>
  </cols>
  <sheetData>
    <row r="1" ht="26" customHeight="1">
      <c r="A1" s="1" t="inlineStr">
        <is>
          <t>Employees and Pay Rates</t>
        </is>
      </c>
      <c r="B1" s="33" t="n"/>
      <c r="C1" s="33" t="n"/>
      <c r="D1" s="33" t="n"/>
      <c r="E1" s="33" t="n"/>
      <c r="F1" s="34" t="n"/>
    </row>
    <row r="2" ht="32" customHeight="1">
      <c r="A2" s="2" t="inlineStr">
        <is>
          <t>All employees are fictional samples. Edit yellow cells and confirm each rate, multiplier, and status before preparing payroll inputs.</t>
        </is>
      </c>
      <c r="J2">
        <f>Assumptions!$F$11</f>
        <v/>
      </c>
      <c r="K2">
        <f>Assumptions!$F$12</f>
        <v/>
      </c>
      <c r="L2">
        <f>Assumptions!$F$13</f>
        <v/>
      </c>
      <c r="M2">
        <f>Assumptions!$F$14</f>
        <v/>
      </c>
    </row>
    <row r="3"/>
    <row r="4" ht="30" customHeight="1">
      <c r="A4" s="5" t="inlineStr">
        <is>
          <t>Employee ID</t>
        </is>
      </c>
      <c r="B4" s="5" t="inlineStr">
        <is>
          <t>Employee Name</t>
        </is>
      </c>
      <c r="C4" s="5" t="inlineStr">
        <is>
          <t>Role</t>
        </is>
      </c>
      <c r="D4" s="5" t="inlineStr">
        <is>
          <t>Hourly Rate</t>
        </is>
      </c>
      <c r="E4" s="5" t="inlineStr">
        <is>
          <t>OT Multiplier</t>
        </is>
      </c>
      <c r="F4" s="5" t="inlineStr">
        <is>
          <t>Employee Status</t>
        </is>
      </c>
    </row>
    <row r="5">
      <c r="A5" s="16" t="inlineStr">
        <is>
          <t>DEMO-001</t>
        </is>
      </c>
      <c r="B5" s="16" t="inlineStr">
        <is>
          <t>Sample Employee 01</t>
        </is>
      </c>
      <c r="C5" s="16" t="inlineStr">
        <is>
          <t>Crew Lead</t>
        </is>
      </c>
      <c r="D5" s="41" t="n">
        <v>29</v>
      </c>
      <c r="E5" s="44" t="n">
        <v>1.5</v>
      </c>
      <c r="F5" s="21" t="inlineStr">
        <is>
          <t>Active</t>
        </is>
      </c>
      <c r="H5">
        <f>IF(Assumptions!$A$5="","",Assumptions!$A$5)</f>
        <v/>
      </c>
      <c r="I5">
        <f>IF(Assumptions!$D$5="","",Assumptions!$D$5)</f>
        <v/>
      </c>
    </row>
    <row r="6">
      <c r="A6" s="16" t="inlineStr">
        <is>
          <t>DEMO-002</t>
        </is>
      </c>
      <c r="B6" s="16" t="inlineStr">
        <is>
          <t>Sample Employee 02</t>
        </is>
      </c>
      <c r="C6" s="16" t="inlineStr">
        <is>
          <t>Lawn Technician</t>
        </is>
      </c>
      <c r="D6" s="41" t="n">
        <v>21.5</v>
      </c>
      <c r="E6" s="44" t="n">
        <v>1.5</v>
      </c>
      <c r="F6" s="21" t="inlineStr">
        <is>
          <t>Active</t>
        </is>
      </c>
      <c r="H6">
        <f>IF(Assumptions!$A$6="","",Assumptions!$A$6)</f>
        <v/>
      </c>
      <c r="I6">
        <f>IF(Assumptions!$D$6="","",Assumptions!$D$6)</f>
        <v/>
      </c>
    </row>
    <row r="7">
      <c r="A7" s="16" t="inlineStr">
        <is>
          <t>DEMO-003</t>
        </is>
      </c>
      <c r="B7" s="16" t="inlineStr">
        <is>
          <t>Sample Employee 03</t>
        </is>
      </c>
      <c r="C7" s="16" t="inlineStr">
        <is>
          <t>Landscape Technician</t>
        </is>
      </c>
      <c r="D7" s="41" t="n">
        <v>23.75</v>
      </c>
      <c r="E7" s="44" t="n">
        <v>1.5</v>
      </c>
      <c r="F7" s="21" t="inlineStr">
        <is>
          <t>Active</t>
        </is>
      </c>
      <c r="H7">
        <f>IF(Assumptions!$A$7="","",Assumptions!$A$7)</f>
        <v/>
      </c>
      <c r="I7">
        <f>IF(Assumptions!$D$7="","",Assumptions!$D$7)</f>
        <v/>
      </c>
    </row>
    <row r="8">
      <c r="A8" s="16" t="inlineStr">
        <is>
          <t>DEMO-004</t>
        </is>
      </c>
      <c r="B8" s="16" t="inlineStr">
        <is>
          <t>Sample Employee 04</t>
        </is>
      </c>
      <c r="C8" s="16" t="inlineStr">
        <is>
          <t>Equipment Operator</t>
        </is>
      </c>
      <c r="D8" s="41" t="n">
        <v>27</v>
      </c>
      <c r="E8" s="44" t="n">
        <v>1.5</v>
      </c>
      <c r="F8" s="21" t="inlineStr">
        <is>
          <t>Active</t>
        </is>
      </c>
      <c r="H8">
        <f>IF(Assumptions!$A$8="","",Assumptions!$A$8)</f>
        <v/>
      </c>
      <c r="I8">
        <f>IF(Assumptions!$D$8="","",Assumptions!$D$8)</f>
        <v/>
      </c>
    </row>
    <row r="9">
      <c r="A9" s="16" t="inlineStr">
        <is>
          <t>DEMO-005</t>
        </is>
      </c>
      <c r="B9" s="16" t="inlineStr">
        <is>
          <t>Sample Employee 05</t>
        </is>
      </c>
      <c r="C9" s="16" t="inlineStr">
        <is>
          <t>Lawn Technician</t>
        </is>
      </c>
      <c r="D9" s="41" t="n">
        <v>20</v>
      </c>
      <c r="E9" s="44" t="n">
        <v>1.5</v>
      </c>
      <c r="F9" s="21" t="inlineStr">
        <is>
          <t>Active</t>
        </is>
      </c>
      <c r="H9">
        <f>IF(Assumptions!$A$9="","",Assumptions!$A$9)</f>
        <v/>
      </c>
      <c r="I9">
        <f>IF(Assumptions!$D$9="","",Assumptions!$D$9)</f>
        <v/>
      </c>
    </row>
    <row r="10">
      <c r="A10" s="16" t="inlineStr">
        <is>
          <t>DEMO-006</t>
        </is>
      </c>
      <c r="B10" s="16" t="inlineStr">
        <is>
          <t>Sample Employee 06</t>
        </is>
      </c>
      <c r="C10" s="16" t="inlineStr">
        <is>
          <t>Shop Technician</t>
        </is>
      </c>
      <c r="D10" s="41" t="n">
        <v>25.5</v>
      </c>
      <c r="E10" s="44" t="n">
        <v>1.5</v>
      </c>
      <c r="F10" s="21" t="inlineStr">
        <is>
          <t>Active</t>
        </is>
      </c>
      <c r="H10">
        <f>IF(Assumptions!$A$10="","",Assumptions!$A$10)</f>
        <v/>
      </c>
      <c r="I10">
        <f>IF(Assumptions!$D$10="","",Assumptions!$D$10)</f>
        <v/>
      </c>
    </row>
    <row r="11">
      <c r="A11" s="16" t="inlineStr">
        <is>
          <t>DEMO-007</t>
        </is>
      </c>
      <c r="B11" s="16" t="inlineStr">
        <is>
          <t>Sample Employee 07</t>
        </is>
      </c>
      <c r="C11" s="16" t="inlineStr">
        <is>
          <t>Seasonal Crew</t>
        </is>
      </c>
      <c r="D11" s="41" t="n">
        <v>18.5</v>
      </c>
      <c r="E11" s="44" t="n">
        <v>1.5</v>
      </c>
      <c r="F11" s="21" t="inlineStr">
        <is>
          <t>Active</t>
        </is>
      </c>
      <c r="H11">
        <f>IF(Assumptions!$A$11="","",Assumptions!$A$11)</f>
        <v/>
      </c>
      <c r="I11">
        <f>IF(Assumptions!$D$11="","",Assumptions!$D$11)</f>
        <v/>
      </c>
    </row>
    <row r="12">
      <c r="A12" s="16" t="inlineStr">
        <is>
          <t>DEMO-008</t>
        </is>
      </c>
      <c r="B12" s="16" t="inlineStr">
        <is>
          <t>Sample Employee 08</t>
        </is>
      </c>
      <c r="C12" s="16" t="inlineStr">
        <is>
          <t>Crew Lead</t>
        </is>
      </c>
      <c r="D12" s="41" t="n">
        <v>28.25</v>
      </c>
      <c r="E12" s="44" t="n">
        <v>1.5</v>
      </c>
      <c r="F12" s="21" t="inlineStr">
        <is>
          <t>Active</t>
        </is>
      </c>
      <c r="H12">
        <f>IF(Assumptions!$A$12="","",Assumptions!$A$12)</f>
        <v/>
      </c>
      <c r="I12">
        <f>IF(Assumptions!$D$12="","",Assumptions!$D$12)</f>
        <v/>
      </c>
    </row>
    <row r="13">
      <c r="A13" s="16" t="inlineStr">
        <is>
          <t>DEMO-009</t>
        </is>
      </c>
      <c r="B13" s="16" t="inlineStr">
        <is>
          <t>Sample Employee 09</t>
        </is>
      </c>
      <c r="C13" s="16" t="inlineStr">
        <is>
          <t>Landscape Technician</t>
        </is>
      </c>
      <c r="D13" s="41" t="n">
        <v>22.75</v>
      </c>
      <c r="E13" s="44" t="n">
        <v>1.5</v>
      </c>
      <c r="F13" s="21" t="inlineStr">
        <is>
          <t>Active</t>
        </is>
      </c>
      <c r="H13">
        <f>IF(Assumptions!$A$13="","",Assumptions!$A$13)</f>
        <v/>
      </c>
      <c r="I13">
        <f>IF(Assumptions!$D$13="","",Assumptions!$D$13)</f>
        <v/>
      </c>
    </row>
    <row r="14">
      <c r="A14" s="16" t="inlineStr">
        <is>
          <t>DEMO-010</t>
        </is>
      </c>
      <c r="B14" s="16" t="inlineStr">
        <is>
          <t>Sample Employee 10</t>
        </is>
      </c>
      <c r="C14" s="16" t="inlineStr">
        <is>
          <t>Shop Technician</t>
        </is>
      </c>
      <c r="D14" s="41" t="n">
        <v>24</v>
      </c>
      <c r="E14" s="44" t="n">
        <v>1.5</v>
      </c>
      <c r="F14" s="21" t="inlineStr">
        <is>
          <t>Inactive</t>
        </is>
      </c>
      <c r="H14">
        <f>IF(Assumptions!$A$14="","",Assumptions!$A$14)</f>
        <v/>
      </c>
      <c r="I14">
        <f>IF(Assumptions!$D$14="","",Assumptions!$D$14)</f>
        <v/>
      </c>
    </row>
    <row r="15">
      <c r="A15" s="16" t="n"/>
      <c r="B15" s="16" t="n"/>
      <c r="C15" s="16" t="n"/>
      <c r="D15" s="41" t="n"/>
      <c r="E15" s="44" t="n"/>
      <c r="F15" s="21" t="n"/>
      <c r="H15">
        <f>IF(Assumptions!$A$15="","",Assumptions!$A$15)</f>
        <v/>
      </c>
      <c r="I15">
        <f>IF(Assumptions!$D$15="","",Assumptions!$D$15)</f>
        <v/>
      </c>
    </row>
    <row r="16">
      <c r="A16" s="16" t="n"/>
      <c r="B16" s="16" t="n"/>
      <c r="C16" s="16" t="n"/>
      <c r="D16" s="41" t="n"/>
      <c r="E16" s="44" t="n"/>
      <c r="F16" s="21" t="n"/>
      <c r="H16">
        <f>IF(Assumptions!$A$16="","",Assumptions!$A$16)</f>
        <v/>
      </c>
      <c r="I16">
        <f>IF(Assumptions!$D$16="","",Assumptions!$D$16)</f>
        <v/>
      </c>
    </row>
    <row r="17">
      <c r="A17" s="16" t="n"/>
      <c r="B17" s="16" t="n"/>
      <c r="C17" s="16" t="n"/>
      <c r="D17" s="41" t="n"/>
      <c r="E17" s="44" t="n"/>
      <c r="F17" s="21" t="n"/>
      <c r="H17">
        <f>IF(Assumptions!$A$17="","",Assumptions!$A$17)</f>
        <v/>
      </c>
      <c r="I17">
        <f>IF(Assumptions!$D$17="","",Assumptions!$D$17)</f>
        <v/>
      </c>
    </row>
    <row r="18">
      <c r="A18" s="16" t="n"/>
      <c r="B18" s="16" t="n"/>
      <c r="C18" s="16" t="n"/>
      <c r="D18" s="41" t="n"/>
      <c r="E18" s="44" t="n"/>
      <c r="F18" s="21" t="n"/>
      <c r="H18">
        <f>IF(Assumptions!$A$18="","",Assumptions!$A$18)</f>
        <v/>
      </c>
      <c r="I18">
        <f>IF(Assumptions!$D$18="","",Assumptions!$D$18)</f>
        <v/>
      </c>
    </row>
    <row r="19">
      <c r="A19" s="16" t="n"/>
      <c r="B19" s="16" t="n"/>
      <c r="C19" s="16" t="n"/>
      <c r="D19" s="41" t="n"/>
      <c r="E19" s="44" t="n"/>
      <c r="F19" s="21" t="n"/>
      <c r="H19">
        <f>IF(Assumptions!$A$19="","",Assumptions!$A$19)</f>
        <v/>
      </c>
      <c r="I19">
        <f>IF(Assumptions!$D$19="","",Assumptions!$D$19)</f>
        <v/>
      </c>
    </row>
    <row r="20">
      <c r="A20" s="16" t="n"/>
      <c r="B20" s="16" t="n"/>
      <c r="C20" s="16" t="n"/>
      <c r="D20" s="41" t="n"/>
      <c r="E20" s="44" t="n"/>
      <c r="F20" s="21" t="n"/>
      <c r="H20">
        <f>IF(Assumptions!$A$20="","",Assumptions!$A$20)</f>
        <v/>
      </c>
      <c r="I20">
        <f>IF(Assumptions!$D$20="","",Assumptions!$D$20)</f>
        <v/>
      </c>
    </row>
    <row r="21">
      <c r="A21" s="16" t="n"/>
      <c r="B21" s="16" t="n"/>
      <c r="C21" s="16" t="n"/>
      <c r="D21" s="41" t="n"/>
      <c r="E21" s="44" t="n"/>
      <c r="F21" s="21" t="n"/>
      <c r="H21">
        <f>IF(Assumptions!$A$21="","",Assumptions!$A$21)</f>
        <v/>
      </c>
      <c r="I21">
        <f>IF(Assumptions!$D$21="","",Assumptions!$D$21)</f>
        <v/>
      </c>
    </row>
    <row r="22">
      <c r="A22" s="16" t="n"/>
      <c r="B22" s="16" t="n"/>
      <c r="C22" s="16" t="n"/>
      <c r="D22" s="41" t="n"/>
      <c r="E22" s="44" t="n"/>
      <c r="F22" s="21" t="n"/>
      <c r="H22">
        <f>IF(Assumptions!$A$22="","",Assumptions!$A$22)</f>
        <v/>
      </c>
      <c r="I22">
        <f>IF(Assumptions!$D$22="","",Assumptions!$D$22)</f>
        <v/>
      </c>
    </row>
    <row r="23">
      <c r="A23" s="16" t="n"/>
      <c r="B23" s="16" t="n"/>
      <c r="C23" s="16" t="n"/>
      <c r="D23" s="41" t="n"/>
      <c r="E23" s="44" t="n"/>
      <c r="F23" s="21" t="n"/>
      <c r="H23">
        <f>IF(Assumptions!$A$23="","",Assumptions!$A$23)</f>
        <v/>
      </c>
      <c r="I23">
        <f>IF(Assumptions!$D$23="","",Assumptions!$D$23)</f>
        <v/>
      </c>
    </row>
    <row r="24">
      <c r="A24" s="16" t="n"/>
      <c r="B24" s="16" t="n"/>
      <c r="C24" s="16" t="n"/>
      <c r="D24" s="41" t="n"/>
      <c r="E24" s="44" t="n"/>
      <c r="F24" s="21" t="n"/>
      <c r="H24">
        <f>IF(Assumptions!$A$24="","",Assumptions!$A$24)</f>
        <v/>
      </c>
      <c r="I24">
        <f>IF(Assumptions!$D$24="","",Assumptions!$D$24)</f>
        <v/>
      </c>
    </row>
    <row r="25">
      <c r="A25" s="16" t="n"/>
      <c r="B25" s="16" t="n"/>
      <c r="C25" s="16" t="n"/>
      <c r="D25" s="41" t="n"/>
      <c r="E25" s="44" t="n"/>
      <c r="F25" s="21" t="n"/>
      <c r="H25">
        <f>IF(Assumptions!$A$25="","",Assumptions!$A$25)</f>
        <v/>
      </c>
      <c r="I25">
        <f>IF(Assumptions!$D$25="","",Assumptions!$D$25)</f>
        <v/>
      </c>
    </row>
    <row r="26">
      <c r="A26" s="16" t="n"/>
      <c r="B26" s="16" t="n"/>
      <c r="C26" s="16" t="n"/>
      <c r="D26" s="41" t="n"/>
      <c r="E26" s="44" t="n"/>
      <c r="F26" s="21" t="n"/>
      <c r="H26">
        <f>IF(Assumptions!$A$26="","",Assumptions!$A$26)</f>
        <v/>
      </c>
      <c r="I26">
        <f>IF(Assumptions!$D$26="","",Assumptions!$D$26)</f>
        <v/>
      </c>
    </row>
    <row r="27">
      <c r="A27" s="16" t="n"/>
      <c r="B27" s="16" t="n"/>
      <c r="C27" s="16" t="n"/>
      <c r="D27" s="41" t="n"/>
      <c r="E27" s="44" t="n"/>
      <c r="F27" s="21" t="n"/>
      <c r="H27">
        <f>IF(Assumptions!$A$27="","",Assumptions!$A$27)</f>
        <v/>
      </c>
      <c r="I27">
        <f>IF(Assumptions!$D$27="","",Assumptions!$D$27)</f>
        <v/>
      </c>
    </row>
    <row r="28">
      <c r="A28" s="16" t="n"/>
      <c r="B28" s="16" t="n"/>
      <c r="C28" s="16" t="n"/>
      <c r="D28" s="41" t="n"/>
      <c r="E28" s="44" t="n"/>
      <c r="F28" s="21" t="n"/>
      <c r="H28">
        <f>IF(Assumptions!$A$28="","",Assumptions!$A$28)</f>
        <v/>
      </c>
      <c r="I28">
        <f>IF(Assumptions!$D$28="","",Assumptions!$D$28)</f>
        <v/>
      </c>
    </row>
    <row r="29">
      <c r="A29" s="16" t="n"/>
      <c r="B29" s="16" t="n"/>
      <c r="C29" s="16" t="n"/>
      <c r="D29" s="41" t="n"/>
      <c r="E29" s="44" t="n"/>
      <c r="F29" s="21" t="n"/>
      <c r="H29">
        <f>IF(Assumptions!$A$29="","",Assumptions!$A$29)</f>
        <v/>
      </c>
      <c r="I29">
        <f>IF(Assumptions!$D$29="","",Assumptions!$D$29)</f>
        <v/>
      </c>
    </row>
    <row r="30">
      <c r="A30" s="16" t="n"/>
      <c r="B30" s="16" t="n"/>
      <c r="C30" s="16" t="n"/>
      <c r="D30" s="41" t="n"/>
      <c r="E30" s="44" t="n"/>
      <c r="F30" s="21" t="n"/>
      <c r="H30">
        <f>IF(Assumptions!$A$30="","",Assumptions!$A$30)</f>
        <v/>
      </c>
      <c r="I30">
        <f>IF(Assumptions!$D$30="","",Assumptions!$D$30)</f>
        <v/>
      </c>
    </row>
    <row r="31">
      <c r="A31" s="16" t="n"/>
      <c r="B31" s="16" t="n"/>
      <c r="C31" s="16" t="n"/>
      <c r="D31" s="41" t="n"/>
      <c r="E31" s="44" t="n"/>
      <c r="F31" s="21" t="n"/>
      <c r="H31">
        <f>IF(Assumptions!$A$31="","",Assumptions!$A$31)</f>
        <v/>
      </c>
      <c r="I31">
        <f>IF(Assumptions!$D$31="","",Assumptions!$D$31)</f>
        <v/>
      </c>
    </row>
    <row r="32">
      <c r="A32" s="16" t="n"/>
      <c r="B32" s="16" t="n"/>
      <c r="C32" s="16" t="n"/>
      <c r="D32" s="41" t="n"/>
      <c r="E32" s="44" t="n"/>
      <c r="F32" s="21" t="n"/>
      <c r="H32">
        <f>IF(Assumptions!$A$32="","",Assumptions!$A$32)</f>
        <v/>
      </c>
      <c r="I32">
        <f>IF(Assumptions!$D$32="","",Assumptions!$D$32)</f>
        <v/>
      </c>
    </row>
    <row r="33">
      <c r="A33" s="16" t="n"/>
      <c r="B33" s="16" t="n"/>
      <c r="C33" s="16" t="n"/>
      <c r="D33" s="41" t="n"/>
      <c r="E33" s="44" t="n"/>
      <c r="F33" s="21" t="n"/>
      <c r="H33">
        <f>IF(Assumptions!$A$33="","",Assumptions!$A$33)</f>
        <v/>
      </c>
      <c r="I33">
        <f>IF(Assumptions!$D$33="","",Assumptions!$D$33)</f>
        <v/>
      </c>
    </row>
    <row r="34">
      <c r="A34" s="16" t="n"/>
      <c r="B34" s="16" t="n"/>
      <c r="C34" s="16" t="n"/>
      <c r="D34" s="41" t="n"/>
      <c r="E34" s="44" t="n"/>
      <c r="F34" s="21" t="n"/>
      <c r="H34">
        <f>IF(Assumptions!$A$34="","",Assumptions!$A$34)</f>
        <v/>
      </c>
      <c r="I34">
        <f>IF(Assumptions!$D$34="","",Assumptions!$D$34)</f>
        <v/>
      </c>
    </row>
    <row r="35">
      <c r="A35" s="16" t="n"/>
      <c r="B35" s="16" t="n"/>
      <c r="C35" s="16" t="n"/>
      <c r="D35" s="41" t="n"/>
      <c r="E35" s="44" t="n"/>
      <c r="F35" s="21" t="n"/>
      <c r="H35">
        <f>IF(Assumptions!$A$35="","",Assumptions!$A$35)</f>
        <v/>
      </c>
      <c r="I35">
        <f>IF(Assumptions!$D$35="","",Assumptions!$D$35)</f>
        <v/>
      </c>
    </row>
    <row r="36">
      <c r="A36" s="16" t="n"/>
      <c r="B36" s="16" t="n"/>
      <c r="C36" s="16" t="n"/>
      <c r="D36" s="41" t="n"/>
      <c r="E36" s="44" t="n"/>
      <c r="F36" s="21" t="n"/>
      <c r="H36">
        <f>IF(Assumptions!$A$36="","",Assumptions!$A$36)</f>
        <v/>
      </c>
      <c r="I36">
        <f>IF(Assumptions!$D$36="","",Assumptions!$D$36)</f>
        <v/>
      </c>
    </row>
    <row r="37">
      <c r="A37" s="16" t="n"/>
      <c r="B37" s="16" t="n"/>
      <c r="C37" s="16" t="n"/>
      <c r="D37" s="41" t="n"/>
      <c r="E37" s="44" t="n"/>
      <c r="F37" s="21" t="n"/>
      <c r="H37">
        <f>IF(Assumptions!$A$37="","",Assumptions!$A$37)</f>
        <v/>
      </c>
      <c r="I37">
        <f>IF(Assumptions!$D$37="","",Assumptions!$D$37)</f>
        <v/>
      </c>
    </row>
    <row r="38">
      <c r="A38" s="16" t="n"/>
      <c r="B38" s="16" t="n"/>
      <c r="C38" s="16" t="n"/>
      <c r="D38" s="41" t="n"/>
      <c r="E38" s="44" t="n"/>
      <c r="F38" s="21" t="n"/>
      <c r="H38">
        <f>IF(Assumptions!$A$38="","",Assumptions!$A$38)</f>
        <v/>
      </c>
      <c r="I38">
        <f>IF(Assumptions!$D$38="","",Assumptions!$D$38)</f>
        <v/>
      </c>
    </row>
    <row r="39">
      <c r="A39" s="16" t="n"/>
      <c r="B39" s="16" t="n"/>
      <c r="C39" s="16" t="n"/>
      <c r="D39" s="41" t="n"/>
      <c r="E39" s="44" t="n"/>
      <c r="F39" s="21" t="n"/>
      <c r="H39">
        <f>IF(Assumptions!$A$39="","",Assumptions!$A$39)</f>
        <v/>
      </c>
      <c r="I39">
        <f>IF(Assumptions!$D$39="","",Assumptions!$D$39)</f>
        <v/>
      </c>
    </row>
    <row r="40">
      <c r="A40" s="16" t="n"/>
      <c r="B40" s="16" t="n"/>
      <c r="C40" s="16" t="n"/>
      <c r="D40" s="41" t="n"/>
      <c r="E40" s="44" t="n"/>
      <c r="F40" s="21" t="n"/>
      <c r="H40">
        <f>IF(Assumptions!$A$40="","",Assumptions!$A$40)</f>
        <v/>
      </c>
      <c r="I40">
        <f>IF(Assumptions!$D$40="","",Assumptions!$D$40)</f>
        <v/>
      </c>
    </row>
    <row r="41">
      <c r="A41" s="16" t="n"/>
      <c r="B41" s="16" t="n"/>
      <c r="C41" s="16" t="n"/>
      <c r="D41" s="41" t="n"/>
      <c r="E41" s="44" t="n"/>
      <c r="F41" s="21" t="n"/>
      <c r="H41">
        <f>IF(Assumptions!$A$41="","",Assumptions!$A$41)</f>
        <v/>
      </c>
      <c r="I41">
        <f>IF(Assumptions!$D$41="","",Assumptions!$D$41)</f>
        <v/>
      </c>
    </row>
    <row r="42">
      <c r="A42" s="16" t="n"/>
      <c r="B42" s="16" t="n"/>
      <c r="C42" s="16" t="n"/>
      <c r="D42" s="41" t="n"/>
      <c r="E42" s="44" t="n"/>
      <c r="F42" s="21" t="n"/>
      <c r="H42">
        <f>IF(Assumptions!$A$42="","",Assumptions!$A$42)</f>
        <v/>
      </c>
      <c r="I42">
        <f>IF(Assumptions!$D$42="","",Assumptions!$D$42)</f>
        <v/>
      </c>
    </row>
    <row r="43">
      <c r="A43" s="16" t="n"/>
      <c r="B43" s="16" t="n"/>
      <c r="C43" s="16" t="n"/>
      <c r="D43" s="41" t="n"/>
      <c r="E43" s="44" t="n"/>
      <c r="F43" s="21" t="n"/>
      <c r="H43">
        <f>IF(Assumptions!$A$43="","",Assumptions!$A$43)</f>
        <v/>
      </c>
      <c r="I43">
        <f>IF(Assumptions!$D$43="","",Assumptions!$D$43)</f>
        <v/>
      </c>
    </row>
    <row r="44">
      <c r="A44" s="16" t="n"/>
      <c r="B44" s="16" t="n"/>
      <c r="C44" s="16" t="n"/>
      <c r="D44" s="41" t="n"/>
      <c r="E44" s="44" t="n"/>
      <c r="F44" s="21" t="n"/>
      <c r="H44">
        <f>IF(Assumptions!$A$44="","",Assumptions!$A$44)</f>
        <v/>
      </c>
      <c r="I44">
        <f>IF(Assumptions!$D$44="","",Assumptions!$D$44)</f>
        <v/>
      </c>
    </row>
    <row r="45">
      <c r="A45" s="16" t="n"/>
      <c r="B45" s="16" t="n"/>
      <c r="C45" s="16" t="n"/>
      <c r="D45" s="41" t="n"/>
      <c r="E45" s="44" t="n"/>
      <c r="F45" s="21" t="n"/>
      <c r="H45">
        <f>IF(Assumptions!$A$45="","",Assumptions!$A$45)</f>
        <v/>
      </c>
      <c r="I45">
        <f>IF(Assumptions!$D$45="","",Assumptions!$D$45)</f>
        <v/>
      </c>
    </row>
    <row r="46">
      <c r="A46" s="16" t="n"/>
      <c r="B46" s="16" t="n"/>
      <c r="C46" s="16" t="n"/>
      <c r="D46" s="41" t="n"/>
      <c r="E46" s="44" t="n"/>
      <c r="F46" s="21" t="n"/>
      <c r="H46">
        <f>IF(Assumptions!$A$46="","",Assumptions!$A$46)</f>
        <v/>
      </c>
      <c r="I46">
        <f>IF(Assumptions!$D$46="","",Assumptions!$D$46)</f>
        <v/>
      </c>
    </row>
    <row r="47">
      <c r="A47" s="16" t="n"/>
      <c r="B47" s="16" t="n"/>
      <c r="C47" s="16" t="n"/>
      <c r="D47" s="41" t="n"/>
      <c r="E47" s="44" t="n"/>
      <c r="F47" s="21" t="n"/>
      <c r="H47">
        <f>IF(Assumptions!$A$47="","",Assumptions!$A$47)</f>
        <v/>
      </c>
      <c r="I47">
        <f>IF(Assumptions!$D$47="","",Assumptions!$D$47)</f>
        <v/>
      </c>
    </row>
    <row r="48">
      <c r="A48" s="16" t="n"/>
      <c r="B48" s="16" t="n"/>
      <c r="C48" s="16" t="n"/>
      <c r="D48" s="41" t="n"/>
      <c r="E48" s="44" t="n"/>
      <c r="F48" s="21" t="n"/>
      <c r="H48">
        <f>IF(Assumptions!$A$48="","",Assumptions!$A$48)</f>
        <v/>
      </c>
      <c r="I48">
        <f>IF(Assumptions!$D$48="","",Assumptions!$D$48)</f>
        <v/>
      </c>
    </row>
    <row r="49">
      <c r="A49" s="16" t="n"/>
      <c r="B49" s="16" t="n"/>
      <c r="C49" s="16" t="n"/>
      <c r="D49" s="41" t="n"/>
      <c r="E49" s="44" t="n"/>
      <c r="F49" s="21" t="n"/>
      <c r="H49">
        <f>IF(Assumptions!$A$49="","",Assumptions!$A$49)</f>
        <v/>
      </c>
      <c r="I49">
        <f>IF(Assumptions!$D$49="","",Assumptions!$D$49)</f>
        <v/>
      </c>
    </row>
    <row r="50">
      <c r="A50" s="16" t="n"/>
      <c r="B50" s="16" t="n"/>
      <c r="C50" s="16" t="n"/>
      <c r="D50" s="41" t="n"/>
      <c r="E50" s="44" t="n"/>
      <c r="F50" s="21" t="n"/>
      <c r="H50">
        <f>IF(Assumptions!$A$50="","",Assumptions!$A$50)</f>
        <v/>
      </c>
      <c r="I50">
        <f>IF(Assumptions!$D$50="","",Assumptions!$D$50)</f>
        <v/>
      </c>
    </row>
    <row r="51">
      <c r="A51" s="16" t="n"/>
      <c r="B51" s="16" t="n"/>
      <c r="C51" s="16" t="n"/>
      <c r="D51" s="41" t="n"/>
      <c r="E51" s="44" t="n"/>
      <c r="F51" s="21" t="n"/>
      <c r="H51">
        <f>IF(Assumptions!$A$51="","",Assumptions!$A$51)</f>
        <v/>
      </c>
      <c r="I51">
        <f>IF(Assumptions!$D$51="","",Assumptions!$D$51)</f>
        <v/>
      </c>
    </row>
    <row r="52">
      <c r="A52" s="16" t="n"/>
      <c r="B52" s="16" t="n"/>
      <c r="C52" s="16" t="n"/>
      <c r="D52" s="41" t="n"/>
      <c r="E52" s="44" t="n"/>
      <c r="F52" s="21" t="n"/>
      <c r="H52">
        <f>IF(Assumptions!$A$52="","",Assumptions!$A$52)</f>
        <v/>
      </c>
      <c r="I52">
        <f>IF(Assumptions!$D$52="","",Assumptions!$D$52)</f>
        <v/>
      </c>
    </row>
    <row r="53">
      <c r="A53" s="16" t="n"/>
      <c r="B53" s="16" t="n"/>
      <c r="C53" s="16" t="n"/>
      <c r="D53" s="41" t="n"/>
      <c r="E53" s="44" t="n"/>
      <c r="F53" s="21" t="n"/>
      <c r="H53">
        <f>IF(Assumptions!$A$53="","",Assumptions!$A$53)</f>
        <v/>
      </c>
      <c r="I53">
        <f>IF(Assumptions!$D$53="","",Assumptions!$D$53)</f>
        <v/>
      </c>
    </row>
    <row r="54">
      <c r="A54" s="16" t="n"/>
      <c r="B54" s="16" t="n"/>
      <c r="C54" s="16" t="n"/>
      <c r="D54" s="41" t="n"/>
      <c r="E54" s="44" t="n"/>
      <c r="F54" s="21" t="n"/>
      <c r="H54">
        <f>IF(Assumptions!$A$54="","",Assumptions!$A$54)</f>
        <v/>
      </c>
      <c r="I54">
        <f>IF(Assumptions!$D$54="","",Assumptions!$D$54)</f>
        <v/>
      </c>
    </row>
    <row r="55">
      <c r="A55" s="16" t="n"/>
      <c r="B55" s="16" t="n"/>
      <c r="C55" s="16" t="n"/>
      <c r="D55" s="41" t="n"/>
      <c r="E55" s="44" t="n"/>
      <c r="F55" s="21" t="n"/>
      <c r="H55">
        <f>IF(Assumptions!$A$55="","",Assumptions!$A$55)</f>
        <v/>
      </c>
      <c r="I55">
        <f>IF(Assumptions!$D$55="","",Assumptions!$D$55)</f>
        <v/>
      </c>
    </row>
    <row r="56">
      <c r="A56" s="16" t="n"/>
      <c r="B56" s="16" t="n"/>
      <c r="C56" s="16" t="n"/>
      <c r="D56" s="41" t="n"/>
      <c r="E56" s="44" t="n"/>
      <c r="F56" s="21" t="n"/>
      <c r="H56">
        <f>IF(Assumptions!$A$56="","",Assumptions!$A$56)</f>
        <v/>
      </c>
      <c r="I56">
        <f>IF(Assumptions!$D$56="","",Assumptions!$D$56)</f>
        <v/>
      </c>
    </row>
    <row r="57">
      <c r="A57" s="16" t="n"/>
      <c r="B57" s="16" t="n"/>
      <c r="C57" s="16" t="n"/>
      <c r="D57" s="41" t="n"/>
      <c r="E57" s="44" t="n"/>
      <c r="F57" s="21" t="n"/>
      <c r="H57">
        <f>IF(Assumptions!$A$57="","",Assumptions!$A$57)</f>
        <v/>
      </c>
      <c r="I57">
        <f>IF(Assumptions!$D$57="","",Assumptions!$D$57)</f>
        <v/>
      </c>
    </row>
    <row r="58">
      <c r="A58" s="16" t="n"/>
      <c r="B58" s="16" t="n"/>
      <c r="C58" s="16" t="n"/>
      <c r="D58" s="41" t="n"/>
      <c r="E58" s="44" t="n"/>
      <c r="F58" s="21" t="n"/>
      <c r="H58">
        <f>IF(Assumptions!$A$58="","",Assumptions!$A$58)</f>
        <v/>
      </c>
      <c r="I58">
        <f>IF(Assumptions!$D$58="","",Assumptions!$D$58)</f>
        <v/>
      </c>
    </row>
    <row r="59">
      <c r="A59" s="16" t="n"/>
      <c r="B59" s="16" t="n"/>
      <c r="C59" s="16" t="n"/>
      <c r="D59" s="41" t="n"/>
      <c r="E59" s="44" t="n"/>
      <c r="F59" s="21" t="n"/>
      <c r="H59">
        <f>IF(Assumptions!$A$59="","",Assumptions!$A$59)</f>
        <v/>
      </c>
      <c r="I59">
        <f>IF(Assumptions!$D$59="","",Assumptions!$D$59)</f>
        <v/>
      </c>
    </row>
    <row r="60">
      <c r="A60" s="16" t="n"/>
      <c r="B60" s="16" t="n"/>
      <c r="C60" s="16" t="n"/>
      <c r="D60" s="41" t="n"/>
      <c r="E60" s="44" t="n"/>
      <c r="F60" s="21" t="n"/>
      <c r="H60">
        <f>IF(Assumptions!$A$60="","",Assumptions!$A$60)</f>
        <v/>
      </c>
      <c r="I60">
        <f>IF(Assumptions!$D$60="","",Assumptions!$D$60)</f>
        <v/>
      </c>
    </row>
    <row r="61">
      <c r="A61" s="16" t="n"/>
      <c r="B61" s="16" t="n"/>
      <c r="C61" s="16" t="n"/>
      <c r="D61" s="41" t="n"/>
      <c r="E61" s="44" t="n"/>
      <c r="F61" s="21" t="n"/>
      <c r="H61">
        <f>IF(Assumptions!$A$61="","",Assumptions!$A$61)</f>
        <v/>
      </c>
      <c r="I61">
        <f>IF(Assumptions!$D$61="","",Assumptions!$D$61)</f>
        <v/>
      </c>
    </row>
    <row r="62">
      <c r="A62" s="16" t="n"/>
      <c r="B62" s="16" t="n"/>
      <c r="C62" s="16" t="n"/>
      <c r="D62" s="41" t="n"/>
      <c r="E62" s="44" t="n"/>
      <c r="F62" s="21" t="n"/>
      <c r="H62">
        <f>IF(Assumptions!$A$62="","",Assumptions!$A$62)</f>
        <v/>
      </c>
      <c r="I62">
        <f>IF(Assumptions!$D$62="","",Assumptions!$D$62)</f>
        <v/>
      </c>
    </row>
    <row r="63">
      <c r="A63" s="16" t="n"/>
      <c r="B63" s="16" t="n"/>
      <c r="C63" s="16" t="n"/>
      <c r="D63" s="41" t="n"/>
      <c r="E63" s="44" t="n"/>
      <c r="F63" s="21" t="n"/>
      <c r="H63">
        <f>IF(Assumptions!$A$63="","",Assumptions!$A$63)</f>
        <v/>
      </c>
      <c r="I63">
        <f>IF(Assumptions!$D$63="","",Assumptions!$D$63)</f>
        <v/>
      </c>
    </row>
    <row r="64">
      <c r="A64" s="16" t="n"/>
      <c r="B64" s="16" t="n"/>
      <c r="C64" s="16" t="n"/>
      <c r="D64" s="41" t="n"/>
      <c r="E64" s="44" t="n"/>
      <c r="F64" s="21" t="n"/>
      <c r="H64">
        <f>IF(Assumptions!$A$64="","",Assumptions!$A$64)</f>
        <v/>
      </c>
      <c r="I64">
        <f>IF(Assumptions!$D$64="","",Assumptions!$D$64)</f>
        <v/>
      </c>
    </row>
    <row r="65">
      <c r="A65" s="16" t="n"/>
      <c r="B65" s="16" t="n"/>
      <c r="C65" s="16" t="n"/>
      <c r="D65" s="41" t="n"/>
      <c r="E65" s="44" t="n"/>
      <c r="F65" s="21" t="n"/>
      <c r="H65">
        <f>IF(Assumptions!$A$65="","",Assumptions!$A$65)</f>
        <v/>
      </c>
      <c r="I65">
        <f>IF(Assumptions!$D$65="","",Assumptions!$D$65)</f>
        <v/>
      </c>
    </row>
    <row r="66">
      <c r="A66" s="16" t="n"/>
      <c r="B66" s="16" t="n"/>
      <c r="C66" s="16" t="n"/>
      <c r="D66" s="41" t="n"/>
      <c r="E66" s="44" t="n"/>
      <c r="F66" s="21" t="n"/>
      <c r="H66">
        <f>IF(Assumptions!$A$66="","",Assumptions!$A$66)</f>
        <v/>
      </c>
      <c r="I66">
        <f>IF(Assumptions!$D$66="","",Assumptions!$D$66)</f>
        <v/>
      </c>
    </row>
    <row r="67">
      <c r="A67" s="16" t="n"/>
      <c r="B67" s="16" t="n"/>
      <c r="C67" s="16" t="n"/>
      <c r="D67" s="41" t="n"/>
      <c r="E67" s="44" t="n"/>
      <c r="F67" s="21" t="n"/>
      <c r="H67">
        <f>IF(Assumptions!$A$67="","",Assumptions!$A$67)</f>
        <v/>
      </c>
      <c r="I67">
        <f>IF(Assumptions!$D$67="","",Assumptions!$D$67)</f>
        <v/>
      </c>
    </row>
    <row r="68">
      <c r="A68" s="16" t="n"/>
      <c r="B68" s="16" t="n"/>
      <c r="C68" s="16" t="n"/>
      <c r="D68" s="41" t="n"/>
      <c r="E68" s="44" t="n"/>
      <c r="F68" s="21" t="n"/>
      <c r="H68">
        <f>IF(Assumptions!$A$68="","",Assumptions!$A$68)</f>
        <v/>
      </c>
      <c r="I68">
        <f>IF(Assumptions!$D$68="","",Assumptions!$D$68)</f>
        <v/>
      </c>
    </row>
    <row r="69">
      <c r="A69" s="16" t="n"/>
      <c r="B69" s="16" t="n"/>
      <c r="C69" s="16" t="n"/>
      <c r="D69" s="41" t="n"/>
      <c r="E69" s="44" t="n"/>
      <c r="F69" s="21" t="n"/>
      <c r="H69">
        <f>IF(Assumptions!$A$69="","",Assumptions!$A$69)</f>
        <v/>
      </c>
      <c r="I69">
        <f>IF(Assumptions!$D$69="","",Assumptions!$D$69)</f>
        <v/>
      </c>
    </row>
    <row r="70">
      <c r="A70" s="16" t="n"/>
      <c r="B70" s="16" t="n"/>
      <c r="C70" s="16" t="n"/>
      <c r="D70" s="41" t="n"/>
      <c r="E70" s="44" t="n"/>
      <c r="F70" s="21" t="n"/>
      <c r="H70">
        <f>IF(Assumptions!$A$70="","",Assumptions!$A$70)</f>
        <v/>
      </c>
      <c r="I70">
        <f>IF(Assumptions!$D$70="","",Assumptions!$D$70)</f>
        <v/>
      </c>
    </row>
    <row r="71">
      <c r="A71" s="16" t="n"/>
      <c r="B71" s="16" t="n"/>
      <c r="C71" s="16" t="n"/>
      <c r="D71" s="41" t="n"/>
      <c r="E71" s="44" t="n"/>
      <c r="F71" s="21" t="n"/>
      <c r="H71">
        <f>IF(Assumptions!$A$71="","",Assumptions!$A$71)</f>
        <v/>
      </c>
      <c r="I71">
        <f>IF(Assumptions!$D$71="","",Assumptions!$D$71)</f>
        <v/>
      </c>
    </row>
    <row r="72">
      <c r="A72" s="16" t="n"/>
      <c r="B72" s="16" t="n"/>
      <c r="C72" s="16" t="n"/>
      <c r="D72" s="41" t="n"/>
      <c r="E72" s="44" t="n"/>
      <c r="F72" s="21" t="n"/>
      <c r="H72">
        <f>IF(Assumptions!$A$72="","",Assumptions!$A$72)</f>
        <v/>
      </c>
      <c r="I72">
        <f>IF(Assumptions!$D$72="","",Assumptions!$D$72)</f>
        <v/>
      </c>
    </row>
    <row r="73">
      <c r="A73" s="16" t="n"/>
      <c r="B73" s="16" t="n"/>
      <c r="C73" s="16" t="n"/>
      <c r="D73" s="41" t="n"/>
      <c r="E73" s="44" t="n"/>
      <c r="F73" s="21" t="n"/>
      <c r="H73">
        <f>IF(Assumptions!$A$73="","",Assumptions!$A$73)</f>
        <v/>
      </c>
      <c r="I73">
        <f>IF(Assumptions!$D$73="","",Assumptions!$D$73)</f>
        <v/>
      </c>
    </row>
    <row r="74">
      <c r="A74" s="16" t="n"/>
      <c r="B74" s="16" t="n"/>
      <c r="C74" s="16" t="n"/>
      <c r="D74" s="41" t="n"/>
      <c r="E74" s="44" t="n"/>
      <c r="F74" s="21" t="n"/>
      <c r="H74">
        <f>IF(Assumptions!$A$74="","",Assumptions!$A$74)</f>
        <v/>
      </c>
      <c r="I74">
        <f>IF(Assumptions!$D$74="","",Assumptions!$D$74)</f>
        <v/>
      </c>
    </row>
    <row r="75">
      <c r="A75" s="16" t="n"/>
      <c r="B75" s="16" t="n"/>
      <c r="C75" s="16" t="n"/>
      <c r="D75" s="41" t="n"/>
      <c r="E75" s="44" t="n"/>
      <c r="F75" s="21" t="n"/>
      <c r="H75">
        <f>IF(Assumptions!$A$75="","",Assumptions!$A$75)</f>
        <v/>
      </c>
      <c r="I75">
        <f>IF(Assumptions!$D$75="","",Assumptions!$D$75)</f>
        <v/>
      </c>
    </row>
    <row r="76">
      <c r="A76" s="16" t="n"/>
      <c r="B76" s="16" t="n"/>
      <c r="C76" s="16" t="n"/>
      <c r="D76" s="41" t="n"/>
      <c r="E76" s="44" t="n"/>
      <c r="F76" s="21" t="n"/>
      <c r="H76">
        <f>IF(Assumptions!$A$76="","",Assumptions!$A$76)</f>
        <v/>
      </c>
      <c r="I76">
        <f>IF(Assumptions!$D$76="","",Assumptions!$D$76)</f>
        <v/>
      </c>
    </row>
    <row r="77">
      <c r="A77" s="16" t="n"/>
      <c r="B77" s="16" t="n"/>
      <c r="C77" s="16" t="n"/>
      <c r="D77" s="41" t="n"/>
      <c r="E77" s="44" t="n"/>
      <c r="F77" s="21" t="n"/>
      <c r="H77">
        <f>IF(Assumptions!$A$77="","",Assumptions!$A$77)</f>
        <v/>
      </c>
      <c r="I77">
        <f>IF(Assumptions!$D$77="","",Assumptions!$D$77)</f>
        <v/>
      </c>
    </row>
    <row r="78">
      <c r="A78" s="16" t="n"/>
      <c r="B78" s="16" t="n"/>
      <c r="C78" s="16" t="n"/>
      <c r="D78" s="41" t="n"/>
      <c r="E78" s="44" t="n"/>
      <c r="F78" s="21" t="n"/>
      <c r="H78">
        <f>IF(Assumptions!$A$78="","",Assumptions!$A$78)</f>
        <v/>
      </c>
      <c r="I78">
        <f>IF(Assumptions!$D$78="","",Assumptions!$D$78)</f>
        <v/>
      </c>
    </row>
    <row r="79">
      <c r="A79" s="16" t="n"/>
      <c r="B79" s="16" t="n"/>
      <c r="C79" s="16" t="n"/>
      <c r="D79" s="41" t="n"/>
      <c r="E79" s="44" t="n"/>
      <c r="F79" s="21" t="n"/>
      <c r="H79">
        <f>IF(Assumptions!$A$79="","",Assumptions!$A$79)</f>
        <v/>
      </c>
      <c r="I79">
        <f>IF(Assumptions!$D$79="","",Assumptions!$D$79)</f>
        <v/>
      </c>
    </row>
    <row r="80">
      <c r="A80" s="16" t="n"/>
      <c r="B80" s="16" t="n"/>
      <c r="C80" s="16" t="n"/>
      <c r="D80" s="41" t="n"/>
      <c r="E80" s="44" t="n"/>
      <c r="F80" s="21" t="n"/>
      <c r="H80">
        <f>IF(Assumptions!$A$80="","",Assumptions!$A$80)</f>
        <v/>
      </c>
      <c r="I80">
        <f>IF(Assumptions!$D$80="","",Assumptions!$D$80)</f>
        <v/>
      </c>
    </row>
    <row r="81">
      <c r="A81" s="16" t="n"/>
      <c r="B81" s="16" t="n"/>
      <c r="C81" s="16" t="n"/>
      <c r="D81" s="41" t="n"/>
      <c r="E81" s="44" t="n"/>
      <c r="F81" s="21" t="n"/>
      <c r="H81">
        <f>IF(Assumptions!$A$81="","",Assumptions!$A$81)</f>
        <v/>
      </c>
      <c r="I81">
        <f>IF(Assumptions!$D$81="","",Assumptions!$D$81)</f>
        <v/>
      </c>
    </row>
    <row r="82">
      <c r="A82" s="16" t="n"/>
      <c r="B82" s="16" t="n"/>
      <c r="C82" s="16" t="n"/>
      <c r="D82" s="41" t="n"/>
      <c r="E82" s="44" t="n"/>
      <c r="F82" s="21" t="n"/>
      <c r="H82">
        <f>IF(Assumptions!$A$82="","",Assumptions!$A$82)</f>
        <v/>
      </c>
      <c r="I82">
        <f>IF(Assumptions!$D$82="","",Assumptions!$D$82)</f>
        <v/>
      </c>
    </row>
    <row r="83">
      <c r="A83" s="16" t="n"/>
      <c r="B83" s="16" t="n"/>
      <c r="C83" s="16" t="n"/>
      <c r="D83" s="41" t="n"/>
      <c r="E83" s="44" t="n"/>
      <c r="F83" s="21" t="n"/>
      <c r="H83">
        <f>IF(Assumptions!$A$83="","",Assumptions!$A$83)</f>
        <v/>
      </c>
      <c r="I83">
        <f>IF(Assumptions!$D$83="","",Assumptions!$D$83)</f>
        <v/>
      </c>
    </row>
    <row r="84">
      <c r="A84" s="16" t="n"/>
      <c r="B84" s="16" t="n"/>
      <c r="C84" s="16" t="n"/>
      <c r="D84" s="41" t="n"/>
      <c r="E84" s="44" t="n"/>
      <c r="F84" s="21" t="n"/>
      <c r="H84">
        <f>IF(Assumptions!$A$84="","",Assumptions!$A$84)</f>
        <v/>
      </c>
      <c r="I84">
        <f>IF(Assumptions!$D$84="","",Assumptions!$D$84)</f>
        <v/>
      </c>
    </row>
    <row r="85">
      <c r="A85" s="16" t="n"/>
      <c r="B85" s="16" t="n"/>
      <c r="C85" s="16" t="n"/>
      <c r="D85" s="41" t="n"/>
      <c r="E85" s="44" t="n"/>
      <c r="F85" s="21" t="n"/>
      <c r="H85">
        <f>IF(Assumptions!$A$85="","",Assumptions!$A$85)</f>
        <v/>
      </c>
      <c r="I85">
        <f>IF(Assumptions!$D$85="","",Assumptions!$D$85)</f>
        <v/>
      </c>
    </row>
    <row r="86">
      <c r="A86" s="16" t="n"/>
      <c r="B86" s="16" t="n"/>
      <c r="C86" s="16" t="n"/>
      <c r="D86" s="41" t="n"/>
      <c r="E86" s="44" t="n"/>
      <c r="F86" s="21" t="n"/>
      <c r="H86">
        <f>IF(Assumptions!$A$86="","",Assumptions!$A$86)</f>
        <v/>
      </c>
      <c r="I86">
        <f>IF(Assumptions!$D$86="","",Assumptions!$D$86)</f>
        <v/>
      </c>
    </row>
    <row r="87">
      <c r="A87" s="16" t="n"/>
      <c r="B87" s="16" t="n"/>
      <c r="C87" s="16" t="n"/>
      <c r="D87" s="41" t="n"/>
      <c r="E87" s="44" t="n"/>
      <c r="F87" s="21" t="n"/>
      <c r="H87">
        <f>IF(Assumptions!$A$87="","",Assumptions!$A$87)</f>
        <v/>
      </c>
      <c r="I87">
        <f>IF(Assumptions!$D$87="","",Assumptions!$D$87)</f>
        <v/>
      </c>
    </row>
    <row r="88">
      <c r="A88" s="16" t="n"/>
      <c r="B88" s="16" t="n"/>
      <c r="C88" s="16" t="n"/>
      <c r="D88" s="41" t="n"/>
      <c r="E88" s="44" t="n"/>
      <c r="F88" s="21" t="n"/>
      <c r="H88">
        <f>IF(Assumptions!$A$88="","",Assumptions!$A$88)</f>
        <v/>
      </c>
      <c r="I88">
        <f>IF(Assumptions!$D$88="","",Assumptions!$D$88)</f>
        <v/>
      </c>
    </row>
    <row r="89">
      <c r="A89" s="16" t="n"/>
      <c r="B89" s="16" t="n"/>
      <c r="C89" s="16" t="n"/>
      <c r="D89" s="41" t="n"/>
      <c r="E89" s="44" t="n"/>
      <c r="F89" s="21" t="n"/>
      <c r="H89">
        <f>IF(Assumptions!$A$89="","",Assumptions!$A$89)</f>
        <v/>
      </c>
      <c r="I89">
        <f>IF(Assumptions!$D$89="","",Assumptions!$D$89)</f>
        <v/>
      </c>
    </row>
    <row r="90">
      <c r="A90" s="16" t="n"/>
      <c r="B90" s="16" t="n"/>
      <c r="C90" s="16" t="n"/>
      <c r="D90" s="41" t="n"/>
      <c r="E90" s="44" t="n"/>
      <c r="F90" s="21" t="n"/>
      <c r="H90">
        <f>IF(Assumptions!$A$90="","",Assumptions!$A$90)</f>
        <v/>
      </c>
      <c r="I90">
        <f>IF(Assumptions!$D$90="","",Assumptions!$D$90)</f>
        <v/>
      </c>
    </row>
    <row r="91">
      <c r="A91" s="16" t="n"/>
      <c r="B91" s="16" t="n"/>
      <c r="C91" s="16" t="n"/>
      <c r="D91" s="41" t="n"/>
      <c r="E91" s="44" t="n"/>
      <c r="F91" s="21" t="n"/>
      <c r="H91">
        <f>IF(Assumptions!$A$91="","",Assumptions!$A$91)</f>
        <v/>
      </c>
      <c r="I91">
        <f>IF(Assumptions!$D$91="","",Assumptions!$D$91)</f>
        <v/>
      </c>
    </row>
    <row r="92">
      <c r="A92" s="16" t="n"/>
      <c r="B92" s="16" t="n"/>
      <c r="C92" s="16" t="n"/>
      <c r="D92" s="41" t="n"/>
      <c r="E92" s="44" t="n"/>
      <c r="F92" s="21" t="n"/>
      <c r="H92">
        <f>IF(Assumptions!$A$92="","",Assumptions!$A$92)</f>
        <v/>
      </c>
      <c r="I92">
        <f>IF(Assumptions!$D$92="","",Assumptions!$D$92)</f>
        <v/>
      </c>
    </row>
    <row r="93">
      <c r="A93" s="16" t="n"/>
      <c r="B93" s="16" t="n"/>
      <c r="C93" s="16" t="n"/>
      <c r="D93" s="41" t="n"/>
      <c r="E93" s="44" t="n"/>
      <c r="F93" s="21" t="n"/>
      <c r="H93">
        <f>IF(Assumptions!$A$93="","",Assumptions!$A$93)</f>
        <v/>
      </c>
      <c r="I93">
        <f>IF(Assumptions!$D$93="","",Assumptions!$D$93)</f>
        <v/>
      </c>
    </row>
    <row r="94">
      <c r="A94" s="16" t="n"/>
      <c r="B94" s="16" t="n"/>
      <c r="C94" s="16" t="n"/>
      <c r="D94" s="41" t="n"/>
      <c r="E94" s="44" t="n"/>
      <c r="F94" s="21" t="n"/>
      <c r="H94">
        <f>IF(Assumptions!$A$94="","",Assumptions!$A$94)</f>
        <v/>
      </c>
      <c r="I94">
        <f>IF(Assumptions!$D$94="","",Assumptions!$D$94)</f>
        <v/>
      </c>
    </row>
    <row r="95">
      <c r="A95" s="16" t="n"/>
      <c r="B95" s="16" t="n"/>
      <c r="C95" s="16" t="n"/>
      <c r="D95" s="41" t="n"/>
      <c r="E95" s="44" t="n"/>
      <c r="F95" s="21" t="n"/>
      <c r="H95">
        <f>IF(Assumptions!$A$95="","",Assumptions!$A$95)</f>
        <v/>
      </c>
      <c r="I95">
        <f>IF(Assumptions!$D$95="","",Assumptions!$D$95)</f>
        <v/>
      </c>
    </row>
    <row r="96">
      <c r="A96" s="16" t="n"/>
      <c r="B96" s="16" t="n"/>
      <c r="C96" s="16" t="n"/>
      <c r="D96" s="41" t="n"/>
      <c r="E96" s="44" t="n"/>
      <c r="F96" s="21" t="n"/>
      <c r="H96">
        <f>IF(Assumptions!$A$96="","",Assumptions!$A$96)</f>
        <v/>
      </c>
      <c r="I96">
        <f>IF(Assumptions!$D$96="","",Assumptions!$D$96)</f>
        <v/>
      </c>
    </row>
    <row r="97">
      <c r="A97" s="16" t="n"/>
      <c r="B97" s="16" t="n"/>
      <c r="C97" s="16" t="n"/>
      <c r="D97" s="41" t="n"/>
      <c r="E97" s="44" t="n"/>
      <c r="F97" s="21" t="n"/>
      <c r="H97">
        <f>IF(Assumptions!$A$97="","",Assumptions!$A$97)</f>
        <v/>
      </c>
      <c r="I97">
        <f>IF(Assumptions!$D$97="","",Assumptions!$D$97)</f>
        <v/>
      </c>
    </row>
    <row r="98">
      <c r="A98" s="16" t="n"/>
      <c r="B98" s="16" t="n"/>
      <c r="C98" s="16" t="n"/>
      <c r="D98" s="41" t="n"/>
      <c r="E98" s="44" t="n"/>
      <c r="F98" s="21" t="n"/>
      <c r="H98">
        <f>IF(Assumptions!$A$98="","",Assumptions!$A$98)</f>
        <v/>
      </c>
      <c r="I98">
        <f>IF(Assumptions!$D$98="","",Assumptions!$D$98)</f>
        <v/>
      </c>
    </row>
    <row r="99">
      <c r="A99" s="16" t="n"/>
      <c r="B99" s="16" t="n"/>
      <c r="C99" s="16" t="n"/>
      <c r="D99" s="41" t="n"/>
      <c r="E99" s="44" t="n"/>
      <c r="F99" s="21" t="n"/>
      <c r="H99">
        <f>IF(Assumptions!$A$99="","",Assumptions!$A$99)</f>
        <v/>
      </c>
      <c r="I99">
        <f>IF(Assumptions!$D$99="","",Assumptions!$D$99)</f>
        <v/>
      </c>
    </row>
    <row r="100">
      <c r="A100" s="16" t="n"/>
      <c r="B100" s="16" t="n"/>
      <c r="C100" s="16" t="n"/>
      <c r="D100" s="41" t="n"/>
      <c r="E100" s="44" t="n"/>
      <c r="F100" s="21" t="n"/>
      <c r="H100">
        <f>IF(Assumptions!$A$100="","",Assumptions!$A$100)</f>
        <v/>
      </c>
      <c r="I100">
        <f>IF(Assumptions!$D$100="","",Assumptions!$D$100)</f>
        <v/>
      </c>
    </row>
    <row r="101">
      <c r="A101" s="16" t="n"/>
      <c r="B101" s="16" t="n"/>
      <c r="C101" s="16" t="n"/>
      <c r="D101" s="41" t="n"/>
      <c r="E101" s="44" t="n"/>
      <c r="F101" s="21" t="n"/>
      <c r="H101">
        <f>IF(Assumptions!$A$101="","",Assumptions!$A$101)</f>
        <v/>
      </c>
      <c r="I101">
        <f>IF(Assumptions!$D$101="","",Assumptions!$D$101)</f>
        <v/>
      </c>
    </row>
    <row r="102">
      <c r="A102" s="16" t="n"/>
      <c r="B102" s="16" t="n"/>
      <c r="C102" s="16" t="n"/>
      <c r="D102" s="41" t="n"/>
      <c r="E102" s="44" t="n"/>
      <c r="F102" s="21" t="n"/>
      <c r="H102">
        <f>IF(Assumptions!$A$102="","",Assumptions!$A$102)</f>
        <v/>
      </c>
      <c r="I102">
        <f>IF(Assumptions!$D$102="","",Assumptions!$D$102)</f>
        <v/>
      </c>
    </row>
    <row r="103">
      <c r="A103" s="16" t="n"/>
      <c r="B103" s="16" t="n"/>
      <c r="C103" s="16" t="n"/>
      <c r="D103" s="41" t="n"/>
      <c r="E103" s="44" t="n"/>
      <c r="F103" s="21" t="n"/>
      <c r="H103">
        <f>IF(Assumptions!$A$103="","",Assumptions!$A$103)</f>
        <v/>
      </c>
      <c r="I103">
        <f>IF(Assumptions!$D$103="","",Assumptions!$D$103)</f>
        <v/>
      </c>
    </row>
    <row r="104">
      <c r="A104" s="16" t="n"/>
      <c r="B104" s="16" t="n"/>
      <c r="C104" s="16" t="n"/>
      <c r="D104" s="41" t="n"/>
      <c r="E104" s="44" t="n"/>
      <c r="F104" s="21" t="n"/>
      <c r="H104">
        <f>IF(Assumptions!$A$104="","",Assumptions!$A$104)</f>
        <v/>
      </c>
      <c r="I104">
        <f>IF(Assumptions!$D$104="","",Assumptions!$D$104)</f>
        <v/>
      </c>
    </row>
  </sheetData>
  <autoFilter ref="A4:F104"/>
  <mergeCells count="1">
    <mergeCell ref="A1:F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$F5="Inactive"</formula>
    </cfRule>
  </conditionalFormatting>
  <dataValidations count="4">
    <dataValidation sqref="C5:C104" showDropDown="0" showInputMessage="0" showErrorMessage="1" allowBlank="0" errorTitle="Check role" error="Choose a role from the editable list on the Assumptions sheet." type="list">
      <formula1>$H$5:$H$104</formula1>
    </dataValidation>
    <dataValidation sqref="D5:D104" showDropDown="0" showInputMessage="0" showErrorMessage="1" allowBlank="0" errorTitle="Check hourly rate" error="Enter an hourly rate within the editable limits on the Assumptions sheet." type="decimal" operator="between">
      <formula1>$J$2</formula1>
      <formula2>$K$2</formula2>
    </dataValidation>
    <dataValidation sqref="E5:E104" showDropDown="0" showInputMessage="0" showErrorMessage="1" allowBlank="0" errorTitle="Check OT multiplier" error="Enter a multiplier within the editable limits on the Assumptions sheet." type="decimal" operator="between">
      <formula1>$L$2</formula1>
      <formula2>$M$2</formula2>
    </dataValidation>
    <dataValidation sqref="F5:F104" showDropDown="0" showInputMessage="0" showErrorMessage="1" allowBlank="0" errorTitle="Check employee status" error="Choose a status from the editable list on the Assumptions sheet." type="list">
      <formula1>$I$5:$I$104</formula1>
    </dataValidation>
  </dataValidations>
  <pageMargins left="0.25" right="0.25" top="0.4" bottom="0.4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21" customWidth="1" min="2" max="2"/>
    <col width="20" customWidth="1" min="3" max="3"/>
    <col width="20" customWidth="1" min="4" max="4"/>
    <col width="28" customWidth="1" min="5" max="5"/>
    <col width="18" customWidth="1" min="6" max="6"/>
  </cols>
  <sheetData>
    <row r="1" ht="26" customHeight="1">
      <c r="A1" s="1" t="inlineStr">
        <is>
          <t>Assumptions, Lists, and Input Limits</t>
        </is>
      </c>
      <c r="B1" s="33" t="n"/>
      <c r="C1" s="33" t="n"/>
      <c r="D1" s="33" t="n"/>
      <c r="E1" s="33" t="n"/>
      <c r="F1" s="34" t="n"/>
    </row>
    <row r="2" ht="34" customHeight="1">
      <c r="A2" s="2" t="inlineStr">
        <is>
          <t>Edit yellow cells. Lists feed dropdowns and limits control input checks. Confirm payroll policy and withholding outside this administrative workbook.</t>
        </is>
      </c>
    </row>
    <row r="3">
      <c r="A3" s="28" t="inlineStr">
        <is>
          <t>Blank list rows are available for additional stable choices.</t>
        </is>
      </c>
    </row>
    <row r="4" ht="30" customHeight="1">
      <c r="A4" s="5" t="inlineStr">
        <is>
          <t>Roles</t>
        </is>
      </c>
      <c r="B4" s="5" t="inlineStr">
        <is>
          <t>Crews</t>
        </is>
      </c>
      <c r="C4" s="5" t="inlineStr">
        <is>
          <t>Payroll Statuses</t>
        </is>
      </c>
      <c r="D4" s="5" t="inlineStr">
        <is>
          <t>Employee Statuses</t>
        </is>
      </c>
      <c r="E4" s="5" t="inlineStr">
        <is>
          <t>Input Limit</t>
        </is>
      </c>
      <c r="F4" s="5" t="inlineStr">
        <is>
          <t>Value</t>
        </is>
      </c>
    </row>
    <row r="5">
      <c r="A5" s="16" t="inlineStr">
        <is>
          <t>Crew Lead</t>
        </is>
      </c>
      <c r="B5" s="16" t="inlineStr">
        <is>
          <t>Green Team</t>
        </is>
      </c>
      <c r="C5" s="16" t="inlineStr">
        <is>
          <t>Approved</t>
        </is>
      </c>
      <c r="D5" s="16" t="inlineStr">
        <is>
          <t>Active</t>
        </is>
      </c>
      <c r="E5" s="9" t="inlineStr">
        <is>
          <t>Earliest Pay Period</t>
        </is>
      </c>
      <c r="F5" s="45" t="n">
        <v>44197</v>
      </c>
    </row>
    <row r="6">
      <c r="A6" s="16" t="inlineStr">
        <is>
          <t>Lawn Technician</t>
        </is>
      </c>
      <c r="B6" s="16" t="inlineStr">
        <is>
          <t>Gold Team</t>
        </is>
      </c>
      <c r="C6" s="16" t="inlineStr">
        <is>
          <t>Draft</t>
        </is>
      </c>
      <c r="D6" s="16" t="inlineStr">
        <is>
          <t>Inactive</t>
        </is>
      </c>
      <c r="E6" s="6" t="inlineStr">
        <is>
          <t>Latest Pay Period</t>
        </is>
      </c>
      <c r="F6" s="45" t="n">
        <v>50040</v>
      </c>
    </row>
    <row r="7">
      <c r="A7" s="16" t="inlineStr">
        <is>
          <t>Landscape Technician</t>
        </is>
      </c>
      <c r="B7" s="16" t="inlineStr">
        <is>
          <t>Field Support</t>
        </is>
      </c>
      <c r="C7" s="16" t="inlineStr">
        <is>
          <t>Hold</t>
        </is>
      </c>
      <c r="D7" s="16" t="n"/>
      <c r="E7" s="9" t="inlineStr">
        <is>
          <t>Minimum Hours per Line</t>
        </is>
      </c>
      <c r="F7" s="30" t="n">
        <v>0</v>
      </c>
    </row>
    <row r="8">
      <c r="A8" s="16" t="inlineStr">
        <is>
          <t>Equipment Operator</t>
        </is>
      </c>
      <c r="B8" s="16" t="inlineStr">
        <is>
          <t>Shop</t>
        </is>
      </c>
      <c r="C8" s="16" t="n"/>
      <c r="D8" s="16" t="n"/>
      <c r="E8" s="6" t="inlineStr">
        <is>
          <t>Maximum Hours per Line</t>
        </is>
      </c>
      <c r="F8" s="30" t="n">
        <v>168</v>
      </c>
    </row>
    <row r="9">
      <c r="A9" s="16" t="inlineStr">
        <is>
          <t>Shop Technician</t>
        </is>
      </c>
      <c r="B9" s="16" t="n"/>
      <c r="C9" s="16" t="n"/>
      <c r="D9" s="16" t="n"/>
      <c r="E9" s="9" t="inlineStr">
        <is>
          <t>Minimum Dollar Input</t>
        </is>
      </c>
      <c r="F9" s="46" t="n">
        <v>0</v>
      </c>
    </row>
    <row r="10">
      <c r="A10" s="16" t="inlineStr">
        <is>
          <t>Seasonal Crew</t>
        </is>
      </c>
      <c r="B10" s="16" t="n"/>
      <c r="C10" s="16" t="n"/>
      <c r="D10" s="16" t="n"/>
      <c r="E10" s="6" t="inlineStr">
        <is>
          <t>Maximum Dollar Input</t>
        </is>
      </c>
      <c r="F10" s="46" t="n">
        <v>10000</v>
      </c>
    </row>
    <row r="11">
      <c r="A11" s="16" t="n"/>
      <c r="B11" s="16" t="n"/>
      <c r="C11" s="16" t="n"/>
      <c r="D11" s="16" t="n"/>
      <c r="E11" s="9" t="inlineStr">
        <is>
          <t>Minimum Hourly Rate</t>
        </is>
      </c>
      <c r="F11" s="46" t="n">
        <v>0.01</v>
      </c>
    </row>
    <row r="12">
      <c r="A12" s="16" t="n"/>
      <c r="B12" s="16" t="n"/>
      <c r="C12" s="16" t="n"/>
      <c r="D12" s="16" t="n"/>
      <c r="E12" s="6" t="inlineStr">
        <is>
          <t>Maximum Hourly Rate</t>
        </is>
      </c>
      <c r="F12" s="46" t="n">
        <v>500</v>
      </c>
    </row>
    <row r="13">
      <c r="A13" s="16" t="n"/>
      <c r="B13" s="16" t="n"/>
      <c r="C13" s="16" t="n"/>
      <c r="D13" s="16" t="n"/>
      <c r="E13" s="9" t="inlineStr">
        <is>
          <t>Minimum OT Multiplier</t>
        </is>
      </c>
      <c r="F13" s="47" t="n">
        <v>0</v>
      </c>
    </row>
    <row r="14">
      <c r="A14" s="16" t="n"/>
      <c r="B14" s="16" t="n"/>
      <c r="C14" s="16" t="n"/>
      <c r="D14" s="16" t="n"/>
      <c r="E14" s="6" t="inlineStr">
        <is>
          <t>Maximum OT Multiplier</t>
        </is>
      </c>
      <c r="F14" s="47" t="n">
        <v>5</v>
      </c>
    </row>
    <row r="15">
      <c r="A15" s="16" t="n"/>
      <c r="B15" s="16" t="n"/>
      <c r="C15" s="16" t="n"/>
      <c r="D15" s="16" t="n"/>
      <c r="E15" s="9" t="n"/>
      <c r="F15" s="16" t="n"/>
    </row>
    <row r="16">
      <c r="A16" s="16" t="n"/>
      <c r="B16" s="16" t="n"/>
      <c r="C16" s="16" t="n"/>
      <c r="D16" s="16" t="n"/>
      <c r="E16" s="6" t="n"/>
      <c r="F16" s="16" t="n"/>
    </row>
    <row r="17">
      <c r="A17" s="16" t="n"/>
      <c r="B17" s="16" t="n"/>
      <c r="C17" s="16" t="n"/>
      <c r="D17" s="16" t="n"/>
      <c r="E17" s="9" t="n"/>
      <c r="F17" s="16" t="n"/>
    </row>
    <row r="18">
      <c r="A18" s="16" t="n"/>
      <c r="B18" s="16" t="n"/>
      <c r="C18" s="16" t="n"/>
      <c r="D18" s="16" t="n"/>
      <c r="E18" s="6" t="n"/>
      <c r="F18" s="16" t="n"/>
    </row>
    <row r="19">
      <c r="A19" s="16" t="n"/>
      <c r="B19" s="16" t="n"/>
      <c r="C19" s="16" t="n"/>
      <c r="D19" s="16" t="n"/>
      <c r="E19" s="9" t="n"/>
      <c r="F19" s="16" t="n"/>
    </row>
    <row r="20">
      <c r="A20" s="16" t="n"/>
      <c r="B20" s="16" t="n"/>
      <c r="C20" s="16" t="n"/>
      <c r="D20" s="16" t="n"/>
      <c r="E20" s="6" t="n"/>
      <c r="F20" s="16" t="n"/>
    </row>
    <row r="21">
      <c r="A21" s="16" t="n"/>
      <c r="B21" s="16" t="n"/>
      <c r="C21" s="16" t="n"/>
      <c r="D21" s="16" t="n"/>
      <c r="E21" s="9" t="n"/>
      <c r="F21" s="16" t="n"/>
    </row>
    <row r="22">
      <c r="A22" s="16" t="n"/>
      <c r="B22" s="16" t="n"/>
      <c r="C22" s="16" t="n"/>
      <c r="D22" s="16" t="n"/>
      <c r="E22" s="6" t="n"/>
      <c r="F22" s="16" t="n"/>
    </row>
    <row r="23">
      <c r="A23" s="16" t="n"/>
      <c r="B23" s="16" t="n"/>
      <c r="C23" s="16" t="n"/>
      <c r="D23" s="16" t="n"/>
      <c r="E23" s="9" t="n"/>
      <c r="F23" s="16" t="n"/>
    </row>
    <row r="24">
      <c r="A24" s="16" t="n"/>
      <c r="B24" s="16" t="n"/>
      <c r="C24" s="16" t="n"/>
      <c r="D24" s="16" t="n"/>
      <c r="E24" s="6" t="n"/>
      <c r="F24" s="16" t="n"/>
    </row>
    <row r="25">
      <c r="A25" s="16" t="n"/>
      <c r="B25" s="16" t="n"/>
      <c r="C25" s="16" t="n"/>
      <c r="D25" s="16" t="n"/>
      <c r="E25" s="9" t="n"/>
      <c r="F25" s="16" t="n"/>
    </row>
    <row r="26">
      <c r="A26" s="16" t="n"/>
      <c r="B26" s="16" t="n"/>
      <c r="C26" s="16" t="n"/>
      <c r="D26" s="16" t="n"/>
      <c r="E26" s="6" t="n"/>
      <c r="F26" s="16" t="n"/>
    </row>
    <row r="27">
      <c r="A27" s="16" t="n"/>
      <c r="B27" s="16" t="n"/>
      <c r="C27" s="16" t="n"/>
      <c r="D27" s="16" t="n"/>
      <c r="E27" s="9" t="n"/>
      <c r="F27" s="16" t="n"/>
    </row>
    <row r="28">
      <c r="A28" s="16" t="n"/>
      <c r="B28" s="16" t="n"/>
      <c r="C28" s="16" t="n"/>
      <c r="D28" s="16" t="n"/>
      <c r="E28" s="6" t="n"/>
      <c r="F28" s="16" t="n"/>
    </row>
    <row r="29">
      <c r="A29" s="16" t="n"/>
      <c r="B29" s="16" t="n"/>
      <c r="C29" s="16" t="n"/>
      <c r="D29" s="16" t="n"/>
      <c r="E29" s="9" t="n"/>
      <c r="F29" s="16" t="n"/>
    </row>
    <row r="30">
      <c r="A30" s="16" t="n"/>
      <c r="B30" s="16" t="n"/>
      <c r="C30" s="16" t="n"/>
      <c r="D30" s="16" t="n"/>
      <c r="E30" s="6" t="n"/>
      <c r="F30" s="16" t="n"/>
    </row>
    <row r="31">
      <c r="A31" s="16" t="n"/>
      <c r="B31" s="16" t="n"/>
      <c r="C31" s="16" t="n"/>
      <c r="D31" s="16" t="n"/>
      <c r="E31" s="9" t="n"/>
      <c r="F31" s="16" t="n"/>
    </row>
    <row r="32">
      <c r="A32" s="16" t="n"/>
      <c r="B32" s="16" t="n"/>
      <c r="C32" s="16" t="n"/>
      <c r="D32" s="16" t="n"/>
      <c r="E32" s="6" t="n"/>
      <c r="F32" s="16" t="n"/>
    </row>
    <row r="33">
      <c r="A33" s="16" t="n"/>
      <c r="B33" s="16" t="n"/>
      <c r="C33" s="16" t="n"/>
      <c r="D33" s="16" t="n"/>
      <c r="E33" s="9" t="n"/>
      <c r="F33" s="16" t="n"/>
    </row>
    <row r="34">
      <c r="A34" s="16" t="n"/>
      <c r="B34" s="16" t="n"/>
      <c r="C34" s="16" t="n"/>
      <c r="D34" s="16" t="n"/>
      <c r="E34" s="6" t="n"/>
      <c r="F34" s="16" t="n"/>
    </row>
    <row r="35">
      <c r="A35" s="16" t="n"/>
      <c r="B35" s="16" t="n"/>
      <c r="C35" s="16" t="n"/>
      <c r="D35" s="16" t="n"/>
      <c r="E35" s="9" t="n"/>
      <c r="F35" s="16" t="n"/>
    </row>
    <row r="36">
      <c r="A36" s="16" t="n"/>
      <c r="B36" s="16" t="n"/>
      <c r="C36" s="16" t="n"/>
      <c r="D36" s="16" t="n"/>
      <c r="E36" s="6" t="n"/>
      <c r="F36" s="16" t="n"/>
    </row>
    <row r="37">
      <c r="A37" s="16" t="n"/>
      <c r="B37" s="16" t="n"/>
      <c r="C37" s="16" t="n"/>
      <c r="D37" s="16" t="n"/>
      <c r="E37" s="9" t="n"/>
      <c r="F37" s="16" t="n"/>
    </row>
    <row r="38">
      <c r="A38" s="16" t="n"/>
      <c r="B38" s="16" t="n"/>
      <c r="C38" s="16" t="n"/>
      <c r="D38" s="16" t="n"/>
      <c r="E38" s="6" t="n"/>
      <c r="F38" s="16" t="n"/>
    </row>
    <row r="39">
      <c r="A39" s="16" t="n"/>
      <c r="B39" s="16" t="n"/>
      <c r="C39" s="16" t="n"/>
      <c r="D39" s="16" t="n"/>
      <c r="E39" s="9" t="n"/>
      <c r="F39" s="16" t="n"/>
    </row>
    <row r="40">
      <c r="A40" s="16" t="n"/>
      <c r="B40" s="16" t="n"/>
      <c r="C40" s="16" t="n"/>
      <c r="D40" s="16" t="n"/>
      <c r="E40" s="6" t="n"/>
      <c r="F40" s="16" t="n"/>
    </row>
    <row r="41">
      <c r="A41" s="16" t="n"/>
      <c r="B41" s="16" t="n"/>
      <c r="C41" s="16" t="n"/>
      <c r="D41" s="16" t="n"/>
      <c r="E41" s="9" t="n"/>
      <c r="F41" s="16" t="n"/>
    </row>
    <row r="42">
      <c r="A42" s="16" t="n"/>
      <c r="B42" s="16" t="n"/>
      <c r="C42" s="16" t="n"/>
      <c r="D42" s="16" t="n"/>
      <c r="E42" s="6" t="n"/>
      <c r="F42" s="16" t="n"/>
    </row>
    <row r="43">
      <c r="A43" s="16" t="n"/>
      <c r="B43" s="16" t="n"/>
      <c r="C43" s="16" t="n"/>
      <c r="D43" s="16" t="n"/>
      <c r="E43" s="9" t="n"/>
      <c r="F43" s="16" t="n"/>
    </row>
    <row r="44">
      <c r="A44" s="16" t="n"/>
      <c r="B44" s="16" t="n"/>
      <c r="C44" s="16" t="n"/>
      <c r="D44" s="16" t="n"/>
      <c r="E44" s="6" t="n"/>
      <c r="F44" s="16" t="n"/>
    </row>
    <row r="45">
      <c r="A45" s="16" t="n"/>
      <c r="B45" s="16" t="n"/>
      <c r="C45" s="16" t="n"/>
      <c r="D45" s="16" t="n"/>
      <c r="E45" s="9" t="n"/>
      <c r="F45" s="16" t="n"/>
    </row>
    <row r="46">
      <c r="A46" s="16" t="n"/>
      <c r="B46" s="16" t="n"/>
      <c r="C46" s="16" t="n"/>
      <c r="D46" s="16" t="n"/>
      <c r="E46" s="6" t="n"/>
      <c r="F46" s="16" t="n"/>
    </row>
    <row r="47">
      <c r="A47" s="16" t="n"/>
      <c r="B47" s="16" t="n"/>
      <c r="C47" s="16" t="n"/>
      <c r="D47" s="16" t="n"/>
      <c r="E47" s="9" t="n"/>
      <c r="F47" s="16" t="n"/>
    </row>
    <row r="48">
      <c r="A48" s="16" t="n"/>
      <c r="B48" s="16" t="n"/>
      <c r="C48" s="16" t="n"/>
      <c r="D48" s="16" t="n"/>
      <c r="E48" s="6" t="n"/>
      <c r="F48" s="16" t="n"/>
    </row>
    <row r="49">
      <c r="A49" s="16" t="n"/>
      <c r="B49" s="16" t="n"/>
      <c r="C49" s="16" t="n"/>
      <c r="D49" s="16" t="n"/>
      <c r="E49" s="9" t="n"/>
      <c r="F49" s="16" t="n"/>
    </row>
    <row r="50">
      <c r="A50" s="16" t="n"/>
      <c r="B50" s="16" t="n"/>
      <c r="C50" s="16" t="n"/>
      <c r="D50" s="16" t="n"/>
      <c r="E50" s="6" t="n"/>
      <c r="F50" s="16" t="n"/>
    </row>
    <row r="51">
      <c r="A51" s="16" t="n"/>
      <c r="B51" s="16" t="n"/>
      <c r="C51" s="16" t="n"/>
      <c r="D51" s="16" t="n"/>
      <c r="E51" s="9" t="n"/>
      <c r="F51" s="16" t="n"/>
    </row>
    <row r="52">
      <c r="A52" s="16" t="n"/>
      <c r="B52" s="16" t="n"/>
      <c r="C52" s="16" t="n"/>
      <c r="D52" s="16" t="n"/>
      <c r="E52" s="6" t="n"/>
      <c r="F52" s="16" t="n"/>
    </row>
    <row r="53">
      <c r="A53" s="16" t="n"/>
      <c r="B53" s="16" t="n"/>
      <c r="C53" s="16" t="n"/>
      <c r="D53" s="16" t="n"/>
      <c r="E53" s="9" t="n"/>
      <c r="F53" s="16" t="n"/>
    </row>
    <row r="54">
      <c r="A54" s="16" t="n"/>
      <c r="B54" s="16" t="n"/>
      <c r="C54" s="16" t="n"/>
      <c r="D54" s="16" t="n"/>
      <c r="E54" s="6" t="n"/>
      <c r="F54" s="16" t="n"/>
    </row>
    <row r="55">
      <c r="A55" s="16" t="n"/>
      <c r="B55" s="16" t="n"/>
      <c r="C55" s="16" t="n"/>
      <c r="D55" s="16" t="n"/>
      <c r="E55" s="9" t="n"/>
      <c r="F55" s="16" t="n"/>
    </row>
    <row r="56">
      <c r="A56" s="16" t="n"/>
      <c r="B56" s="16" t="n"/>
      <c r="C56" s="16" t="n"/>
      <c r="D56" s="16" t="n"/>
      <c r="E56" s="6" t="n"/>
      <c r="F56" s="16" t="n"/>
    </row>
    <row r="57">
      <c r="A57" s="16" t="n"/>
      <c r="B57" s="16" t="n"/>
      <c r="C57" s="16" t="n"/>
      <c r="D57" s="16" t="n"/>
      <c r="E57" s="9" t="n"/>
      <c r="F57" s="16" t="n"/>
    </row>
    <row r="58">
      <c r="A58" s="16" t="n"/>
      <c r="B58" s="16" t="n"/>
      <c r="C58" s="16" t="n"/>
      <c r="D58" s="16" t="n"/>
      <c r="E58" s="6" t="n"/>
      <c r="F58" s="16" t="n"/>
    </row>
    <row r="59">
      <c r="A59" s="16" t="n"/>
      <c r="B59" s="16" t="n"/>
      <c r="C59" s="16" t="n"/>
      <c r="D59" s="16" t="n"/>
      <c r="E59" s="9" t="n"/>
      <c r="F59" s="16" t="n"/>
    </row>
    <row r="60">
      <c r="A60" s="16" t="n"/>
      <c r="B60" s="16" t="n"/>
      <c r="C60" s="16" t="n"/>
      <c r="D60" s="16" t="n"/>
      <c r="E60" s="6" t="n"/>
      <c r="F60" s="16" t="n"/>
    </row>
    <row r="61">
      <c r="A61" s="16" t="n"/>
      <c r="B61" s="16" t="n"/>
      <c r="C61" s="16" t="n"/>
      <c r="D61" s="16" t="n"/>
      <c r="E61" s="9" t="n"/>
      <c r="F61" s="16" t="n"/>
    </row>
    <row r="62">
      <c r="A62" s="16" t="n"/>
      <c r="B62" s="16" t="n"/>
      <c r="C62" s="16" t="n"/>
      <c r="D62" s="16" t="n"/>
      <c r="E62" s="6" t="n"/>
      <c r="F62" s="16" t="n"/>
    </row>
    <row r="63">
      <c r="A63" s="16" t="n"/>
      <c r="B63" s="16" t="n"/>
      <c r="C63" s="16" t="n"/>
      <c r="D63" s="16" t="n"/>
      <c r="E63" s="9" t="n"/>
      <c r="F63" s="16" t="n"/>
    </row>
    <row r="64">
      <c r="A64" s="16" t="n"/>
      <c r="B64" s="16" t="n"/>
      <c r="C64" s="16" t="n"/>
      <c r="D64" s="16" t="n"/>
      <c r="E64" s="6" t="n"/>
      <c r="F64" s="16" t="n"/>
    </row>
    <row r="65">
      <c r="A65" s="16" t="n"/>
      <c r="B65" s="16" t="n"/>
      <c r="C65" s="16" t="n"/>
      <c r="D65" s="16" t="n"/>
      <c r="E65" s="9" t="n"/>
      <c r="F65" s="16" t="n"/>
    </row>
    <row r="66">
      <c r="A66" s="16" t="n"/>
      <c r="B66" s="16" t="n"/>
      <c r="C66" s="16" t="n"/>
      <c r="D66" s="16" t="n"/>
      <c r="E66" s="6" t="n"/>
      <c r="F66" s="16" t="n"/>
    </row>
    <row r="67">
      <c r="A67" s="16" t="n"/>
      <c r="B67" s="16" t="n"/>
      <c r="C67" s="16" t="n"/>
      <c r="D67" s="16" t="n"/>
      <c r="E67" s="9" t="n"/>
      <c r="F67" s="16" t="n"/>
    </row>
    <row r="68">
      <c r="A68" s="16" t="n"/>
      <c r="B68" s="16" t="n"/>
      <c r="C68" s="16" t="n"/>
      <c r="D68" s="16" t="n"/>
      <c r="E68" s="6" t="n"/>
      <c r="F68" s="16" t="n"/>
    </row>
    <row r="69">
      <c r="A69" s="16" t="n"/>
      <c r="B69" s="16" t="n"/>
      <c r="C69" s="16" t="n"/>
      <c r="D69" s="16" t="n"/>
      <c r="E69" s="9" t="n"/>
      <c r="F69" s="16" t="n"/>
    </row>
    <row r="70">
      <c r="A70" s="16" t="n"/>
      <c r="B70" s="16" t="n"/>
      <c r="C70" s="16" t="n"/>
      <c r="D70" s="16" t="n"/>
      <c r="E70" s="6" t="n"/>
      <c r="F70" s="16" t="n"/>
    </row>
    <row r="71">
      <c r="A71" s="16" t="n"/>
      <c r="B71" s="16" t="n"/>
      <c r="C71" s="16" t="n"/>
      <c r="D71" s="16" t="n"/>
      <c r="E71" s="9" t="n"/>
      <c r="F71" s="16" t="n"/>
    </row>
    <row r="72">
      <c r="A72" s="16" t="n"/>
      <c r="B72" s="16" t="n"/>
      <c r="C72" s="16" t="n"/>
      <c r="D72" s="16" t="n"/>
      <c r="E72" s="6" t="n"/>
      <c r="F72" s="16" t="n"/>
    </row>
    <row r="73">
      <c r="A73" s="16" t="n"/>
      <c r="B73" s="16" t="n"/>
      <c r="C73" s="16" t="n"/>
      <c r="D73" s="16" t="n"/>
      <c r="E73" s="9" t="n"/>
      <c r="F73" s="16" t="n"/>
    </row>
    <row r="74">
      <c r="A74" s="16" t="n"/>
      <c r="B74" s="16" t="n"/>
      <c r="C74" s="16" t="n"/>
      <c r="D74" s="16" t="n"/>
      <c r="E74" s="6" t="n"/>
      <c r="F74" s="16" t="n"/>
    </row>
    <row r="75">
      <c r="A75" s="16" t="n"/>
      <c r="B75" s="16" t="n"/>
      <c r="C75" s="16" t="n"/>
      <c r="D75" s="16" t="n"/>
      <c r="E75" s="9" t="n"/>
      <c r="F75" s="16" t="n"/>
    </row>
    <row r="76">
      <c r="A76" s="16" t="n"/>
      <c r="B76" s="16" t="n"/>
      <c r="C76" s="16" t="n"/>
      <c r="D76" s="16" t="n"/>
      <c r="E76" s="6" t="n"/>
      <c r="F76" s="16" t="n"/>
    </row>
    <row r="77">
      <c r="A77" s="16" t="n"/>
      <c r="B77" s="16" t="n"/>
      <c r="C77" s="16" t="n"/>
      <c r="D77" s="16" t="n"/>
      <c r="E77" s="9" t="n"/>
      <c r="F77" s="16" t="n"/>
    </row>
    <row r="78">
      <c r="A78" s="16" t="n"/>
      <c r="B78" s="16" t="n"/>
      <c r="C78" s="16" t="n"/>
      <c r="D78" s="16" t="n"/>
      <c r="E78" s="6" t="n"/>
      <c r="F78" s="16" t="n"/>
    </row>
    <row r="79">
      <c r="A79" s="16" t="n"/>
      <c r="B79" s="16" t="n"/>
      <c r="C79" s="16" t="n"/>
      <c r="D79" s="16" t="n"/>
      <c r="E79" s="9" t="n"/>
      <c r="F79" s="16" t="n"/>
    </row>
    <row r="80">
      <c r="A80" s="16" t="n"/>
      <c r="B80" s="16" t="n"/>
      <c r="C80" s="16" t="n"/>
      <c r="D80" s="16" t="n"/>
      <c r="E80" s="6" t="n"/>
      <c r="F80" s="16" t="n"/>
    </row>
    <row r="81">
      <c r="A81" s="16" t="n"/>
      <c r="B81" s="16" t="n"/>
      <c r="C81" s="16" t="n"/>
      <c r="D81" s="16" t="n"/>
      <c r="E81" s="9" t="n"/>
      <c r="F81" s="16" t="n"/>
    </row>
    <row r="82">
      <c r="A82" s="16" t="n"/>
      <c r="B82" s="16" t="n"/>
      <c r="C82" s="16" t="n"/>
      <c r="D82" s="16" t="n"/>
      <c r="E82" s="6" t="n"/>
      <c r="F82" s="16" t="n"/>
    </row>
    <row r="83">
      <c r="A83" s="16" t="n"/>
      <c r="B83" s="16" t="n"/>
      <c r="C83" s="16" t="n"/>
      <c r="D83" s="16" t="n"/>
      <c r="E83" s="9" t="n"/>
      <c r="F83" s="16" t="n"/>
    </row>
    <row r="84">
      <c r="A84" s="16" t="n"/>
      <c r="B84" s="16" t="n"/>
      <c r="C84" s="16" t="n"/>
      <c r="D84" s="16" t="n"/>
      <c r="E84" s="6" t="n"/>
      <c r="F84" s="16" t="n"/>
    </row>
    <row r="85">
      <c r="A85" s="16" t="n"/>
      <c r="B85" s="16" t="n"/>
      <c r="C85" s="16" t="n"/>
      <c r="D85" s="16" t="n"/>
      <c r="E85" s="9" t="n"/>
      <c r="F85" s="16" t="n"/>
    </row>
    <row r="86">
      <c r="A86" s="16" t="n"/>
      <c r="B86" s="16" t="n"/>
      <c r="C86" s="16" t="n"/>
      <c r="D86" s="16" t="n"/>
      <c r="E86" s="6" t="n"/>
      <c r="F86" s="16" t="n"/>
    </row>
    <row r="87">
      <c r="A87" s="16" t="n"/>
      <c r="B87" s="16" t="n"/>
      <c r="C87" s="16" t="n"/>
      <c r="D87" s="16" t="n"/>
      <c r="E87" s="9" t="n"/>
      <c r="F87" s="16" t="n"/>
    </row>
    <row r="88">
      <c r="A88" s="16" t="n"/>
      <c r="B88" s="16" t="n"/>
      <c r="C88" s="16" t="n"/>
      <c r="D88" s="16" t="n"/>
      <c r="E88" s="6" t="n"/>
      <c r="F88" s="16" t="n"/>
    </row>
    <row r="89">
      <c r="A89" s="16" t="n"/>
      <c r="B89" s="16" t="n"/>
      <c r="C89" s="16" t="n"/>
      <c r="D89" s="16" t="n"/>
      <c r="E89" s="9" t="n"/>
      <c r="F89" s="16" t="n"/>
    </row>
    <row r="90">
      <c r="A90" s="16" t="n"/>
      <c r="B90" s="16" t="n"/>
      <c r="C90" s="16" t="n"/>
      <c r="D90" s="16" t="n"/>
      <c r="E90" s="6" t="n"/>
      <c r="F90" s="16" t="n"/>
    </row>
    <row r="91">
      <c r="A91" s="16" t="n"/>
      <c r="B91" s="16" t="n"/>
      <c r="C91" s="16" t="n"/>
      <c r="D91" s="16" t="n"/>
      <c r="E91" s="9" t="n"/>
      <c r="F91" s="16" t="n"/>
    </row>
    <row r="92">
      <c r="A92" s="16" t="n"/>
      <c r="B92" s="16" t="n"/>
      <c r="C92" s="16" t="n"/>
      <c r="D92" s="16" t="n"/>
      <c r="E92" s="6" t="n"/>
      <c r="F92" s="16" t="n"/>
    </row>
    <row r="93">
      <c r="A93" s="16" t="n"/>
      <c r="B93" s="16" t="n"/>
      <c r="C93" s="16" t="n"/>
      <c r="D93" s="16" t="n"/>
      <c r="E93" s="9" t="n"/>
      <c r="F93" s="16" t="n"/>
    </row>
    <row r="94">
      <c r="A94" s="16" t="n"/>
      <c r="B94" s="16" t="n"/>
      <c r="C94" s="16" t="n"/>
      <c r="D94" s="16" t="n"/>
      <c r="E94" s="6" t="n"/>
      <c r="F94" s="16" t="n"/>
    </row>
    <row r="95">
      <c r="A95" s="16" t="n"/>
      <c r="B95" s="16" t="n"/>
      <c r="C95" s="16" t="n"/>
      <c r="D95" s="16" t="n"/>
      <c r="E95" s="9" t="n"/>
      <c r="F95" s="16" t="n"/>
    </row>
    <row r="96">
      <c r="A96" s="16" t="n"/>
      <c r="B96" s="16" t="n"/>
      <c r="C96" s="16" t="n"/>
      <c r="D96" s="16" t="n"/>
      <c r="E96" s="6" t="n"/>
      <c r="F96" s="16" t="n"/>
    </row>
    <row r="97">
      <c r="A97" s="16" t="n"/>
      <c r="B97" s="16" t="n"/>
      <c r="C97" s="16" t="n"/>
      <c r="D97" s="16" t="n"/>
      <c r="E97" s="9" t="n"/>
      <c r="F97" s="16" t="n"/>
    </row>
    <row r="98">
      <c r="A98" s="16" t="n"/>
      <c r="B98" s="16" t="n"/>
      <c r="C98" s="16" t="n"/>
      <c r="D98" s="16" t="n"/>
      <c r="E98" s="6" t="n"/>
      <c r="F98" s="16" t="n"/>
    </row>
    <row r="99">
      <c r="A99" s="16" t="n"/>
      <c r="B99" s="16" t="n"/>
      <c r="C99" s="16" t="n"/>
      <c r="D99" s="16" t="n"/>
      <c r="E99" s="9" t="n"/>
      <c r="F99" s="16" t="n"/>
    </row>
    <row r="100">
      <c r="A100" s="16" t="n"/>
      <c r="B100" s="16" t="n"/>
      <c r="C100" s="16" t="n"/>
      <c r="D100" s="16" t="n"/>
      <c r="E100" s="6" t="n"/>
      <c r="F100" s="16" t="n"/>
    </row>
    <row r="101">
      <c r="A101" s="16" t="n"/>
      <c r="B101" s="16" t="n"/>
      <c r="C101" s="16" t="n"/>
      <c r="D101" s="16" t="n"/>
      <c r="E101" s="9" t="n"/>
      <c r="F101" s="16" t="n"/>
    </row>
    <row r="102">
      <c r="A102" s="16" t="n"/>
      <c r="B102" s="16" t="n"/>
      <c r="C102" s="16" t="n"/>
      <c r="D102" s="16" t="n"/>
      <c r="E102" s="6" t="n"/>
      <c r="F102" s="16" t="n"/>
    </row>
    <row r="103">
      <c r="A103" s="16" t="n"/>
      <c r="B103" s="16" t="n"/>
      <c r="C103" s="16" t="n"/>
      <c r="D103" s="16" t="n"/>
      <c r="E103" s="9" t="n"/>
      <c r="F103" s="16" t="n"/>
    </row>
    <row r="104">
      <c r="A104" s="16" t="n"/>
      <c r="B104" s="16" t="n"/>
      <c r="C104" s="16" t="n"/>
      <c r="D104" s="16" t="n"/>
      <c r="E104" s="6" t="n"/>
      <c r="F104" s="16" t="n"/>
    </row>
  </sheetData>
  <autoFilter ref="A4:F104"/>
  <mergeCells count="1">
    <mergeCell ref="A1:F1"/>
  </mergeCells>
  <conditionalFormatting sqref="F5:F6">
    <cfRule type="expression" priority="1" dxfId="0">
      <formula>$F$5&gt;$F$6</formula>
    </cfRule>
  </conditionalFormatting>
  <conditionalFormatting sqref="F7:F8">
    <cfRule type="expression" priority="2" dxfId="0">
      <formula>$F$7&gt;$F$8</formula>
    </cfRule>
  </conditionalFormatting>
  <conditionalFormatting sqref="F9:F10">
    <cfRule type="expression" priority="3" dxfId="0">
      <formula>$F$9&gt;$F$10</formula>
    </cfRule>
  </conditionalFormatting>
  <conditionalFormatting sqref="F11:F12">
    <cfRule type="expression" priority="4" dxfId="0">
      <formula>$F$11&gt;$F$12</formula>
    </cfRule>
  </conditionalFormatting>
  <conditionalFormatting sqref="F13:F14">
    <cfRule type="expression" priority="5" dxfId="0">
      <formula>$F$13&gt;$F$14</formula>
    </cfRule>
  </conditionalFormatting>
  <pageMargins left="0.25" right="0.25" top="0.4" bottom="0.4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Greenline Grounds LLC</dc:creator>
  <dc:title xmlns:dc="http://purl.org/dc/elements/1.1/">Lawn Care Payroll Input Spreadsheet</dc:title>
  <dc:subject xmlns:dc="http://purl.org/dc/elements/1.1/">Administrative payroll input preparation for a fictional lawn care business</dc:subject>
  <dcterms:created xmlns:dcterms="http://purl.org/dc/terms/" xmlns:xsi="http://www.w3.org/2001/XMLSchema-instance" xsi:type="dcterms:W3CDTF">2026-09-10T07:27:44Z</dcterms:created>
  <dcterms:modified xmlns:dcterms="http://purl.org/dc/terms/" xmlns:xsi="http://www.w3.org/2001/XMLSchema-instance" xsi:type="dcterms:W3CDTF">2026-09-10T07:27:44+00:00Z</dcterms:modified>
</cp:coreProperties>
</file>