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'Leads'!$A$4:$P$104</definedName>
    <definedName name="_xlnm._FilterDatabase" localSheetId="2" hidden="1">'Assumptions'!$D$4:$G$11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$#,##0.00"/>
    <numFmt numFmtId="167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55D"/>
      <sz val="10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FFFFFF"/>
      <sz val="11"/>
    </font>
    <font>
      <name val="Calibri"/>
      <b val="1"/>
      <color rgb="00173F35"/>
      <sz val="10"/>
    </font>
    <font>
      <name val="Calibri"/>
      <b val="1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0" fontId="3" fillId="3" borderId="1" pivotButton="0" quotePrefix="0" xfId="0"/>
    <xf numFmtId="0" fontId="5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6" fillId="5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Conversions by Lead Source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'Summary'!B17</f>
            </strRef>
          </tx>
          <spPr>
            <a:solidFill xmlns:a="http://schemas.openxmlformats.org/drawingml/2006/main">
              <a:srgbClr val="173F35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'Summary'!$A$18:$A$23</f>
            </numRef>
          </cat>
          <val>
            <numRef>
              <f>'Summary'!$B$18:$B$23</f>
            </numRef>
          </val>
        </ser>
        <ser>
          <idx val="1"/>
          <order val="1"/>
          <tx>
            <strRef>
              <f>'Summary'!C17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solidFill>
                <a:srgbClr val="D7A928"/>
              </a:solidFill>
              <a:prstDash val="solid"/>
            </a:ln>
          </spPr>
          <cat>
            <numRef>
              <f>'Summary'!$A$18:$A$23</f>
            </numRef>
          </cat>
          <val>
            <numRef>
              <f>'Summary'!$C$18:$C$23</f>
            </numRef>
          </val>
        </ser>
        <ser>
          <idx val="2"/>
          <order val="2"/>
          <tx>
            <strRef>
              <f>'Summary'!D17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'Summary'!$A$18:$A$23</f>
            </numRef>
          </cat>
          <val>
            <numRef>
              <f>'Summary'!$D$18:$D$23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 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 Count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040000" cy="28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37A4E"/>
    <outlinePr summaryBelow="1" summaryRight="1"/>
    <pageSetUpPr/>
  </sheetPr>
  <dimension ref="A1:J23"/>
  <sheetViews>
    <sheetView showGridLines="0" zoomScale="85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47" customWidth="1" min="3" max="3"/>
    <col width="14" customWidth="1" min="4" max="4"/>
    <col width="3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0" customHeight="1">
      <c r="A1" s="1" t="inlineStr">
        <is>
          <t>Lawn Care Sales Conversion Dashboard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>
      <c r="A2" s="2" t="inlineStr">
        <is>
          <t>For Fictional Green Lantern Lawn Care; all sample leads and properties are fictional.</t>
        </is>
      </c>
    </row>
    <row r="3">
      <c r="A3" s="3" t="inlineStr">
        <is>
          <t>Reporting Start</t>
        </is>
      </c>
      <c r="B3" s="32">
        <f>IF(Assumptions!$B$7="","",Assumptions!$B$7)</f>
        <v/>
      </c>
      <c r="C3" s="3" t="inlineStr">
        <is>
          <t>Reporting End</t>
        </is>
      </c>
      <c r="D3" s="32">
        <f>IF(Assumptions!$B$8="","",Assumptions!$B$8)</f>
        <v/>
      </c>
    </row>
    <row r="4"/>
    <row r="5">
      <c r="A5" s="5" t="inlineStr">
        <is>
          <t>Indicator</t>
        </is>
      </c>
      <c r="B5" s="5" t="inlineStr">
        <is>
          <t>Result</t>
        </is>
      </c>
      <c r="C5" s="5" t="inlineStr">
        <is>
          <t>Calculation Basis</t>
        </is>
      </c>
    </row>
    <row r="6">
      <c r="A6" s="6" t="inlineStr">
        <is>
          <t>Leads Received</t>
        </is>
      </c>
      <c r="B6" s="7">
        <f>IF(OR(Assumptions!$B$7="",Assumptions!$B$8="",Assumptions!$B$8&lt;Assumptions!$B$7),"",COUNTIFS(Leads!$A$5:$A$104,"&lt;&gt;",Leads!$B$5:$B$104,"&gt;="&amp;Assumptions!$B$7,Leads!$B$5:$B$104,"&lt;="&amp;Assumptions!$B$8))</f>
        <v/>
      </c>
      <c r="C6" s="8" t="inlineStr">
        <is>
          <t>Lead IDs with lead dates in the selected period.</t>
        </is>
      </c>
    </row>
    <row r="7">
      <c r="A7" s="9" t="inlineStr">
        <is>
          <t>Estimates Created</t>
        </is>
      </c>
      <c r="B7" s="7">
        <f>IF(OR(Assumptions!$B$7="",Assumptions!$B$8="",Assumptions!$B$8&lt;Assumptions!$B$7),"",COUNTIFS(Leads!$A$5:$A$104,"&lt;&gt;",Leads!$B$5:$B$104,"&gt;="&amp;Assumptions!$B$7,Leads!$B$5:$B$104,"&lt;="&amp;Assumptions!$B$8,Leads!$F$5:$F$104,"&lt;&gt;"))</f>
        <v/>
      </c>
      <c r="C7" s="10" t="inlineStr">
        <is>
          <t>Selected-period leads with an estimate date.</t>
        </is>
      </c>
    </row>
    <row r="8">
      <c r="A8" s="6" t="inlineStr">
        <is>
          <t>Won Customers</t>
        </is>
      </c>
      <c r="B8" s="7">
        <f>IF(OR(Assumptions!$B$7="",Assumptions!$B$8="",Assumptions!$B$8&lt;Assumptions!$B$7),"",COUNTIFS(Leads!$A$5:$A$104,"&lt;&gt;",Leads!$B$5:$B$104,"&gt;="&amp;Assumptions!$B$7,Leads!$B$5:$B$104,"&lt;="&amp;Assumptions!$B$8,Leads!$F$5:$F$104,"&lt;&gt;",Leads!$H$5:$H$104,"Won"))</f>
        <v/>
      </c>
      <c r="C8" s="8" t="inlineStr">
        <is>
          <t>Won status with an estimate date.</t>
        </is>
      </c>
    </row>
    <row r="9">
      <c r="A9" s="9" t="inlineStr">
        <is>
          <t>Lead-to-Estimate Conversion</t>
        </is>
      </c>
      <c r="B9" s="33">
        <f>IF(OR($B$6="",$B$6=0),"",IFERROR($B$7/$B$6,""))</f>
        <v/>
      </c>
      <c r="C9" s="10" t="inlineStr">
        <is>
          <t>Estimates divided by leads.</t>
        </is>
      </c>
    </row>
    <row r="10">
      <c r="A10" s="6" t="inlineStr">
        <is>
          <t>Estimate-to-Customer Conversion</t>
        </is>
      </c>
      <c r="B10" s="33">
        <f>IF(OR($B$7="",$B$7=0),"",IFERROR($B$8/$B$7,""))</f>
        <v/>
      </c>
      <c r="C10" s="8" t="inlineStr">
        <is>
          <t>Won customers divided by estimates.</t>
        </is>
      </c>
    </row>
    <row r="11">
      <c r="A11" s="9" t="inlineStr">
        <is>
          <t>Lead-to-Customer Conversion</t>
        </is>
      </c>
      <c r="B11" s="33">
        <f>IF(OR($B$6="",$B$6=0),"",IFERROR($B$8/$B$6,""))</f>
        <v/>
      </c>
      <c r="C11" s="10" t="inlineStr">
        <is>
          <t>Won customers divided by leads.</t>
        </is>
      </c>
    </row>
    <row r="12">
      <c r="A12" s="6" t="inlineStr">
        <is>
          <t>Won Estimate Value</t>
        </is>
      </c>
      <c r="B12" s="34">
        <f>IF(OR(Assumptions!$B$7="",Assumptions!$B$8="",Assumptions!$B$8&lt;Assumptions!$B$7),"",IFERROR(SUMIFS(Leads!$G$5:$G$104,Leads!$A$5:$A$104,"&lt;&gt;",Leads!$B$5:$B$104,"&gt;="&amp;Assumptions!$B$7,Leads!$B$5:$B$104,"&lt;="&amp;Assumptions!$B$8,Leads!$F$5:$F$104,"&lt;&gt;",Leads!$H$5:$H$104,"Won"),""))</f>
        <v/>
      </c>
      <c r="C12" s="8" t="inlineStr">
        <is>
          <t>Entered estimate value for won customers.</t>
        </is>
      </c>
    </row>
    <row r="13">
      <c r="A13" s="9" t="inlineStr">
        <is>
          <t>Open Estimate Value</t>
        </is>
      </c>
      <c r="B13" s="34">
        <f>IF(OR(Assumptions!$B$7="",Assumptions!$B$8="",Assumptions!$B$8&lt;Assumptions!$B$7),"",IFERROR(SUMIFS(Leads!$G$5:$G$104,Leads!$A$5:$A$104,"&lt;&gt;",Leads!$B$5:$B$104,"&gt;="&amp;Assumptions!$B$7,Leads!$B$5:$B$104,"&lt;="&amp;Assumptions!$B$8,Leads!$H$5:$H$104,"Estimate Sent")+SUMIFS(Leads!$G$5:$G$104,Leads!$A$5:$A$104,"&lt;&gt;",Leads!$B$5:$B$104,"&gt;="&amp;Assumptions!$B$7,Leads!$B$5:$B$104,"&lt;="&amp;Assumptions!$B$8,Leads!$H$5:$H$104,"Estimate Scheduled"),""))</f>
        <v/>
      </c>
      <c r="C13" s="10" t="inlineStr">
        <is>
          <t>Entered value for scheduled or sent estimates.</t>
        </is>
      </c>
    </row>
    <row r="14">
      <c r="A14" s="6" t="inlineStr">
        <is>
          <t>Average Days to Estimate</t>
        </is>
      </c>
      <c r="B14" s="35">
        <f>IF(OR(Assumptions!$B$7="",Assumptions!$B$8="",Assumptions!$B$8&lt;Assumptions!$B$7),"",IFERROR(SUMIFS(Leads!$L$5:$L$104,Leads!$A$5:$A$104,"&lt;&gt;",Leads!$B$5:$B$104,"&gt;="&amp;Assumptions!$B$7,Leads!$B$5:$B$104,"&lt;="&amp;Assumptions!$B$8,Leads!$F$5:$F$104,"&lt;&gt;",Leads!$L$5:$L$104,"&gt;=0")/COUNTIFS(Leads!$A$5:$A$104,"&lt;&gt;",Leads!$B$5:$B$104,"&gt;="&amp;Assumptions!$B$7,Leads!$B$5:$B$104,"&lt;="&amp;Assumptions!$B$8,Leads!$F$5:$F$104,"&lt;&gt;",Leads!$L$5:$L$104,"&gt;=0"),""))</f>
        <v/>
      </c>
      <c r="C14" s="8" t="inlineStr">
        <is>
          <t>Nonnegative elapsed days for estimated leads.</t>
        </is>
      </c>
    </row>
    <row r="15"/>
    <row r="16">
      <c r="A16" s="14" t="inlineStr">
        <is>
          <t>Conversion by Lead Source</t>
        </is>
      </c>
      <c r="B16" s="14" t="n"/>
      <c r="C16" s="14" t="n"/>
      <c r="D16" s="14" t="n"/>
    </row>
    <row r="17">
      <c r="A17" s="15" t="inlineStr">
        <is>
          <t>Lead Source</t>
        </is>
      </c>
      <c r="B17" s="15" t="inlineStr">
        <is>
          <t>Leads</t>
        </is>
      </c>
      <c r="C17" s="15" t="inlineStr">
        <is>
          <t>Estimates</t>
        </is>
      </c>
      <c r="D17" s="15" t="inlineStr">
        <is>
          <t>Won</t>
        </is>
      </c>
    </row>
    <row r="18">
      <c r="A18" s="16">
        <f>IF(Assumptions!$D$5="","",Assumptions!$D$5)</f>
        <v/>
      </c>
      <c r="B18" s="17">
        <f>IF(OR(Assumptions!$B$7="",Assumptions!$B$8="",Assumptions!$B$8&lt;Assumptions!$B$7),"",COUNTIFS(Leads!$A$5:$A$104,"&lt;&gt;",Leads!$B$5:$B$104,"&gt;="&amp;Assumptions!$B$7,Leads!$B$5:$B$104,"&lt;="&amp;Assumptions!$B$8,Leads!$D$5:$D$104,$A18))</f>
        <v/>
      </c>
      <c r="C18" s="17">
        <f>IF(OR(Assumptions!$B$7="",Assumptions!$B$8="",Assumptions!$B$8&lt;Assumptions!$B$7),"",COUNTIFS(Leads!$A$5:$A$104,"&lt;&gt;",Leads!$B$5:$B$104,"&gt;="&amp;Assumptions!$B$7,Leads!$B$5:$B$104,"&lt;="&amp;Assumptions!$B$8,Leads!$D$5:$D$104,$A18,Leads!$F$5:$F$104,"&lt;&gt;"))</f>
        <v/>
      </c>
      <c r="D18" s="17">
        <f>IF(OR(Assumptions!$B$7="",Assumptions!$B$8="",Assumptions!$B$8&lt;Assumptions!$B$7),"",COUNTIFS(Leads!$A$5:$A$104,"&lt;&gt;",Leads!$B$5:$B$104,"&gt;="&amp;Assumptions!$B$7,Leads!$B$5:$B$104,"&lt;="&amp;Assumptions!$B$8,Leads!$D$5:$D$104,$A18,Leads!$F$5:$F$104,"&lt;&gt;",Leads!$H$5:$H$104,"Won"))</f>
        <v/>
      </c>
    </row>
    <row r="19">
      <c r="A19" s="18">
        <f>IF(Assumptions!$D$6="","",Assumptions!$D$6)</f>
        <v/>
      </c>
      <c r="B19" s="19">
        <f>IF(OR(Assumptions!$B$7="",Assumptions!$B$8="",Assumptions!$B$8&lt;Assumptions!$B$7),"",COUNTIFS(Leads!$A$5:$A$104,"&lt;&gt;",Leads!$B$5:$B$104,"&gt;="&amp;Assumptions!$B$7,Leads!$B$5:$B$104,"&lt;="&amp;Assumptions!$B$8,Leads!$D$5:$D$104,$A19))</f>
        <v/>
      </c>
      <c r="C19" s="19">
        <f>IF(OR(Assumptions!$B$7="",Assumptions!$B$8="",Assumptions!$B$8&lt;Assumptions!$B$7),"",COUNTIFS(Leads!$A$5:$A$104,"&lt;&gt;",Leads!$B$5:$B$104,"&gt;="&amp;Assumptions!$B$7,Leads!$B$5:$B$104,"&lt;="&amp;Assumptions!$B$8,Leads!$D$5:$D$104,$A19,Leads!$F$5:$F$104,"&lt;&gt;"))</f>
        <v/>
      </c>
      <c r="D19" s="19">
        <f>IF(OR(Assumptions!$B$7="",Assumptions!$B$8="",Assumptions!$B$8&lt;Assumptions!$B$7),"",COUNTIFS(Leads!$A$5:$A$104,"&lt;&gt;",Leads!$B$5:$B$104,"&gt;="&amp;Assumptions!$B$7,Leads!$B$5:$B$104,"&lt;="&amp;Assumptions!$B$8,Leads!$D$5:$D$104,$A19,Leads!$F$5:$F$104,"&lt;&gt;",Leads!$H$5:$H$104,"Won"))</f>
        <v/>
      </c>
    </row>
    <row r="20">
      <c r="A20" s="16">
        <f>IF(Assumptions!$D$7="","",Assumptions!$D$7)</f>
        <v/>
      </c>
      <c r="B20" s="17">
        <f>IF(OR(Assumptions!$B$7="",Assumptions!$B$8="",Assumptions!$B$8&lt;Assumptions!$B$7),"",COUNTIFS(Leads!$A$5:$A$104,"&lt;&gt;",Leads!$B$5:$B$104,"&gt;="&amp;Assumptions!$B$7,Leads!$B$5:$B$104,"&lt;="&amp;Assumptions!$B$8,Leads!$D$5:$D$104,$A20))</f>
        <v/>
      </c>
      <c r="C20" s="17">
        <f>IF(OR(Assumptions!$B$7="",Assumptions!$B$8="",Assumptions!$B$8&lt;Assumptions!$B$7),"",COUNTIFS(Leads!$A$5:$A$104,"&lt;&gt;",Leads!$B$5:$B$104,"&gt;="&amp;Assumptions!$B$7,Leads!$B$5:$B$104,"&lt;="&amp;Assumptions!$B$8,Leads!$D$5:$D$104,$A20,Leads!$F$5:$F$104,"&lt;&gt;"))</f>
        <v/>
      </c>
      <c r="D20" s="17">
        <f>IF(OR(Assumptions!$B$7="",Assumptions!$B$8="",Assumptions!$B$8&lt;Assumptions!$B$7),"",COUNTIFS(Leads!$A$5:$A$104,"&lt;&gt;",Leads!$B$5:$B$104,"&gt;="&amp;Assumptions!$B$7,Leads!$B$5:$B$104,"&lt;="&amp;Assumptions!$B$8,Leads!$D$5:$D$104,$A20,Leads!$F$5:$F$104,"&lt;&gt;",Leads!$H$5:$H$104,"Won"))</f>
        <v/>
      </c>
    </row>
    <row r="21">
      <c r="A21" s="18">
        <f>IF(Assumptions!$D$8="","",Assumptions!$D$8)</f>
        <v/>
      </c>
      <c r="B21" s="19">
        <f>IF(OR(Assumptions!$B$7="",Assumptions!$B$8="",Assumptions!$B$8&lt;Assumptions!$B$7),"",COUNTIFS(Leads!$A$5:$A$104,"&lt;&gt;",Leads!$B$5:$B$104,"&gt;="&amp;Assumptions!$B$7,Leads!$B$5:$B$104,"&lt;="&amp;Assumptions!$B$8,Leads!$D$5:$D$104,$A21))</f>
        <v/>
      </c>
      <c r="C21" s="19">
        <f>IF(OR(Assumptions!$B$7="",Assumptions!$B$8="",Assumptions!$B$8&lt;Assumptions!$B$7),"",COUNTIFS(Leads!$A$5:$A$104,"&lt;&gt;",Leads!$B$5:$B$104,"&gt;="&amp;Assumptions!$B$7,Leads!$B$5:$B$104,"&lt;="&amp;Assumptions!$B$8,Leads!$D$5:$D$104,$A21,Leads!$F$5:$F$104,"&lt;&gt;"))</f>
        <v/>
      </c>
      <c r="D21" s="19">
        <f>IF(OR(Assumptions!$B$7="",Assumptions!$B$8="",Assumptions!$B$8&lt;Assumptions!$B$7),"",COUNTIFS(Leads!$A$5:$A$104,"&lt;&gt;",Leads!$B$5:$B$104,"&gt;="&amp;Assumptions!$B$7,Leads!$B$5:$B$104,"&lt;="&amp;Assumptions!$B$8,Leads!$D$5:$D$104,$A21,Leads!$F$5:$F$104,"&lt;&gt;",Leads!$H$5:$H$104,"Won"))</f>
        <v/>
      </c>
    </row>
    <row r="22">
      <c r="A22" s="16">
        <f>IF(Assumptions!$D$9="","",Assumptions!$D$9)</f>
        <v/>
      </c>
      <c r="B22" s="17">
        <f>IF(OR(Assumptions!$B$7="",Assumptions!$B$8="",Assumptions!$B$8&lt;Assumptions!$B$7),"",COUNTIFS(Leads!$A$5:$A$104,"&lt;&gt;",Leads!$B$5:$B$104,"&gt;="&amp;Assumptions!$B$7,Leads!$B$5:$B$104,"&lt;="&amp;Assumptions!$B$8,Leads!$D$5:$D$104,$A22))</f>
        <v/>
      </c>
      <c r="C22" s="17">
        <f>IF(OR(Assumptions!$B$7="",Assumptions!$B$8="",Assumptions!$B$8&lt;Assumptions!$B$7),"",COUNTIFS(Leads!$A$5:$A$104,"&lt;&gt;",Leads!$B$5:$B$104,"&gt;="&amp;Assumptions!$B$7,Leads!$B$5:$B$104,"&lt;="&amp;Assumptions!$B$8,Leads!$D$5:$D$104,$A22,Leads!$F$5:$F$104,"&lt;&gt;"))</f>
        <v/>
      </c>
      <c r="D22" s="17">
        <f>IF(OR(Assumptions!$B$7="",Assumptions!$B$8="",Assumptions!$B$8&lt;Assumptions!$B$7),"",COUNTIFS(Leads!$A$5:$A$104,"&lt;&gt;",Leads!$B$5:$B$104,"&gt;="&amp;Assumptions!$B$7,Leads!$B$5:$B$104,"&lt;="&amp;Assumptions!$B$8,Leads!$D$5:$D$104,$A22,Leads!$F$5:$F$104,"&lt;&gt;",Leads!$H$5:$H$104,"Won"))</f>
        <v/>
      </c>
    </row>
    <row r="23">
      <c r="A23" s="18">
        <f>IF(Assumptions!$D$10="","",Assumptions!$D$10)</f>
        <v/>
      </c>
      <c r="B23" s="19">
        <f>IF(OR(Assumptions!$B$7="",Assumptions!$B$8="",Assumptions!$B$8&lt;Assumptions!$B$7),"",COUNTIFS(Leads!$A$5:$A$104,"&lt;&gt;",Leads!$B$5:$B$104,"&gt;="&amp;Assumptions!$B$7,Leads!$B$5:$B$104,"&lt;="&amp;Assumptions!$B$8,Leads!$D$5:$D$104,$A23))</f>
        <v/>
      </c>
      <c r="C23" s="19">
        <f>IF(OR(Assumptions!$B$7="",Assumptions!$B$8="",Assumptions!$B$8&lt;Assumptions!$B$7),"",COUNTIFS(Leads!$A$5:$A$104,"&lt;&gt;",Leads!$B$5:$B$104,"&gt;="&amp;Assumptions!$B$7,Leads!$B$5:$B$104,"&lt;="&amp;Assumptions!$B$8,Leads!$D$5:$D$104,$A23,Leads!$F$5:$F$104,"&lt;&gt;"))</f>
        <v/>
      </c>
      <c r="D23" s="19">
        <f>IF(OR(Assumptions!$B$7="",Assumptions!$B$8="",Assumptions!$B$8&lt;Assumptions!$B$7),"",COUNTIFS(Leads!$A$5:$A$104,"&lt;&gt;",Leads!$B$5:$B$104,"&gt;="&amp;Assumptions!$B$7,Leads!$B$5:$B$104,"&lt;="&amp;Assumptions!$B$8,Leads!$D$5:$D$104,$A23,Leads!$F$5:$F$104,"&lt;&gt;",Leads!$H$5:$H$104,"Won")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F35"/>
    <outlinePr summaryBelow="1" summaryRight="1"/>
    <pageSetUpPr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1" customWidth="1" min="3" max="3"/>
    <col width="20" customWidth="1" min="4" max="4"/>
    <col width="27" customWidth="1" min="5" max="5"/>
    <col width="14" customWidth="1" min="6" max="6"/>
    <col width="17" customWidth="1" min="7" max="7"/>
    <col width="20" customWidth="1" min="8" max="8"/>
    <col width="14" customWidth="1" min="9" max="9"/>
    <col width="27" customWidth="1" min="10" max="10"/>
    <col width="19" customWidth="1" min="11" max="11"/>
    <col width="17" customWidth="1" min="12" max="12"/>
    <col width="17" customWidth="1" min="13" max="13"/>
    <col width="12" customWidth="1" min="14" max="14"/>
    <col width="10" customWidth="1" min="15" max="15"/>
    <col width="25" customWidth="1" min="16" max="16"/>
  </cols>
  <sheetData>
    <row r="1" ht="28" customHeight="1">
      <c r="A1" s="1" t="inlineStr">
        <is>
          <t>Lawn Care Sales Leads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</row>
    <row r="2">
      <c r="A2" s="2" t="inlineStr">
        <is>
          <t>Yellow cells are editable. Formula columns calculate timing, conversion flags, and record checks.</t>
        </is>
      </c>
    </row>
    <row r="3"/>
    <row r="4" ht="34" customHeight="1">
      <c r="A4" s="5" t="inlineStr">
        <is>
          <t>Lead ID</t>
        </is>
      </c>
      <c r="B4" s="5" t="inlineStr">
        <is>
          <t>Lead Date</t>
        </is>
      </c>
      <c r="C4" s="5" t="inlineStr">
        <is>
          <t>Customer / Property</t>
        </is>
      </c>
      <c r="D4" s="5" t="inlineStr">
        <is>
          <t>Lead Source</t>
        </is>
      </c>
      <c r="E4" s="5" t="inlineStr">
        <is>
          <t>Requested Service</t>
        </is>
      </c>
      <c r="F4" s="5" t="inlineStr">
        <is>
          <t>Estimate Date</t>
        </is>
      </c>
      <c r="G4" s="5" t="inlineStr">
        <is>
          <t>Estimate Amount</t>
        </is>
      </c>
      <c r="H4" s="5" t="inlineStr">
        <is>
          <t>Outcome Status</t>
        </is>
      </c>
      <c r="I4" s="5" t="inlineStr">
        <is>
          <t>Decision Date</t>
        </is>
      </c>
      <c r="J4" s="5" t="inlineStr">
        <is>
          <t>Sales Rep</t>
        </is>
      </c>
      <c r="K4" s="5" t="inlineStr">
        <is>
          <t>Next Follow-Up Date</t>
        </is>
      </c>
      <c r="L4" s="5" t="inlineStr">
        <is>
          <t>Days to Estimate</t>
        </is>
      </c>
      <c r="M4" s="5" t="inlineStr">
        <is>
          <t>Days to Decision</t>
        </is>
      </c>
      <c r="N4" s="5" t="inlineStr">
        <is>
          <t>Estimated</t>
        </is>
      </c>
      <c r="O4" s="5" t="inlineStr">
        <is>
          <t>Won</t>
        </is>
      </c>
      <c r="P4" s="5" t="inlineStr">
        <is>
          <t>Record Check</t>
        </is>
      </c>
    </row>
    <row r="5">
      <c r="A5" s="20" t="inlineStr">
        <is>
          <t>FIC-2026-001</t>
        </is>
      </c>
      <c r="B5" s="36" t="n">
        <v>46181</v>
      </c>
      <c r="C5" s="22" t="inlineStr">
        <is>
          <t>Fictional Blue Acorn Cottage</t>
        </is>
      </c>
      <c r="D5" s="20" t="inlineStr">
        <is>
          <t>Website Inquiry</t>
        </is>
      </c>
      <c r="E5" s="22" t="inlineStr">
        <is>
          <t>Recurring Lawn Mowing</t>
        </is>
      </c>
      <c r="F5" s="36" t="n">
        <v>46185</v>
      </c>
      <c r="G5" s="37" t="n">
        <v>1680</v>
      </c>
      <c r="H5" s="20" t="inlineStr">
        <is>
          <t>Won</t>
        </is>
      </c>
      <c r="I5" s="36" t="n">
        <v>46188</v>
      </c>
      <c r="J5" s="20" t="inlineStr">
        <is>
          <t>Avery Finch (Fictional)</t>
        </is>
      </c>
      <c r="K5" s="36" t="n"/>
      <c r="L5" s="24">
        <f>IF($A5="","",IF(OR($B5="",$F5=""),"",IFERROR($F5-$B5,"")))</f>
        <v/>
      </c>
      <c r="M5" s="24">
        <f>IF($A5="","",IF(OR($B5="",$I5=""),"",IFERROR($I5-$B5,"")))</f>
        <v/>
      </c>
      <c r="N5" s="18">
        <f>IF($A5="","",IF($F5&lt;&gt;"","Yes","No"))</f>
        <v/>
      </c>
      <c r="O5" s="18">
        <f>IF($A5="","",IF($H5="Won","Yes","No"))</f>
        <v/>
      </c>
      <c r="P5" s="10">
        <f>IF(COUNTA($A5:$K5)=0,"",IF($A5="","Check lead ID",IF(AND($A5&lt;&gt;"",COUNTIF($A$5:$A$104,$A5)&gt;1),"Check duplicate lead ID",IF($B5="","Check lead date",IF(IFERROR(AND($F5&lt;&gt;"",$F5&lt;$B5),FALSE),"Check estimate date",IF(IFERROR(AND($I5&lt;&gt;"",$I5&lt;$B5),FALSE),"Check decision date",IF(IFERROR(AND($I5&lt;&gt;"",$F5&lt;&gt;"",$I5&lt;$F5),FALSE),"Check decision date",IF(AND($G5&lt;&gt;"",$F5=""),"Check estimate date",IF(AND(OR($H5="Estimate Sent",$H5="Won"),$F5=""),"Check estimate date",IF(AND(OR($H5="Won",$H5="Lost"),$I5=""),"Check decision date",IF(AND($H5="Won",$G5=""),"Check estimate amount",IF(AND(NOT(OR($H5="Won",$H5="Lost")),$K5&lt;&gt;"",$K5&lt;TODAY()),"Follow-up due",IF(IFERROR(AND(NOT(OR($H5="Won",$H5="Lost")),TODAY()-$B5&gt;Assumptions!$B$5,$K5=""),FALSE),"Set follow-up","No alert")))))))))))))</f>
        <v/>
      </c>
    </row>
    <row r="6">
      <c r="A6" s="20" t="inlineStr">
        <is>
          <t>FIC-2026-002</t>
        </is>
      </c>
      <c r="B6" s="36" t="n">
        <v>46194</v>
      </c>
      <c r="C6" s="22" t="inlineStr">
        <is>
          <t>Fictional Moonlit Maple Home</t>
        </is>
      </c>
      <c r="D6" s="20" t="inlineStr">
        <is>
          <t>Phone Call</t>
        </is>
      </c>
      <c r="E6" s="22" t="inlineStr">
        <is>
          <t>Seasonal Cleanup</t>
        </is>
      </c>
      <c r="F6" s="36" t="n">
        <v>46198</v>
      </c>
      <c r="G6" s="37" t="n">
        <v>920</v>
      </c>
      <c r="H6" s="20" t="inlineStr">
        <is>
          <t>Lost</t>
        </is>
      </c>
      <c r="I6" s="36" t="n">
        <v>46203</v>
      </c>
      <c r="J6" s="20" t="inlineStr">
        <is>
          <t>Jordan Vale (Fictional)</t>
        </is>
      </c>
      <c r="K6" s="36" t="n"/>
      <c r="L6" s="25">
        <f>IF($A6="","",IF(OR($B6="",$F6=""),"",IFERROR($F6-$B6,"")))</f>
        <v/>
      </c>
      <c r="M6" s="25">
        <f>IF($A6="","",IF(OR($B6="",$I6=""),"",IFERROR($I6-$B6,"")))</f>
        <v/>
      </c>
      <c r="N6" s="16">
        <f>IF($A6="","",IF($F6&lt;&gt;"","Yes","No"))</f>
        <v/>
      </c>
      <c r="O6" s="16">
        <f>IF($A6="","",IF($H6="Won","Yes","No"))</f>
        <v/>
      </c>
      <c r="P6" s="8">
        <f>IF(COUNTA($A6:$K6)=0,"",IF($A6="","Check lead ID",IF(AND($A6&lt;&gt;"",COUNTIF($A$5:$A$104,$A6)&gt;1),"Check duplicate lead ID",IF($B6="","Check lead date",IF(IFERROR(AND($F6&lt;&gt;"",$F6&lt;$B6),FALSE),"Check estimate date",IF(IFERROR(AND($I6&lt;&gt;"",$I6&lt;$B6),FALSE),"Check decision date",IF(IFERROR(AND($I6&lt;&gt;"",$F6&lt;&gt;"",$I6&lt;$F6),FALSE),"Check decision date",IF(AND($G6&lt;&gt;"",$F6=""),"Check estimate date",IF(AND(OR($H6="Estimate Sent",$H6="Won"),$F6=""),"Check estimate date",IF(AND(OR($H6="Won",$H6="Lost"),$I6=""),"Check decision date",IF(AND($H6="Won",$G6=""),"Check estimate amount",IF(AND(NOT(OR($H6="Won",$H6="Lost")),$K6&lt;&gt;"",$K6&lt;TODAY()),"Follow-up due",IF(IFERROR(AND(NOT(OR($H6="Won",$H6="Lost")),TODAY()-$B6&gt;Assumptions!$B$5,$K6=""),FALSE),"Set follow-up","No alert")))))))))))))</f>
        <v/>
      </c>
    </row>
    <row r="7">
      <c r="A7" s="20" t="inlineStr">
        <is>
          <t>FIC-2026-003</t>
        </is>
      </c>
      <c r="B7" s="36" t="n">
        <v>46206</v>
      </c>
      <c r="C7" s="22" t="inlineStr">
        <is>
          <t>Fictional Silver Sprout Yard</t>
        </is>
      </c>
      <c r="D7" s="20" t="inlineStr">
        <is>
          <t>Referral</t>
        </is>
      </c>
      <c r="E7" s="22" t="inlineStr">
        <is>
          <t>Mulch Installation</t>
        </is>
      </c>
      <c r="F7" s="36" t="n">
        <v>46210</v>
      </c>
      <c r="G7" s="37" t="n">
        <v>2400</v>
      </c>
      <c r="H7" s="20" t="inlineStr">
        <is>
          <t>Won</t>
        </is>
      </c>
      <c r="I7" s="36" t="n">
        <v>46214</v>
      </c>
      <c r="J7" s="20" t="inlineStr">
        <is>
          <t>Morgan Pine (Fictional)</t>
        </is>
      </c>
      <c r="K7" s="36" t="n"/>
      <c r="L7" s="24">
        <f>IF($A7="","",IF(OR($B7="",$F7=""),"",IFERROR($F7-$B7,"")))</f>
        <v/>
      </c>
      <c r="M7" s="24">
        <f>IF($A7="","",IF(OR($B7="",$I7=""),"",IFERROR($I7-$B7,"")))</f>
        <v/>
      </c>
      <c r="N7" s="18">
        <f>IF($A7="","",IF($F7&lt;&gt;"","Yes","No"))</f>
        <v/>
      </c>
      <c r="O7" s="18">
        <f>IF($A7="","",IF($H7="Won","Yes","No"))</f>
        <v/>
      </c>
      <c r="P7" s="10">
        <f>IF(COUNTA($A7:$K7)=0,"",IF($A7="","Check lead ID",IF(AND($A7&lt;&gt;"",COUNTIF($A$5:$A$104,$A7)&gt;1),"Check duplicate lead ID",IF($B7="","Check lead date",IF(IFERROR(AND($F7&lt;&gt;"",$F7&lt;$B7),FALSE),"Check estimate date",IF(IFERROR(AND($I7&lt;&gt;"",$I7&lt;$B7),FALSE),"Check decision date",IF(IFERROR(AND($I7&lt;&gt;"",$F7&lt;&gt;"",$I7&lt;$F7),FALSE),"Check decision date",IF(AND($G7&lt;&gt;"",$F7=""),"Check estimate date",IF(AND(OR($H7="Estimate Sent",$H7="Won"),$F7=""),"Check estimate date",IF(AND(OR($H7="Won",$H7="Lost"),$I7=""),"Check decision date",IF(AND($H7="Won",$G7=""),"Check estimate amount",IF(AND(NOT(OR($H7="Won",$H7="Lost")),$K7&lt;&gt;"",$K7&lt;TODAY()),"Follow-up due",IF(IFERROR(AND(NOT(OR($H7="Won",$H7="Lost")),TODAY()-$B7&gt;Assumptions!$B$5,$K7=""),FALSE),"Set follow-up","No alert")))))))))))))</f>
        <v/>
      </c>
    </row>
    <row r="8">
      <c r="A8" s="20" t="inlineStr">
        <is>
          <t>FIC-2026-004</t>
        </is>
      </c>
      <c r="B8" s="36" t="n">
        <v>46223</v>
      </c>
      <c r="C8" s="22" t="inlineStr">
        <is>
          <t>Fictional Copper Kite Residence</t>
        </is>
      </c>
      <c r="D8" s="20" t="inlineStr">
        <is>
          <t>Yard Sign</t>
        </is>
      </c>
      <c r="E8" s="22" t="inlineStr">
        <is>
          <t>Landscape Maintenance</t>
        </is>
      </c>
      <c r="F8" s="36" t="n">
        <v>46228</v>
      </c>
      <c r="G8" s="37" t="n">
        <v>25000</v>
      </c>
      <c r="H8" s="20" t="inlineStr">
        <is>
          <t>Estimate Sent</t>
        </is>
      </c>
      <c r="I8" s="36" t="n"/>
      <c r="J8" s="20" t="inlineStr">
        <is>
          <t>Avery Finch (Fictional)</t>
        </is>
      </c>
      <c r="K8" s="36" t="n">
        <v>46275</v>
      </c>
      <c r="L8" s="25">
        <f>IF($A8="","",IF(OR($B8="",$F8=""),"",IFERROR($F8-$B8,"")))</f>
        <v/>
      </c>
      <c r="M8" s="25">
        <f>IF($A8="","",IF(OR($B8="",$I8=""),"",IFERROR($I8-$B8,"")))</f>
        <v/>
      </c>
      <c r="N8" s="16">
        <f>IF($A8="","",IF($F8&lt;&gt;"","Yes","No"))</f>
        <v/>
      </c>
      <c r="O8" s="16">
        <f>IF($A8="","",IF($H8="Won","Yes","No"))</f>
        <v/>
      </c>
      <c r="P8" s="8">
        <f>IF(COUNTA($A8:$K8)=0,"",IF($A8="","Check lead ID",IF(AND($A8&lt;&gt;"",COUNTIF($A$5:$A$104,$A8)&gt;1),"Check duplicate lead ID",IF($B8="","Check lead date",IF(IFERROR(AND($F8&lt;&gt;"",$F8&lt;$B8),FALSE),"Check estimate date",IF(IFERROR(AND($I8&lt;&gt;"",$I8&lt;$B8),FALSE),"Check decision date",IF(IFERROR(AND($I8&lt;&gt;"",$F8&lt;&gt;"",$I8&lt;$F8),FALSE),"Check decision date",IF(AND($G8&lt;&gt;"",$F8=""),"Check estimate date",IF(AND(OR($H8="Estimate Sent",$H8="Won"),$F8=""),"Check estimate date",IF(AND(OR($H8="Won",$H8="Lost"),$I8=""),"Check decision date",IF(AND($H8="Won",$G8=""),"Check estimate amount",IF(AND(NOT(OR($H8="Won",$H8="Lost")),$K8&lt;&gt;"",$K8&lt;TODAY()),"Follow-up due",IF(IFERROR(AND(NOT(OR($H8="Won",$H8="Lost")),TODAY()-$B8&gt;Assumptions!$B$5,$K8=""),FALSE),"Set follow-up","No alert")))))))))))))</f>
        <v/>
      </c>
    </row>
    <row r="9">
      <c r="A9" s="20" t="inlineStr">
        <is>
          <t>FIC-2026-005</t>
        </is>
      </c>
      <c r="B9" s="36" t="n">
        <v>46235</v>
      </c>
      <c r="C9" s="22" t="inlineStr">
        <is>
          <t>Fictional Juniper Lantern Home</t>
        </is>
      </c>
      <c r="D9" s="20" t="inlineStr">
        <is>
          <t>Website Inquiry</t>
        </is>
      </c>
      <c r="E9" s="22" t="inlineStr">
        <is>
          <t>Aeration and Overseeding</t>
        </is>
      </c>
      <c r="F9" s="36" t="n"/>
      <c r="G9" s="37" t="n"/>
      <c r="H9" s="20" t="inlineStr">
        <is>
          <t>Contacted</t>
        </is>
      </c>
      <c r="I9" s="36" t="n"/>
      <c r="J9" s="20" t="inlineStr">
        <is>
          <t>Jordan Vale (Fictional)</t>
        </is>
      </c>
      <c r="K9" s="36" t="n">
        <v>46278</v>
      </c>
      <c r="L9" s="24">
        <f>IF($A9="","",IF(OR($B9="",$F9=""),"",IFERROR($F9-$B9,"")))</f>
        <v/>
      </c>
      <c r="M9" s="24">
        <f>IF($A9="","",IF(OR($B9="",$I9=""),"",IFERROR($I9-$B9,"")))</f>
        <v/>
      </c>
      <c r="N9" s="18">
        <f>IF($A9="","",IF($F9&lt;&gt;"","Yes","No"))</f>
        <v/>
      </c>
      <c r="O9" s="18">
        <f>IF($A9="","",IF($H9="Won","Yes","No"))</f>
        <v/>
      </c>
      <c r="P9" s="10">
        <f>IF(COUNTA($A9:$K9)=0,"",IF($A9="","Check lead ID",IF(AND($A9&lt;&gt;"",COUNTIF($A$5:$A$104,$A9)&gt;1),"Check duplicate lead ID",IF($B9="","Check lead date",IF(IFERROR(AND($F9&lt;&gt;"",$F9&lt;$B9),FALSE),"Check estimate date",IF(IFERROR(AND($I9&lt;&gt;"",$I9&lt;$B9),FALSE),"Check decision date",IF(IFERROR(AND($I9&lt;&gt;"",$F9&lt;&gt;"",$I9&lt;$F9),FALSE),"Check decision date",IF(AND($G9&lt;&gt;"",$F9=""),"Check estimate date",IF(AND(OR($H9="Estimate Sent",$H9="Won"),$F9=""),"Check estimate date",IF(AND(OR($H9="Won",$H9="Lost"),$I9=""),"Check decision date",IF(AND($H9="Won",$G9=""),"Check estimate amount",IF(AND(NOT(OR($H9="Won",$H9="Lost")),$K9&lt;&gt;"",$K9&lt;TODAY()),"Follow-up due",IF(IFERROR(AND(NOT(OR($H9="Won",$H9="Lost")),TODAY()-$B9&gt;Assumptions!$B$5,$K9=""),FALSE),"Set follow-up","No alert")))))))))))))</f>
        <v/>
      </c>
    </row>
    <row r="10">
      <c r="A10" s="20" t="inlineStr">
        <is>
          <t>FIC-2026-006</t>
        </is>
      </c>
      <c r="B10" s="36" t="n">
        <v>46241</v>
      </c>
      <c r="C10" s="22" t="inlineStr">
        <is>
          <t>Fictional Meadow Clock Cottage</t>
        </is>
      </c>
      <c r="D10" s="20" t="inlineStr">
        <is>
          <t>Community Event</t>
        </is>
      </c>
      <c r="E10" s="22" t="inlineStr">
        <is>
          <t>Sod Installation</t>
        </is>
      </c>
      <c r="F10" s="36" t="n">
        <v>46245</v>
      </c>
      <c r="G10" s="37" t="n">
        <v>760</v>
      </c>
      <c r="H10" s="20" t="inlineStr">
        <is>
          <t>Lost</t>
        </is>
      </c>
      <c r="I10" s="36" t="n">
        <v>46251</v>
      </c>
      <c r="J10" s="20" t="inlineStr">
        <is>
          <t>Morgan Pine (Fictional)</t>
        </is>
      </c>
      <c r="K10" s="36" t="n"/>
      <c r="L10" s="25">
        <f>IF($A10="","",IF(OR($B10="",$F10=""),"",IFERROR($F10-$B10,"")))</f>
        <v/>
      </c>
      <c r="M10" s="25">
        <f>IF($A10="","",IF(OR($B10="",$I10=""),"",IFERROR($I10-$B10,"")))</f>
        <v/>
      </c>
      <c r="N10" s="16">
        <f>IF($A10="","",IF($F10&lt;&gt;"","Yes","No"))</f>
        <v/>
      </c>
      <c r="O10" s="16">
        <f>IF($A10="","",IF($H10="Won","Yes","No"))</f>
        <v/>
      </c>
      <c r="P10" s="8">
        <f>IF(COUNTA($A10:$K10)=0,"",IF($A10="","Check lead ID",IF(AND($A10&lt;&gt;"",COUNTIF($A$5:$A$104,$A10)&gt;1),"Check duplicate lead ID",IF($B10="","Check lead date",IF(IFERROR(AND($F10&lt;&gt;"",$F10&lt;$B10),FALSE),"Check estimate date",IF(IFERROR(AND($I10&lt;&gt;"",$I10&lt;$B10),FALSE),"Check decision date",IF(IFERROR(AND($I10&lt;&gt;"",$F10&lt;&gt;"",$I10&lt;$F10),FALSE),"Check decision date",IF(AND($G10&lt;&gt;"",$F10=""),"Check estimate date",IF(AND(OR($H10="Estimate Sent",$H10="Won"),$F10=""),"Check estimate date",IF(AND(OR($H10="Won",$H10="Lost"),$I10=""),"Check decision date",IF(AND($H10="Won",$G10=""),"Check estimate amount",IF(AND(NOT(OR($H10="Won",$H10="Lost")),$K10&lt;&gt;"",$K10&lt;TODAY()),"Follow-up due",IF(IFERROR(AND(NOT(OR($H10="Won",$H10="Lost")),TODAY()-$B10&gt;Assumptions!$B$5,$K10=""),FALSE),"Set follow-up","No alert")))))))))))))</f>
        <v/>
      </c>
    </row>
    <row r="11">
      <c r="A11" s="20" t="inlineStr">
        <is>
          <t>FIC-2026-007</t>
        </is>
      </c>
      <c r="B11" s="36" t="n">
        <v>46252</v>
      </c>
      <c r="C11" s="22" t="inlineStr">
        <is>
          <t>Fictional Sunny Pebble Yard</t>
        </is>
      </c>
      <c r="D11" s="20" t="inlineStr">
        <is>
          <t>Phone Call</t>
        </is>
      </c>
      <c r="E11" s="22" t="inlineStr">
        <is>
          <t>Recurring Lawn Mowing</t>
        </is>
      </c>
      <c r="F11" s="36" t="n">
        <v>46256</v>
      </c>
      <c r="G11" s="37" t="n">
        <v>1850</v>
      </c>
      <c r="H11" s="20" t="inlineStr">
        <is>
          <t>Won</t>
        </is>
      </c>
      <c r="I11" s="36" t="n">
        <v>46258</v>
      </c>
      <c r="J11" s="20" t="inlineStr">
        <is>
          <t>Avery Finch (Fictional)</t>
        </is>
      </c>
      <c r="K11" s="36" t="n"/>
      <c r="L11" s="24">
        <f>IF($A11="","",IF(OR($B11="",$F11=""),"",IFERROR($F11-$B11,"")))</f>
        <v/>
      </c>
      <c r="M11" s="24">
        <f>IF($A11="","",IF(OR($B11="",$I11=""),"",IFERROR($I11-$B11,"")))</f>
        <v/>
      </c>
      <c r="N11" s="18">
        <f>IF($A11="","",IF($F11&lt;&gt;"","Yes","No"))</f>
        <v/>
      </c>
      <c r="O11" s="18">
        <f>IF($A11="","",IF($H11="Won","Yes","No"))</f>
        <v/>
      </c>
      <c r="P11" s="10">
        <f>IF(COUNTA($A11:$K11)=0,"",IF($A11="","Check lead ID",IF(AND($A11&lt;&gt;"",COUNTIF($A$5:$A$104,$A11)&gt;1),"Check duplicate lead ID",IF($B11="","Check lead date",IF(IFERROR(AND($F11&lt;&gt;"",$F11&lt;$B11),FALSE),"Check estimate date",IF(IFERROR(AND($I11&lt;&gt;"",$I11&lt;$B11),FALSE),"Check decision date",IF(IFERROR(AND($I11&lt;&gt;"",$F11&lt;&gt;"",$I11&lt;$F11),FALSE),"Check decision date",IF(AND($G11&lt;&gt;"",$F11=""),"Check estimate date",IF(AND(OR($H11="Estimate Sent",$H11="Won"),$F11=""),"Check estimate date",IF(AND(OR($H11="Won",$H11="Lost"),$I11=""),"Check decision date",IF(AND($H11="Won",$G11=""),"Check estimate amount",IF(AND(NOT(OR($H11="Won",$H11="Lost")),$K11&lt;&gt;"",$K11&lt;TODAY()),"Follow-up due",IF(IFERROR(AND(NOT(OR($H11="Won",$H11="Lost")),TODAY()-$B11&gt;Assumptions!$B$5,$K11=""),FALSE),"Set follow-up","No alert")))))))))))))</f>
        <v/>
      </c>
    </row>
    <row r="12">
      <c r="A12" s="20" t="inlineStr">
        <is>
          <t>FIC-2026-008</t>
        </is>
      </c>
      <c r="B12" s="36" t="n">
        <v>46260</v>
      </c>
      <c r="C12" s="22" t="inlineStr">
        <is>
          <t>Fictional Velvet Pine Residence</t>
        </is>
      </c>
      <c r="D12" s="20" t="inlineStr">
        <is>
          <t>Referral</t>
        </is>
      </c>
      <c r="E12" s="22" t="inlineStr">
        <is>
          <t>Seasonal Cleanup</t>
        </is>
      </c>
      <c r="F12" s="36" t="n">
        <v>46260</v>
      </c>
      <c r="G12" s="37" t="n">
        <v>1100</v>
      </c>
      <c r="H12" s="20" t="inlineStr">
        <is>
          <t>Estimate Sent</t>
        </is>
      </c>
      <c r="I12" s="36" t="n"/>
      <c r="J12" s="20" t="inlineStr">
        <is>
          <t>Jordan Vale (Fictional)</t>
        </is>
      </c>
      <c r="K12" s="36" t="n">
        <v>46279</v>
      </c>
      <c r="L12" s="25">
        <f>IF($A12="","",IF(OR($B12="",$F12=""),"",IFERROR($F12-$B12,"")))</f>
        <v/>
      </c>
      <c r="M12" s="25">
        <f>IF($A12="","",IF(OR($B12="",$I12=""),"",IFERROR($I12-$B12,"")))</f>
        <v/>
      </c>
      <c r="N12" s="16">
        <f>IF($A12="","",IF($F12&lt;&gt;"","Yes","No"))</f>
        <v/>
      </c>
      <c r="O12" s="16">
        <f>IF($A12="","",IF($H12="Won","Yes","No"))</f>
        <v/>
      </c>
      <c r="P12" s="8">
        <f>IF(COUNTA($A12:$K12)=0,"",IF($A12="","Check lead ID",IF(AND($A12&lt;&gt;"",COUNTIF($A$5:$A$104,$A12)&gt;1),"Check duplicate lead ID",IF($B12="","Check lead date",IF(IFERROR(AND($F12&lt;&gt;"",$F12&lt;$B12),FALSE),"Check estimate date",IF(IFERROR(AND($I12&lt;&gt;"",$I12&lt;$B12),FALSE),"Check decision date",IF(IFERROR(AND($I12&lt;&gt;"",$F12&lt;&gt;"",$I12&lt;$F12),FALSE),"Check decision date",IF(AND($G12&lt;&gt;"",$F12=""),"Check estimate date",IF(AND(OR($H12="Estimate Sent",$H12="Won"),$F12=""),"Check estimate date",IF(AND(OR($H12="Won",$H12="Lost"),$I12=""),"Check decision date",IF(AND($H12="Won",$G12=""),"Check estimate amount",IF(AND(NOT(OR($H12="Won",$H12="Lost")),$K12&lt;&gt;"",$K12&lt;TODAY()),"Follow-up due",IF(IFERROR(AND(NOT(OR($H12="Won",$H12="Lost")),TODAY()-$B12&gt;Assumptions!$B$5,$K12=""),FALSE),"Set follow-up","No alert")))))))))))))</f>
        <v/>
      </c>
    </row>
    <row r="13">
      <c r="A13" s="20" t="inlineStr">
        <is>
          <t>FIC-2026-009</t>
        </is>
      </c>
      <c r="B13" s="36" t="n">
        <v>46267</v>
      </c>
      <c r="C13" s="22" t="inlineStr">
        <is>
          <t>Fictional Amber Thimble Home</t>
        </is>
      </c>
      <c r="D13" s="20" t="inlineStr">
        <is>
          <t>Other</t>
        </is>
      </c>
      <c r="E13" s="22" t="inlineStr">
        <is>
          <t>Mulch Installation</t>
        </is>
      </c>
      <c r="F13" s="36" t="n"/>
      <c r="G13" s="37" t="n"/>
      <c r="H13" s="20" t="inlineStr">
        <is>
          <t>New</t>
        </is>
      </c>
      <c r="I13" s="36" t="n"/>
      <c r="J13" s="20" t="inlineStr">
        <is>
          <t>Unassigned</t>
        </is>
      </c>
      <c r="K13" s="36" t="n">
        <v>46277</v>
      </c>
      <c r="L13" s="24">
        <f>IF($A13="","",IF(OR($B13="",$F13=""),"",IFERROR($F13-$B13,"")))</f>
        <v/>
      </c>
      <c r="M13" s="24">
        <f>IF($A13="","",IF(OR($B13="",$I13=""),"",IFERROR($I13-$B13,"")))</f>
        <v/>
      </c>
      <c r="N13" s="18">
        <f>IF($A13="","",IF($F13&lt;&gt;"","Yes","No"))</f>
        <v/>
      </c>
      <c r="O13" s="18">
        <f>IF($A13="","",IF($H13="Won","Yes","No"))</f>
        <v/>
      </c>
      <c r="P13" s="10">
        <f>IF(COUNTA($A13:$K13)=0,"",IF($A13="","Check lead ID",IF(AND($A13&lt;&gt;"",COUNTIF($A$5:$A$104,$A13)&gt;1),"Check duplicate lead ID",IF($B13="","Check lead date",IF(IFERROR(AND($F13&lt;&gt;"",$F13&lt;$B13),FALSE),"Check estimate date",IF(IFERROR(AND($I13&lt;&gt;"",$I13&lt;$B13),FALSE),"Check decision date",IF(IFERROR(AND($I13&lt;&gt;"",$F13&lt;&gt;"",$I13&lt;$F13),FALSE),"Check decision date",IF(AND($G13&lt;&gt;"",$F13=""),"Check estimate date",IF(AND(OR($H13="Estimate Sent",$H13="Won"),$F13=""),"Check estimate date",IF(AND(OR($H13="Won",$H13="Lost"),$I13=""),"Check decision date",IF(AND($H13="Won",$G13=""),"Check estimate amount",IF(AND(NOT(OR($H13="Won",$H13="Lost")),$K13&lt;&gt;"",$K13&lt;TODAY()),"Follow-up due",IF(IFERROR(AND(NOT(OR($H13="Won",$H13="Lost")),TODAY()-$B13&gt;Assumptions!$B$5,$K13=""),FALSE),"Set follow-up","No alert")))))))))))))</f>
        <v/>
      </c>
    </row>
    <row r="14">
      <c r="A14" s="20" t="inlineStr">
        <is>
          <t>FIC-2026-010</t>
        </is>
      </c>
      <c r="B14" s="36" t="n">
        <v>46254</v>
      </c>
      <c r="C14" s="22" t="inlineStr">
        <is>
          <t>Fictional Clover Comet Cottage</t>
        </is>
      </c>
      <c r="D14" s="20" t="inlineStr">
        <is>
          <t>Other</t>
        </is>
      </c>
      <c r="E14" s="22" t="inlineStr">
        <is>
          <t>Landscape Maintenance</t>
        </is>
      </c>
      <c r="F14" s="36" t="n"/>
      <c r="G14" s="37" t="n"/>
      <c r="H14" s="20" t="inlineStr">
        <is>
          <t>No Response</t>
        </is>
      </c>
      <c r="I14" s="36" t="n"/>
      <c r="J14" s="20" t="inlineStr">
        <is>
          <t>Morgan Pine (Fictional)</t>
        </is>
      </c>
      <c r="K14" s="36" t="n">
        <v>46271</v>
      </c>
      <c r="L14" s="25">
        <f>IF($A14="","",IF(OR($B14="",$F14=""),"",IFERROR($F14-$B14,"")))</f>
        <v/>
      </c>
      <c r="M14" s="25">
        <f>IF($A14="","",IF(OR($B14="",$I14=""),"",IFERROR($I14-$B14,"")))</f>
        <v/>
      </c>
      <c r="N14" s="16">
        <f>IF($A14="","",IF($F14&lt;&gt;"","Yes","No"))</f>
        <v/>
      </c>
      <c r="O14" s="16">
        <f>IF($A14="","",IF($H14="Won","Yes","No"))</f>
        <v/>
      </c>
      <c r="P14" s="8">
        <f>IF(COUNTA($A14:$K14)=0,"",IF($A14="","Check lead ID",IF(AND($A14&lt;&gt;"",COUNTIF($A$5:$A$104,$A14)&gt;1),"Check duplicate lead ID",IF($B14="","Check lead date",IF(IFERROR(AND($F14&lt;&gt;"",$F14&lt;$B14),FALSE),"Check estimate date",IF(IFERROR(AND($I14&lt;&gt;"",$I14&lt;$B14),FALSE),"Check decision date",IF(IFERROR(AND($I14&lt;&gt;"",$F14&lt;&gt;"",$I14&lt;$F14),FALSE),"Check decision date",IF(AND($G14&lt;&gt;"",$F14=""),"Check estimate date",IF(AND(OR($H14="Estimate Sent",$H14="Won"),$F14=""),"Check estimate date",IF(AND(OR($H14="Won",$H14="Lost"),$I14=""),"Check decision date",IF(AND($H14="Won",$G14=""),"Check estimate amount",IF(AND(NOT(OR($H14="Won",$H14="Lost")),$K14&lt;&gt;"",$K14&lt;TODAY()),"Follow-up due",IF(IFERROR(AND(NOT(OR($H14="Won",$H14="Lost")),TODAY()-$B14&gt;Assumptions!$B$5,$K14=""),FALSE),"Set follow-up","No alert")))))))))))))</f>
        <v/>
      </c>
    </row>
    <row r="15">
      <c r="A15" s="20" t="n"/>
      <c r="B15" s="36" t="n"/>
      <c r="C15" s="22" t="n"/>
      <c r="D15" s="20" t="n"/>
      <c r="E15" s="22" t="n"/>
      <c r="F15" s="36" t="n"/>
      <c r="G15" s="37" t="n"/>
      <c r="H15" s="20" t="n"/>
      <c r="I15" s="36" t="n"/>
      <c r="J15" s="20" t="n"/>
      <c r="K15" s="36" t="n"/>
      <c r="L15" s="24">
        <f>IF($A15="","",IF(OR($B15="",$F15=""),"",IFERROR($F15-$B15,"")))</f>
        <v/>
      </c>
      <c r="M15" s="24">
        <f>IF($A15="","",IF(OR($B15="",$I15=""),"",IFERROR($I15-$B15,"")))</f>
        <v/>
      </c>
      <c r="N15" s="18">
        <f>IF($A15="","",IF($F15&lt;&gt;"","Yes","No"))</f>
        <v/>
      </c>
      <c r="O15" s="18">
        <f>IF($A15="","",IF($H15="Won","Yes","No"))</f>
        <v/>
      </c>
      <c r="P15" s="10">
        <f>IF(COUNTA($A15:$K15)=0,"",IF($A15="","Check lead ID",IF(AND($A15&lt;&gt;"",COUNTIF($A$5:$A$104,$A15)&gt;1),"Check duplicate lead ID",IF($B15="","Check lead date",IF(IFERROR(AND($F15&lt;&gt;"",$F15&lt;$B15),FALSE),"Check estimate date",IF(IFERROR(AND($I15&lt;&gt;"",$I15&lt;$B15),FALSE),"Check decision date",IF(IFERROR(AND($I15&lt;&gt;"",$F15&lt;&gt;"",$I15&lt;$F15),FALSE),"Check decision date",IF(AND($G15&lt;&gt;"",$F15=""),"Check estimate date",IF(AND(OR($H15="Estimate Sent",$H15="Won"),$F15=""),"Check estimate date",IF(AND(OR($H15="Won",$H15="Lost"),$I15=""),"Check decision date",IF(AND($H15="Won",$G15=""),"Check estimate amount",IF(AND(NOT(OR($H15="Won",$H15="Lost")),$K15&lt;&gt;"",$K15&lt;TODAY()),"Follow-up due",IF(IFERROR(AND(NOT(OR($H15="Won",$H15="Lost")),TODAY()-$B15&gt;Assumptions!$B$5,$K15=""),FALSE),"Set follow-up","No alert")))))))))))))</f>
        <v/>
      </c>
    </row>
    <row r="16">
      <c r="A16" s="20" t="n"/>
      <c r="B16" s="36" t="n"/>
      <c r="C16" s="22" t="n"/>
      <c r="D16" s="20" t="n"/>
      <c r="E16" s="22" t="n"/>
      <c r="F16" s="36" t="n"/>
      <c r="G16" s="37" t="n"/>
      <c r="H16" s="20" t="n"/>
      <c r="I16" s="36" t="n"/>
      <c r="J16" s="20" t="n"/>
      <c r="K16" s="36" t="n"/>
      <c r="L16" s="25">
        <f>IF($A16="","",IF(OR($B16="",$F16=""),"",IFERROR($F16-$B16,"")))</f>
        <v/>
      </c>
      <c r="M16" s="25">
        <f>IF($A16="","",IF(OR($B16="",$I16=""),"",IFERROR($I16-$B16,"")))</f>
        <v/>
      </c>
      <c r="N16" s="16">
        <f>IF($A16="","",IF($F16&lt;&gt;"","Yes","No"))</f>
        <v/>
      </c>
      <c r="O16" s="16">
        <f>IF($A16="","",IF($H16="Won","Yes","No"))</f>
        <v/>
      </c>
      <c r="P16" s="8">
        <f>IF(COUNTA($A16:$K16)=0,"",IF($A16="","Check lead ID",IF(AND($A16&lt;&gt;"",COUNTIF($A$5:$A$104,$A16)&gt;1),"Check duplicate lead ID",IF($B16="","Check lead date",IF(IFERROR(AND($F16&lt;&gt;"",$F16&lt;$B16),FALSE),"Check estimate date",IF(IFERROR(AND($I16&lt;&gt;"",$I16&lt;$B16),FALSE),"Check decision date",IF(IFERROR(AND($I16&lt;&gt;"",$F16&lt;&gt;"",$I16&lt;$F16),FALSE),"Check decision date",IF(AND($G16&lt;&gt;"",$F16=""),"Check estimate date",IF(AND(OR($H16="Estimate Sent",$H16="Won"),$F16=""),"Check estimate date",IF(AND(OR($H16="Won",$H16="Lost"),$I16=""),"Check decision date",IF(AND($H16="Won",$G16=""),"Check estimate amount",IF(AND(NOT(OR($H16="Won",$H16="Lost")),$K16&lt;&gt;"",$K16&lt;TODAY()),"Follow-up due",IF(IFERROR(AND(NOT(OR($H16="Won",$H16="Lost")),TODAY()-$B16&gt;Assumptions!$B$5,$K16=""),FALSE),"Set follow-up","No alert")))))))))))))</f>
        <v/>
      </c>
    </row>
    <row r="17">
      <c r="A17" s="20" t="n"/>
      <c r="B17" s="36" t="n"/>
      <c r="C17" s="22" t="n"/>
      <c r="D17" s="20" t="n"/>
      <c r="E17" s="22" t="n"/>
      <c r="F17" s="36" t="n"/>
      <c r="G17" s="37" t="n"/>
      <c r="H17" s="20" t="n"/>
      <c r="I17" s="36" t="n"/>
      <c r="J17" s="20" t="n"/>
      <c r="K17" s="36" t="n"/>
      <c r="L17" s="24">
        <f>IF($A17="","",IF(OR($B17="",$F17=""),"",IFERROR($F17-$B17,"")))</f>
        <v/>
      </c>
      <c r="M17" s="24">
        <f>IF($A17="","",IF(OR($B17="",$I17=""),"",IFERROR($I17-$B17,"")))</f>
        <v/>
      </c>
      <c r="N17" s="18">
        <f>IF($A17="","",IF($F17&lt;&gt;"","Yes","No"))</f>
        <v/>
      </c>
      <c r="O17" s="18">
        <f>IF($A17="","",IF($H17="Won","Yes","No"))</f>
        <v/>
      </c>
      <c r="P17" s="10">
        <f>IF(COUNTA($A17:$K17)=0,"",IF($A17="","Check lead ID",IF(AND($A17&lt;&gt;"",COUNTIF($A$5:$A$104,$A17)&gt;1),"Check duplicate lead ID",IF($B17="","Check lead date",IF(IFERROR(AND($F17&lt;&gt;"",$F17&lt;$B17),FALSE),"Check estimate date",IF(IFERROR(AND($I17&lt;&gt;"",$I17&lt;$B17),FALSE),"Check decision date",IF(IFERROR(AND($I17&lt;&gt;"",$F17&lt;&gt;"",$I17&lt;$F17),FALSE),"Check decision date",IF(AND($G17&lt;&gt;"",$F17=""),"Check estimate date",IF(AND(OR($H17="Estimate Sent",$H17="Won"),$F17=""),"Check estimate date",IF(AND(OR($H17="Won",$H17="Lost"),$I17=""),"Check decision date",IF(AND($H17="Won",$G17=""),"Check estimate amount",IF(AND(NOT(OR($H17="Won",$H17="Lost")),$K17&lt;&gt;"",$K17&lt;TODAY()),"Follow-up due",IF(IFERROR(AND(NOT(OR($H17="Won",$H17="Lost")),TODAY()-$B17&gt;Assumptions!$B$5,$K17=""),FALSE),"Set follow-up","No alert")))))))))))))</f>
        <v/>
      </c>
    </row>
    <row r="18">
      <c r="A18" s="20" t="n"/>
      <c r="B18" s="36" t="n"/>
      <c r="C18" s="22" t="n"/>
      <c r="D18" s="20" t="n"/>
      <c r="E18" s="22" t="n"/>
      <c r="F18" s="36" t="n"/>
      <c r="G18" s="37" t="n"/>
      <c r="H18" s="20" t="n"/>
      <c r="I18" s="36" t="n"/>
      <c r="J18" s="20" t="n"/>
      <c r="K18" s="36" t="n"/>
      <c r="L18" s="25">
        <f>IF($A18="","",IF(OR($B18="",$F18=""),"",IFERROR($F18-$B18,"")))</f>
        <v/>
      </c>
      <c r="M18" s="25">
        <f>IF($A18="","",IF(OR($B18="",$I18=""),"",IFERROR($I18-$B18,"")))</f>
        <v/>
      </c>
      <c r="N18" s="16">
        <f>IF($A18="","",IF($F18&lt;&gt;"","Yes","No"))</f>
        <v/>
      </c>
      <c r="O18" s="16">
        <f>IF($A18="","",IF($H18="Won","Yes","No"))</f>
        <v/>
      </c>
      <c r="P18" s="8">
        <f>IF(COUNTA($A18:$K18)=0,"",IF($A18="","Check lead ID",IF(AND($A18&lt;&gt;"",COUNTIF($A$5:$A$104,$A18)&gt;1),"Check duplicate lead ID",IF($B18="","Check lead date",IF(IFERROR(AND($F18&lt;&gt;"",$F18&lt;$B18),FALSE),"Check estimate date",IF(IFERROR(AND($I18&lt;&gt;"",$I18&lt;$B18),FALSE),"Check decision date",IF(IFERROR(AND($I18&lt;&gt;"",$F18&lt;&gt;"",$I18&lt;$F18),FALSE),"Check decision date",IF(AND($G18&lt;&gt;"",$F18=""),"Check estimate date",IF(AND(OR($H18="Estimate Sent",$H18="Won"),$F18=""),"Check estimate date",IF(AND(OR($H18="Won",$H18="Lost"),$I18=""),"Check decision date",IF(AND($H18="Won",$G18=""),"Check estimate amount",IF(AND(NOT(OR($H18="Won",$H18="Lost")),$K18&lt;&gt;"",$K18&lt;TODAY()),"Follow-up due",IF(IFERROR(AND(NOT(OR($H18="Won",$H18="Lost")),TODAY()-$B18&gt;Assumptions!$B$5,$K18=""),FALSE),"Set follow-up","No alert")))))))))))))</f>
        <v/>
      </c>
    </row>
    <row r="19">
      <c r="A19" s="20" t="n"/>
      <c r="B19" s="36" t="n"/>
      <c r="C19" s="22" t="n"/>
      <c r="D19" s="20" t="n"/>
      <c r="E19" s="22" t="n"/>
      <c r="F19" s="36" t="n"/>
      <c r="G19" s="37" t="n"/>
      <c r="H19" s="20" t="n"/>
      <c r="I19" s="36" t="n"/>
      <c r="J19" s="20" t="n"/>
      <c r="K19" s="36" t="n"/>
      <c r="L19" s="24">
        <f>IF($A19="","",IF(OR($B19="",$F19=""),"",IFERROR($F19-$B19,"")))</f>
        <v/>
      </c>
      <c r="M19" s="24">
        <f>IF($A19="","",IF(OR($B19="",$I19=""),"",IFERROR($I19-$B19,"")))</f>
        <v/>
      </c>
      <c r="N19" s="18">
        <f>IF($A19="","",IF($F19&lt;&gt;"","Yes","No"))</f>
        <v/>
      </c>
      <c r="O19" s="18">
        <f>IF($A19="","",IF($H19="Won","Yes","No"))</f>
        <v/>
      </c>
      <c r="P19" s="10">
        <f>IF(COUNTA($A19:$K19)=0,"",IF($A19="","Check lead ID",IF(AND($A19&lt;&gt;"",COUNTIF($A$5:$A$104,$A19)&gt;1),"Check duplicate lead ID",IF($B19="","Check lead date",IF(IFERROR(AND($F19&lt;&gt;"",$F19&lt;$B19),FALSE),"Check estimate date",IF(IFERROR(AND($I19&lt;&gt;"",$I19&lt;$B19),FALSE),"Check decision date",IF(IFERROR(AND($I19&lt;&gt;"",$F19&lt;&gt;"",$I19&lt;$F19),FALSE),"Check decision date",IF(AND($G19&lt;&gt;"",$F19=""),"Check estimate date",IF(AND(OR($H19="Estimate Sent",$H19="Won"),$F19=""),"Check estimate date",IF(AND(OR($H19="Won",$H19="Lost"),$I19=""),"Check decision date",IF(AND($H19="Won",$G19=""),"Check estimate amount",IF(AND(NOT(OR($H19="Won",$H19="Lost")),$K19&lt;&gt;"",$K19&lt;TODAY()),"Follow-up due",IF(IFERROR(AND(NOT(OR($H19="Won",$H19="Lost")),TODAY()-$B19&gt;Assumptions!$B$5,$K19=""),FALSE),"Set follow-up","No alert")))))))))))))</f>
        <v/>
      </c>
    </row>
    <row r="20">
      <c r="A20" s="20" t="n"/>
      <c r="B20" s="36" t="n"/>
      <c r="C20" s="22" t="n"/>
      <c r="D20" s="20" t="n"/>
      <c r="E20" s="22" t="n"/>
      <c r="F20" s="36" t="n"/>
      <c r="G20" s="37" t="n"/>
      <c r="H20" s="20" t="n"/>
      <c r="I20" s="36" t="n"/>
      <c r="J20" s="20" t="n"/>
      <c r="K20" s="36" t="n"/>
      <c r="L20" s="25">
        <f>IF($A20="","",IF(OR($B20="",$F20=""),"",IFERROR($F20-$B20,"")))</f>
        <v/>
      </c>
      <c r="M20" s="25">
        <f>IF($A20="","",IF(OR($B20="",$I20=""),"",IFERROR($I20-$B20,"")))</f>
        <v/>
      </c>
      <c r="N20" s="16">
        <f>IF($A20="","",IF($F20&lt;&gt;"","Yes","No"))</f>
        <v/>
      </c>
      <c r="O20" s="16">
        <f>IF($A20="","",IF($H20="Won","Yes","No"))</f>
        <v/>
      </c>
      <c r="P20" s="8">
        <f>IF(COUNTA($A20:$K20)=0,"",IF($A20="","Check lead ID",IF(AND($A20&lt;&gt;"",COUNTIF($A$5:$A$104,$A20)&gt;1),"Check duplicate lead ID",IF($B20="","Check lead date",IF(IFERROR(AND($F20&lt;&gt;"",$F20&lt;$B20),FALSE),"Check estimate date",IF(IFERROR(AND($I20&lt;&gt;"",$I20&lt;$B20),FALSE),"Check decision date",IF(IFERROR(AND($I20&lt;&gt;"",$F20&lt;&gt;"",$I20&lt;$F20),FALSE),"Check decision date",IF(AND($G20&lt;&gt;"",$F20=""),"Check estimate date",IF(AND(OR($H20="Estimate Sent",$H20="Won"),$F20=""),"Check estimate date",IF(AND(OR($H20="Won",$H20="Lost"),$I20=""),"Check decision date",IF(AND($H20="Won",$G20=""),"Check estimate amount",IF(AND(NOT(OR($H20="Won",$H20="Lost")),$K20&lt;&gt;"",$K20&lt;TODAY()),"Follow-up due",IF(IFERROR(AND(NOT(OR($H20="Won",$H20="Lost")),TODAY()-$B20&gt;Assumptions!$B$5,$K20=""),FALSE),"Set follow-up","No alert")))))))))))))</f>
        <v/>
      </c>
    </row>
    <row r="21">
      <c r="A21" s="20" t="n"/>
      <c r="B21" s="36" t="n"/>
      <c r="C21" s="22" t="n"/>
      <c r="D21" s="20" t="n"/>
      <c r="E21" s="22" t="n"/>
      <c r="F21" s="36" t="n"/>
      <c r="G21" s="37" t="n"/>
      <c r="H21" s="20" t="n"/>
      <c r="I21" s="36" t="n"/>
      <c r="J21" s="20" t="n"/>
      <c r="K21" s="36" t="n"/>
      <c r="L21" s="24">
        <f>IF($A21="","",IF(OR($B21="",$F21=""),"",IFERROR($F21-$B21,"")))</f>
        <v/>
      </c>
      <c r="M21" s="24">
        <f>IF($A21="","",IF(OR($B21="",$I21=""),"",IFERROR($I21-$B21,"")))</f>
        <v/>
      </c>
      <c r="N21" s="18">
        <f>IF($A21="","",IF($F21&lt;&gt;"","Yes","No"))</f>
        <v/>
      </c>
      <c r="O21" s="18">
        <f>IF($A21="","",IF($H21="Won","Yes","No"))</f>
        <v/>
      </c>
      <c r="P21" s="10">
        <f>IF(COUNTA($A21:$K21)=0,"",IF($A21="","Check lead ID",IF(AND($A21&lt;&gt;"",COUNTIF($A$5:$A$104,$A21)&gt;1),"Check duplicate lead ID",IF($B21="","Check lead date",IF(IFERROR(AND($F21&lt;&gt;"",$F21&lt;$B21),FALSE),"Check estimate date",IF(IFERROR(AND($I21&lt;&gt;"",$I21&lt;$B21),FALSE),"Check decision date",IF(IFERROR(AND($I21&lt;&gt;"",$F21&lt;&gt;"",$I21&lt;$F21),FALSE),"Check decision date",IF(AND($G21&lt;&gt;"",$F21=""),"Check estimate date",IF(AND(OR($H21="Estimate Sent",$H21="Won"),$F21=""),"Check estimate date",IF(AND(OR($H21="Won",$H21="Lost"),$I21=""),"Check decision date",IF(AND($H21="Won",$G21=""),"Check estimate amount",IF(AND(NOT(OR($H21="Won",$H21="Lost")),$K21&lt;&gt;"",$K21&lt;TODAY()),"Follow-up due",IF(IFERROR(AND(NOT(OR($H21="Won",$H21="Lost")),TODAY()-$B21&gt;Assumptions!$B$5,$K21=""),FALSE),"Set follow-up","No alert")))))))))))))</f>
        <v/>
      </c>
    </row>
    <row r="22">
      <c r="A22" s="20" t="n"/>
      <c r="B22" s="36" t="n"/>
      <c r="C22" s="22" t="n"/>
      <c r="D22" s="20" t="n"/>
      <c r="E22" s="22" t="n"/>
      <c r="F22" s="36" t="n"/>
      <c r="G22" s="37" t="n"/>
      <c r="H22" s="20" t="n"/>
      <c r="I22" s="36" t="n"/>
      <c r="J22" s="20" t="n"/>
      <c r="K22" s="36" t="n"/>
      <c r="L22" s="25">
        <f>IF($A22="","",IF(OR($B22="",$F22=""),"",IFERROR($F22-$B22,"")))</f>
        <v/>
      </c>
      <c r="M22" s="25">
        <f>IF($A22="","",IF(OR($B22="",$I22=""),"",IFERROR($I22-$B22,"")))</f>
        <v/>
      </c>
      <c r="N22" s="16">
        <f>IF($A22="","",IF($F22&lt;&gt;"","Yes","No"))</f>
        <v/>
      </c>
      <c r="O22" s="16">
        <f>IF($A22="","",IF($H22="Won","Yes","No"))</f>
        <v/>
      </c>
      <c r="P22" s="8">
        <f>IF(COUNTA($A22:$K22)=0,"",IF($A22="","Check lead ID",IF(AND($A22&lt;&gt;"",COUNTIF($A$5:$A$104,$A22)&gt;1),"Check duplicate lead ID",IF($B22="","Check lead date",IF(IFERROR(AND($F22&lt;&gt;"",$F22&lt;$B22),FALSE),"Check estimate date",IF(IFERROR(AND($I22&lt;&gt;"",$I22&lt;$B22),FALSE),"Check decision date",IF(IFERROR(AND($I22&lt;&gt;"",$F22&lt;&gt;"",$I22&lt;$F22),FALSE),"Check decision date",IF(AND($G22&lt;&gt;"",$F22=""),"Check estimate date",IF(AND(OR($H22="Estimate Sent",$H22="Won"),$F22=""),"Check estimate date",IF(AND(OR($H22="Won",$H22="Lost"),$I22=""),"Check decision date",IF(AND($H22="Won",$G22=""),"Check estimate amount",IF(AND(NOT(OR($H22="Won",$H22="Lost")),$K22&lt;&gt;"",$K22&lt;TODAY()),"Follow-up due",IF(IFERROR(AND(NOT(OR($H22="Won",$H22="Lost")),TODAY()-$B22&gt;Assumptions!$B$5,$K22=""),FALSE),"Set follow-up","No alert")))))))))))))</f>
        <v/>
      </c>
    </row>
    <row r="23">
      <c r="A23" s="20" t="n"/>
      <c r="B23" s="36" t="n"/>
      <c r="C23" s="22" t="n"/>
      <c r="D23" s="20" t="n"/>
      <c r="E23" s="22" t="n"/>
      <c r="F23" s="36" t="n"/>
      <c r="G23" s="37" t="n"/>
      <c r="H23" s="20" t="n"/>
      <c r="I23" s="36" t="n"/>
      <c r="J23" s="20" t="n"/>
      <c r="K23" s="36" t="n"/>
      <c r="L23" s="24">
        <f>IF($A23="","",IF(OR($B23="",$F23=""),"",IFERROR($F23-$B23,"")))</f>
        <v/>
      </c>
      <c r="M23" s="24">
        <f>IF($A23="","",IF(OR($B23="",$I23=""),"",IFERROR($I23-$B23,"")))</f>
        <v/>
      </c>
      <c r="N23" s="18">
        <f>IF($A23="","",IF($F23&lt;&gt;"","Yes","No"))</f>
        <v/>
      </c>
      <c r="O23" s="18">
        <f>IF($A23="","",IF($H23="Won","Yes","No"))</f>
        <v/>
      </c>
      <c r="P23" s="10">
        <f>IF(COUNTA($A23:$K23)=0,"",IF($A23="","Check lead ID",IF(AND($A23&lt;&gt;"",COUNTIF($A$5:$A$104,$A23)&gt;1),"Check duplicate lead ID",IF($B23="","Check lead date",IF(IFERROR(AND($F23&lt;&gt;"",$F23&lt;$B23),FALSE),"Check estimate date",IF(IFERROR(AND($I23&lt;&gt;"",$I23&lt;$B23),FALSE),"Check decision date",IF(IFERROR(AND($I23&lt;&gt;"",$F23&lt;&gt;"",$I23&lt;$F23),FALSE),"Check decision date",IF(AND($G23&lt;&gt;"",$F23=""),"Check estimate date",IF(AND(OR($H23="Estimate Sent",$H23="Won"),$F23=""),"Check estimate date",IF(AND(OR($H23="Won",$H23="Lost"),$I23=""),"Check decision date",IF(AND($H23="Won",$G23=""),"Check estimate amount",IF(AND(NOT(OR($H23="Won",$H23="Lost")),$K23&lt;&gt;"",$K23&lt;TODAY()),"Follow-up due",IF(IFERROR(AND(NOT(OR($H23="Won",$H23="Lost")),TODAY()-$B23&gt;Assumptions!$B$5,$K23=""),FALSE),"Set follow-up","No alert")))))))))))))</f>
        <v/>
      </c>
    </row>
    <row r="24">
      <c r="A24" s="20" t="n"/>
      <c r="B24" s="36" t="n"/>
      <c r="C24" s="22" t="n"/>
      <c r="D24" s="20" t="n"/>
      <c r="E24" s="22" t="n"/>
      <c r="F24" s="36" t="n"/>
      <c r="G24" s="37" t="n"/>
      <c r="H24" s="20" t="n"/>
      <c r="I24" s="36" t="n"/>
      <c r="J24" s="20" t="n"/>
      <c r="K24" s="36" t="n"/>
      <c r="L24" s="25">
        <f>IF($A24="","",IF(OR($B24="",$F24=""),"",IFERROR($F24-$B24,"")))</f>
        <v/>
      </c>
      <c r="M24" s="25">
        <f>IF($A24="","",IF(OR($B24="",$I24=""),"",IFERROR($I24-$B24,"")))</f>
        <v/>
      </c>
      <c r="N24" s="16">
        <f>IF($A24="","",IF($F24&lt;&gt;"","Yes","No"))</f>
        <v/>
      </c>
      <c r="O24" s="16">
        <f>IF($A24="","",IF($H24="Won","Yes","No"))</f>
        <v/>
      </c>
      <c r="P24" s="8">
        <f>IF(COUNTA($A24:$K24)=0,"",IF($A24="","Check lead ID",IF(AND($A24&lt;&gt;"",COUNTIF($A$5:$A$104,$A24)&gt;1),"Check duplicate lead ID",IF($B24="","Check lead date",IF(IFERROR(AND($F24&lt;&gt;"",$F24&lt;$B24),FALSE),"Check estimate date",IF(IFERROR(AND($I24&lt;&gt;"",$I24&lt;$B24),FALSE),"Check decision date",IF(IFERROR(AND($I24&lt;&gt;"",$F24&lt;&gt;"",$I24&lt;$F24),FALSE),"Check decision date",IF(AND($G24&lt;&gt;"",$F24=""),"Check estimate date",IF(AND(OR($H24="Estimate Sent",$H24="Won"),$F24=""),"Check estimate date",IF(AND(OR($H24="Won",$H24="Lost"),$I24=""),"Check decision date",IF(AND($H24="Won",$G24=""),"Check estimate amount",IF(AND(NOT(OR($H24="Won",$H24="Lost")),$K24&lt;&gt;"",$K24&lt;TODAY()),"Follow-up due",IF(IFERROR(AND(NOT(OR($H24="Won",$H24="Lost")),TODAY()-$B24&gt;Assumptions!$B$5,$K24=""),FALSE),"Set follow-up","No alert")))))))))))))</f>
        <v/>
      </c>
    </row>
    <row r="25">
      <c r="A25" s="20" t="n"/>
      <c r="B25" s="36" t="n"/>
      <c r="C25" s="22" t="n"/>
      <c r="D25" s="20" t="n"/>
      <c r="E25" s="22" t="n"/>
      <c r="F25" s="36" t="n"/>
      <c r="G25" s="37" t="n"/>
      <c r="H25" s="20" t="n"/>
      <c r="I25" s="36" t="n"/>
      <c r="J25" s="20" t="n"/>
      <c r="K25" s="36" t="n"/>
      <c r="L25" s="24">
        <f>IF($A25="","",IF(OR($B25="",$F25=""),"",IFERROR($F25-$B25,"")))</f>
        <v/>
      </c>
      <c r="M25" s="24">
        <f>IF($A25="","",IF(OR($B25="",$I25=""),"",IFERROR($I25-$B25,"")))</f>
        <v/>
      </c>
      <c r="N25" s="18">
        <f>IF($A25="","",IF($F25&lt;&gt;"","Yes","No"))</f>
        <v/>
      </c>
      <c r="O25" s="18">
        <f>IF($A25="","",IF($H25="Won","Yes","No"))</f>
        <v/>
      </c>
      <c r="P25" s="10">
        <f>IF(COUNTA($A25:$K25)=0,"",IF($A25="","Check lead ID",IF(AND($A25&lt;&gt;"",COUNTIF($A$5:$A$104,$A25)&gt;1),"Check duplicate lead ID",IF($B25="","Check lead date",IF(IFERROR(AND($F25&lt;&gt;"",$F25&lt;$B25),FALSE),"Check estimate date",IF(IFERROR(AND($I25&lt;&gt;"",$I25&lt;$B25),FALSE),"Check decision date",IF(IFERROR(AND($I25&lt;&gt;"",$F25&lt;&gt;"",$I25&lt;$F25),FALSE),"Check decision date",IF(AND($G25&lt;&gt;"",$F25=""),"Check estimate date",IF(AND(OR($H25="Estimate Sent",$H25="Won"),$F25=""),"Check estimate date",IF(AND(OR($H25="Won",$H25="Lost"),$I25=""),"Check decision date",IF(AND($H25="Won",$G25=""),"Check estimate amount",IF(AND(NOT(OR($H25="Won",$H25="Lost")),$K25&lt;&gt;"",$K25&lt;TODAY()),"Follow-up due",IF(IFERROR(AND(NOT(OR($H25="Won",$H25="Lost")),TODAY()-$B25&gt;Assumptions!$B$5,$K25=""),FALSE),"Set follow-up","No alert")))))))))))))</f>
        <v/>
      </c>
    </row>
    <row r="26">
      <c r="A26" s="20" t="n"/>
      <c r="B26" s="36" t="n"/>
      <c r="C26" s="22" t="n"/>
      <c r="D26" s="20" t="n"/>
      <c r="E26" s="22" t="n"/>
      <c r="F26" s="36" t="n"/>
      <c r="G26" s="37" t="n"/>
      <c r="H26" s="20" t="n"/>
      <c r="I26" s="36" t="n"/>
      <c r="J26" s="20" t="n"/>
      <c r="K26" s="36" t="n"/>
      <c r="L26" s="25">
        <f>IF($A26="","",IF(OR($B26="",$F26=""),"",IFERROR($F26-$B26,"")))</f>
        <v/>
      </c>
      <c r="M26" s="25">
        <f>IF($A26="","",IF(OR($B26="",$I26=""),"",IFERROR($I26-$B26,"")))</f>
        <v/>
      </c>
      <c r="N26" s="16">
        <f>IF($A26="","",IF($F26&lt;&gt;"","Yes","No"))</f>
        <v/>
      </c>
      <c r="O26" s="16">
        <f>IF($A26="","",IF($H26="Won","Yes","No"))</f>
        <v/>
      </c>
      <c r="P26" s="8">
        <f>IF(COUNTA($A26:$K26)=0,"",IF($A26="","Check lead ID",IF(AND($A26&lt;&gt;"",COUNTIF($A$5:$A$104,$A26)&gt;1),"Check duplicate lead ID",IF($B26="","Check lead date",IF(IFERROR(AND($F26&lt;&gt;"",$F26&lt;$B26),FALSE),"Check estimate date",IF(IFERROR(AND($I26&lt;&gt;"",$I26&lt;$B26),FALSE),"Check decision date",IF(IFERROR(AND($I26&lt;&gt;"",$F26&lt;&gt;"",$I26&lt;$F26),FALSE),"Check decision date",IF(AND($G26&lt;&gt;"",$F26=""),"Check estimate date",IF(AND(OR($H26="Estimate Sent",$H26="Won"),$F26=""),"Check estimate date",IF(AND(OR($H26="Won",$H26="Lost"),$I26=""),"Check decision date",IF(AND($H26="Won",$G26=""),"Check estimate amount",IF(AND(NOT(OR($H26="Won",$H26="Lost")),$K26&lt;&gt;"",$K26&lt;TODAY()),"Follow-up due",IF(IFERROR(AND(NOT(OR($H26="Won",$H26="Lost")),TODAY()-$B26&gt;Assumptions!$B$5,$K26=""),FALSE),"Set follow-up","No alert")))))))))))))</f>
        <v/>
      </c>
    </row>
    <row r="27">
      <c r="A27" s="20" t="n"/>
      <c r="B27" s="36" t="n"/>
      <c r="C27" s="22" t="n"/>
      <c r="D27" s="20" t="n"/>
      <c r="E27" s="22" t="n"/>
      <c r="F27" s="36" t="n"/>
      <c r="G27" s="37" t="n"/>
      <c r="H27" s="20" t="n"/>
      <c r="I27" s="36" t="n"/>
      <c r="J27" s="20" t="n"/>
      <c r="K27" s="36" t="n"/>
      <c r="L27" s="24">
        <f>IF($A27="","",IF(OR($B27="",$F27=""),"",IFERROR($F27-$B27,"")))</f>
        <v/>
      </c>
      <c r="M27" s="24">
        <f>IF($A27="","",IF(OR($B27="",$I27=""),"",IFERROR($I27-$B27,"")))</f>
        <v/>
      </c>
      <c r="N27" s="18">
        <f>IF($A27="","",IF($F27&lt;&gt;"","Yes","No"))</f>
        <v/>
      </c>
      <c r="O27" s="18">
        <f>IF($A27="","",IF($H27="Won","Yes","No"))</f>
        <v/>
      </c>
      <c r="P27" s="10">
        <f>IF(COUNTA($A27:$K27)=0,"",IF($A27="","Check lead ID",IF(AND($A27&lt;&gt;"",COUNTIF($A$5:$A$104,$A27)&gt;1),"Check duplicate lead ID",IF($B27="","Check lead date",IF(IFERROR(AND($F27&lt;&gt;"",$F27&lt;$B27),FALSE),"Check estimate date",IF(IFERROR(AND($I27&lt;&gt;"",$I27&lt;$B27),FALSE),"Check decision date",IF(IFERROR(AND($I27&lt;&gt;"",$F27&lt;&gt;"",$I27&lt;$F27),FALSE),"Check decision date",IF(AND($G27&lt;&gt;"",$F27=""),"Check estimate date",IF(AND(OR($H27="Estimate Sent",$H27="Won"),$F27=""),"Check estimate date",IF(AND(OR($H27="Won",$H27="Lost"),$I27=""),"Check decision date",IF(AND($H27="Won",$G27=""),"Check estimate amount",IF(AND(NOT(OR($H27="Won",$H27="Lost")),$K27&lt;&gt;"",$K27&lt;TODAY()),"Follow-up due",IF(IFERROR(AND(NOT(OR($H27="Won",$H27="Lost")),TODAY()-$B27&gt;Assumptions!$B$5,$K27=""),FALSE),"Set follow-up","No alert")))))))))))))</f>
        <v/>
      </c>
    </row>
    <row r="28">
      <c r="A28" s="20" t="n"/>
      <c r="B28" s="36" t="n"/>
      <c r="C28" s="22" t="n"/>
      <c r="D28" s="20" t="n"/>
      <c r="E28" s="22" t="n"/>
      <c r="F28" s="36" t="n"/>
      <c r="G28" s="37" t="n"/>
      <c r="H28" s="20" t="n"/>
      <c r="I28" s="36" t="n"/>
      <c r="J28" s="20" t="n"/>
      <c r="K28" s="36" t="n"/>
      <c r="L28" s="25">
        <f>IF($A28="","",IF(OR($B28="",$F28=""),"",IFERROR($F28-$B28,"")))</f>
        <v/>
      </c>
      <c r="M28" s="25">
        <f>IF($A28="","",IF(OR($B28="",$I28=""),"",IFERROR($I28-$B28,"")))</f>
        <v/>
      </c>
      <c r="N28" s="16">
        <f>IF($A28="","",IF($F28&lt;&gt;"","Yes","No"))</f>
        <v/>
      </c>
      <c r="O28" s="16">
        <f>IF($A28="","",IF($H28="Won","Yes","No"))</f>
        <v/>
      </c>
      <c r="P28" s="8">
        <f>IF(COUNTA($A28:$K28)=0,"",IF($A28="","Check lead ID",IF(AND($A28&lt;&gt;"",COUNTIF($A$5:$A$104,$A28)&gt;1),"Check duplicate lead ID",IF($B28="","Check lead date",IF(IFERROR(AND($F28&lt;&gt;"",$F28&lt;$B28),FALSE),"Check estimate date",IF(IFERROR(AND($I28&lt;&gt;"",$I28&lt;$B28),FALSE),"Check decision date",IF(IFERROR(AND($I28&lt;&gt;"",$F28&lt;&gt;"",$I28&lt;$F28),FALSE),"Check decision date",IF(AND($G28&lt;&gt;"",$F28=""),"Check estimate date",IF(AND(OR($H28="Estimate Sent",$H28="Won"),$F28=""),"Check estimate date",IF(AND(OR($H28="Won",$H28="Lost"),$I28=""),"Check decision date",IF(AND($H28="Won",$G28=""),"Check estimate amount",IF(AND(NOT(OR($H28="Won",$H28="Lost")),$K28&lt;&gt;"",$K28&lt;TODAY()),"Follow-up due",IF(IFERROR(AND(NOT(OR($H28="Won",$H28="Lost")),TODAY()-$B28&gt;Assumptions!$B$5,$K28=""),FALSE),"Set follow-up","No alert")))))))))))))</f>
        <v/>
      </c>
    </row>
    <row r="29">
      <c r="A29" s="20" t="n"/>
      <c r="B29" s="36" t="n"/>
      <c r="C29" s="22" t="n"/>
      <c r="D29" s="20" t="n"/>
      <c r="E29" s="22" t="n"/>
      <c r="F29" s="36" t="n"/>
      <c r="G29" s="37" t="n"/>
      <c r="H29" s="20" t="n"/>
      <c r="I29" s="36" t="n"/>
      <c r="J29" s="20" t="n"/>
      <c r="K29" s="36" t="n"/>
      <c r="L29" s="24">
        <f>IF($A29="","",IF(OR($B29="",$F29=""),"",IFERROR($F29-$B29,"")))</f>
        <v/>
      </c>
      <c r="M29" s="24">
        <f>IF($A29="","",IF(OR($B29="",$I29=""),"",IFERROR($I29-$B29,"")))</f>
        <v/>
      </c>
      <c r="N29" s="18">
        <f>IF($A29="","",IF($F29&lt;&gt;"","Yes","No"))</f>
        <v/>
      </c>
      <c r="O29" s="18">
        <f>IF($A29="","",IF($H29="Won","Yes","No"))</f>
        <v/>
      </c>
      <c r="P29" s="10">
        <f>IF(COUNTA($A29:$K29)=0,"",IF($A29="","Check lead ID",IF(AND($A29&lt;&gt;"",COUNTIF($A$5:$A$104,$A29)&gt;1),"Check duplicate lead ID",IF($B29="","Check lead date",IF(IFERROR(AND($F29&lt;&gt;"",$F29&lt;$B29),FALSE),"Check estimate date",IF(IFERROR(AND($I29&lt;&gt;"",$I29&lt;$B29),FALSE),"Check decision date",IF(IFERROR(AND($I29&lt;&gt;"",$F29&lt;&gt;"",$I29&lt;$F29),FALSE),"Check decision date",IF(AND($G29&lt;&gt;"",$F29=""),"Check estimate date",IF(AND(OR($H29="Estimate Sent",$H29="Won"),$F29=""),"Check estimate date",IF(AND(OR($H29="Won",$H29="Lost"),$I29=""),"Check decision date",IF(AND($H29="Won",$G29=""),"Check estimate amount",IF(AND(NOT(OR($H29="Won",$H29="Lost")),$K29&lt;&gt;"",$K29&lt;TODAY()),"Follow-up due",IF(IFERROR(AND(NOT(OR($H29="Won",$H29="Lost")),TODAY()-$B29&gt;Assumptions!$B$5,$K29=""),FALSE),"Set follow-up","No alert")))))))))))))</f>
        <v/>
      </c>
    </row>
    <row r="30">
      <c r="A30" s="20" t="n"/>
      <c r="B30" s="36" t="n"/>
      <c r="C30" s="22" t="n"/>
      <c r="D30" s="20" t="n"/>
      <c r="E30" s="22" t="n"/>
      <c r="F30" s="36" t="n"/>
      <c r="G30" s="37" t="n"/>
      <c r="H30" s="20" t="n"/>
      <c r="I30" s="36" t="n"/>
      <c r="J30" s="20" t="n"/>
      <c r="K30" s="36" t="n"/>
      <c r="L30" s="25">
        <f>IF($A30="","",IF(OR($B30="",$F30=""),"",IFERROR($F30-$B30,"")))</f>
        <v/>
      </c>
      <c r="M30" s="25">
        <f>IF($A30="","",IF(OR($B30="",$I30=""),"",IFERROR($I30-$B30,"")))</f>
        <v/>
      </c>
      <c r="N30" s="16">
        <f>IF($A30="","",IF($F30&lt;&gt;"","Yes","No"))</f>
        <v/>
      </c>
      <c r="O30" s="16">
        <f>IF($A30="","",IF($H30="Won","Yes","No"))</f>
        <v/>
      </c>
      <c r="P30" s="8">
        <f>IF(COUNTA($A30:$K30)=0,"",IF($A30="","Check lead ID",IF(AND($A30&lt;&gt;"",COUNTIF($A$5:$A$104,$A30)&gt;1),"Check duplicate lead ID",IF($B30="","Check lead date",IF(IFERROR(AND($F30&lt;&gt;"",$F30&lt;$B30),FALSE),"Check estimate date",IF(IFERROR(AND($I30&lt;&gt;"",$I30&lt;$B30),FALSE),"Check decision date",IF(IFERROR(AND($I30&lt;&gt;"",$F30&lt;&gt;"",$I30&lt;$F30),FALSE),"Check decision date",IF(AND($G30&lt;&gt;"",$F30=""),"Check estimate date",IF(AND(OR($H30="Estimate Sent",$H30="Won"),$F30=""),"Check estimate date",IF(AND(OR($H30="Won",$H30="Lost"),$I30=""),"Check decision date",IF(AND($H30="Won",$G30=""),"Check estimate amount",IF(AND(NOT(OR($H30="Won",$H30="Lost")),$K30&lt;&gt;"",$K30&lt;TODAY()),"Follow-up due",IF(IFERROR(AND(NOT(OR($H30="Won",$H30="Lost")),TODAY()-$B30&gt;Assumptions!$B$5,$K30=""),FALSE),"Set follow-up","No alert")))))))))))))</f>
        <v/>
      </c>
    </row>
    <row r="31">
      <c r="A31" s="20" t="n"/>
      <c r="B31" s="36" t="n"/>
      <c r="C31" s="22" t="n"/>
      <c r="D31" s="20" t="n"/>
      <c r="E31" s="22" t="n"/>
      <c r="F31" s="36" t="n"/>
      <c r="G31" s="37" t="n"/>
      <c r="H31" s="20" t="n"/>
      <c r="I31" s="36" t="n"/>
      <c r="J31" s="20" t="n"/>
      <c r="K31" s="36" t="n"/>
      <c r="L31" s="24">
        <f>IF($A31="","",IF(OR($B31="",$F31=""),"",IFERROR($F31-$B31,"")))</f>
        <v/>
      </c>
      <c r="M31" s="24">
        <f>IF($A31="","",IF(OR($B31="",$I31=""),"",IFERROR($I31-$B31,"")))</f>
        <v/>
      </c>
      <c r="N31" s="18">
        <f>IF($A31="","",IF($F31&lt;&gt;"","Yes","No"))</f>
        <v/>
      </c>
      <c r="O31" s="18">
        <f>IF($A31="","",IF($H31="Won","Yes","No"))</f>
        <v/>
      </c>
      <c r="P31" s="10">
        <f>IF(COUNTA($A31:$K31)=0,"",IF($A31="","Check lead ID",IF(AND($A31&lt;&gt;"",COUNTIF($A$5:$A$104,$A31)&gt;1),"Check duplicate lead ID",IF($B31="","Check lead date",IF(IFERROR(AND($F31&lt;&gt;"",$F31&lt;$B31),FALSE),"Check estimate date",IF(IFERROR(AND($I31&lt;&gt;"",$I31&lt;$B31),FALSE),"Check decision date",IF(IFERROR(AND($I31&lt;&gt;"",$F31&lt;&gt;"",$I31&lt;$F31),FALSE),"Check decision date",IF(AND($G31&lt;&gt;"",$F31=""),"Check estimate date",IF(AND(OR($H31="Estimate Sent",$H31="Won"),$F31=""),"Check estimate date",IF(AND(OR($H31="Won",$H31="Lost"),$I31=""),"Check decision date",IF(AND($H31="Won",$G31=""),"Check estimate amount",IF(AND(NOT(OR($H31="Won",$H31="Lost")),$K31&lt;&gt;"",$K31&lt;TODAY()),"Follow-up due",IF(IFERROR(AND(NOT(OR($H31="Won",$H31="Lost")),TODAY()-$B31&gt;Assumptions!$B$5,$K31=""),FALSE),"Set follow-up","No alert")))))))))))))</f>
        <v/>
      </c>
    </row>
    <row r="32">
      <c r="A32" s="20" t="n"/>
      <c r="B32" s="36" t="n"/>
      <c r="C32" s="22" t="n"/>
      <c r="D32" s="20" t="n"/>
      <c r="E32" s="22" t="n"/>
      <c r="F32" s="36" t="n"/>
      <c r="G32" s="37" t="n"/>
      <c r="H32" s="20" t="n"/>
      <c r="I32" s="36" t="n"/>
      <c r="J32" s="20" t="n"/>
      <c r="K32" s="36" t="n"/>
      <c r="L32" s="25">
        <f>IF($A32="","",IF(OR($B32="",$F32=""),"",IFERROR($F32-$B32,"")))</f>
        <v/>
      </c>
      <c r="M32" s="25">
        <f>IF($A32="","",IF(OR($B32="",$I32=""),"",IFERROR($I32-$B32,"")))</f>
        <v/>
      </c>
      <c r="N32" s="16">
        <f>IF($A32="","",IF($F32&lt;&gt;"","Yes","No"))</f>
        <v/>
      </c>
      <c r="O32" s="16">
        <f>IF($A32="","",IF($H32="Won","Yes","No"))</f>
        <v/>
      </c>
      <c r="P32" s="8">
        <f>IF(COUNTA($A32:$K32)=0,"",IF($A32="","Check lead ID",IF(AND($A32&lt;&gt;"",COUNTIF($A$5:$A$104,$A32)&gt;1),"Check duplicate lead ID",IF($B32="","Check lead date",IF(IFERROR(AND($F32&lt;&gt;"",$F32&lt;$B32),FALSE),"Check estimate date",IF(IFERROR(AND($I32&lt;&gt;"",$I32&lt;$B32),FALSE),"Check decision date",IF(IFERROR(AND($I32&lt;&gt;"",$F32&lt;&gt;"",$I32&lt;$F32),FALSE),"Check decision date",IF(AND($G32&lt;&gt;"",$F32=""),"Check estimate date",IF(AND(OR($H32="Estimate Sent",$H32="Won"),$F32=""),"Check estimate date",IF(AND(OR($H32="Won",$H32="Lost"),$I32=""),"Check decision date",IF(AND($H32="Won",$G32=""),"Check estimate amount",IF(AND(NOT(OR($H32="Won",$H32="Lost")),$K32&lt;&gt;"",$K32&lt;TODAY()),"Follow-up due",IF(IFERROR(AND(NOT(OR($H32="Won",$H32="Lost")),TODAY()-$B32&gt;Assumptions!$B$5,$K32=""),FALSE),"Set follow-up","No alert")))))))))))))</f>
        <v/>
      </c>
    </row>
    <row r="33">
      <c r="A33" s="20" t="n"/>
      <c r="B33" s="36" t="n"/>
      <c r="C33" s="22" t="n"/>
      <c r="D33" s="20" t="n"/>
      <c r="E33" s="22" t="n"/>
      <c r="F33" s="36" t="n"/>
      <c r="G33" s="37" t="n"/>
      <c r="H33" s="20" t="n"/>
      <c r="I33" s="36" t="n"/>
      <c r="J33" s="20" t="n"/>
      <c r="K33" s="36" t="n"/>
      <c r="L33" s="24">
        <f>IF($A33="","",IF(OR($B33="",$F33=""),"",IFERROR($F33-$B33,"")))</f>
        <v/>
      </c>
      <c r="M33" s="24">
        <f>IF($A33="","",IF(OR($B33="",$I33=""),"",IFERROR($I33-$B33,"")))</f>
        <v/>
      </c>
      <c r="N33" s="18">
        <f>IF($A33="","",IF($F33&lt;&gt;"","Yes","No"))</f>
        <v/>
      </c>
      <c r="O33" s="18">
        <f>IF($A33="","",IF($H33="Won","Yes","No"))</f>
        <v/>
      </c>
      <c r="P33" s="10">
        <f>IF(COUNTA($A33:$K33)=0,"",IF($A33="","Check lead ID",IF(AND($A33&lt;&gt;"",COUNTIF($A$5:$A$104,$A33)&gt;1),"Check duplicate lead ID",IF($B33="","Check lead date",IF(IFERROR(AND($F33&lt;&gt;"",$F33&lt;$B33),FALSE),"Check estimate date",IF(IFERROR(AND($I33&lt;&gt;"",$I33&lt;$B33),FALSE),"Check decision date",IF(IFERROR(AND($I33&lt;&gt;"",$F33&lt;&gt;"",$I33&lt;$F33),FALSE),"Check decision date",IF(AND($G33&lt;&gt;"",$F33=""),"Check estimate date",IF(AND(OR($H33="Estimate Sent",$H33="Won"),$F33=""),"Check estimate date",IF(AND(OR($H33="Won",$H33="Lost"),$I33=""),"Check decision date",IF(AND($H33="Won",$G33=""),"Check estimate amount",IF(AND(NOT(OR($H33="Won",$H33="Lost")),$K33&lt;&gt;"",$K33&lt;TODAY()),"Follow-up due",IF(IFERROR(AND(NOT(OR($H33="Won",$H33="Lost")),TODAY()-$B33&gt;Assumptions!$B$5,$K33=""),FALSE),"Set follow-up","No alert")))))))))))))</f>
        <v/>
      </c>
    </row>
    <row r="34">
      <c r="A34" s="20" t="n"/>
      <c r="B34" s="36" t="n"/>
      <c r="C34" s="22" t="n"/>
      <c r="D34" s="20" t="n"/>
      <c r="E34" s="22" t="n"/>
      <c r="F34" s="36" t="n"/>
      <c r="G34" s="37" t="n"/>
      <c r="H34" s="20" t="n"/>
      <c r="I34" s="36" t="n"/>
      <c r="J34" s="20" t="n"/>
      <c r="K34" s="36" t="n"/>
      <c r="L34" s="25">
        <f>IF($A34="","",IF(OR($B34="",$F34=""),"",IFERROR($F34-$B34,"")))</f>
        <v/>
      </c>
      <c r="M34" s="25">
        <f>IF($A34="","",IF(OR($B34="",$I34=""),"",IFERROR($I34-$B34,"")))</f>
        <v/>
      </c>
      <c r="N34" s="16">
        <f>IF($A34="","",IF($F34&lt;&gt;"","Yes","No"))</f>
        <v/>
      </c>
      <c r="O34" s="16">
        <f>IF($A34="","",IF($H34="Won","Yes","No"))</f>
        <v/>
      </c>
      <c r="P34" s="8">
        <f>IF(COUNTA($A34:$K34)=0,"",IF($A34="","Check lead ID",IF(AND($A34&lt;&gt;"",COUNTIF($A$5:$A$104,$A34)&gt;1),"Check duplicate lead ID",IF($B34="","Check lead date",IF(IFERROR(AND($F34&lt;&gt;"",$F34&lt;$B34),FALSE),"Check estimate date",IF(IFERROR(AND($I34&lt;&gt;"",$I34&lt;$B34),FALSE),"Check decision date",IF(IFERROR(AND($I34&lt;&gt;"",$F34&lt;&gt;"",$I34&lt;$F34),FALSE),"Check decision date",IF(AND($G34&lt;&gt;"",$F34=""),"Check estimate date",IF(AND(OR($H34="Estimate Sent",$H34="Won"),$F34=""),"Check estimate date",IF(AND(OR($H34="Won",$H34="Lost"),$I34=""),"Check decision date",IF(AND($H34="Won",$G34=""),"Check estimate amount",IF(AND(NOT(OR($H34="Won",$H34="Lost")),$K34&lt;&gt;"",$K34&lt;TODAY()),"Follow-up due",IF(IFERROR(AND(NOT(OR($H34="Won",$H34="Lost")),TODAY()-$B34&gt;Assumptions!$B$5,$K34=""),FALSE),"Set follow-up","No alert")))))))))))))</f>
        <v/>
      </c>
    </row>
    <row r="35">
      <c r="A35" s="20" t="n"/>
      <c r="B35" s="36" t="n"/>
      <c r="C35" s="22" t="n"/>
      <c r="D35" s="20" t="n"/>
      <c r="E35" s="22" t="n"/>
      <c r="F35" s="36" t="n"/>
      <c r="G35" s="37" t="n"/>
      <c r="H35" s="20" t="n"/>
      <c r="I35" s="36" t="n"/>
      <c r="J35" s="20" t="n"/>
      <c r="K35" s="36" t="n"/>
      <c r="L35" s="24">
        <f>IF($A35="","",IF(OR($B35="",$F35=""),"",IFERROR($F35-$B35,"")))</f>
        <v/>
      </c>
      <c r="M35" s="24">
        <f>IF($A35="","",IF(OR($B35="",$I35=""),"",IFERROR($I35-$B35,"")))</f>
        <v/>
      </c>
      <c r="N35" s="18">
        <f>IF($A35="","",IF($F35&lt;&gt;"","Yes","No"))</f>
        <v/>
      </c>
      <c r="O35" s="18">
        <f>IF($A35="","",IF($H35="Won","Yes","No"))</f>
        <v/>
      </c>
      <c r="P35" s="10">
        <f>IF(COUNTA($A35:$K35)=0,"",IF($A35="","Check lead ID",IF(AND($A35&lt;&gt;"",COUNTIF($A$5:$A$104,$A35)&gt;1),"Check duplicate lead ID",IF($B35="","Check lead date",IF(IFERROR(AND($F35&lt;&gt;"",$F35&lt;$B35),FALSE),"Check estimate date",IF(IFERROR(AND($I35&lt;&gt;"",$I35&lt;$B35),FALSE),"Check decision date",IF(IFERROR(AND($I35&lt;&gt;"",$F35&lt;&gt;"",$I35&lt;$F35),FALSE),"Check decision date",IF(AND($G35&lt;&gt;"",$F35=""),"Check estimate date",IF(AND(OR($H35="Estimate Sent",$H35="Won"),$F35=""),"Check estimate date",IF(AND(OR($H35="Won",$H35="Lost"),$I35=""),"Check decision date",IF(AND($H35="Won",$G35=""),"Check estimate amount",IF(AND(NOT(OR($H35="Won",$H35="Lost")),$K35&lt;&gt;"",$K35&lt;TODAY()),"Follow-up due",IF(IFERROR(AND(NOT(OR($H35="Won",$H35="Lost")),TODAY()-$B35&gt;Assumptions!$B$5,$K35=""),FALSE),"Set follow-up","No alert")))))))))))))</f>
        <v/>
      </c>
    </row>
    <row r="36">
      <c r="A36" s="20" t="n"/>
      <c r="B36" s="36" t="n"/>
      <c r="C36" s="22" t="n"/>
      <c r="D36" s="20" t="n"/>
      <c r="E36" s="22" t="n"/>
      <c r="F36" s="36" t="n"/>
      <c r="G36" s="37" t="n"/>
      <c r="H36" s="20" t="n"/>
      <c r="I36" s="36" t="n"/>
      <c r="J36" s="20" t="n"/>
      <c r="K36" s="36" t="n"/>
      <c r="L36" s="25">
        <f>IF($A36="","",IF(OR($B36="",$F36=""),"",IFERROR($F36-$B36,"")))</f>
        <v/>
      </c>
      <c r="M36" s="25">
        <f>IF($A36="","",IF(OR($B36="",$I36=""),"",IFERROR($I36-$B36,"")))</f>
        <v/>
      </c>
      <c r="N36" s="16">
        <f>IF($A36="","",IF($F36&lt;&gt;"","Yes","No"))</f>
        <v/>
      </c>
      <c r="O36" s="16">
        <f>IF($A36="","",IF($H36="Won","Yes","No"))</f>
        <v/>
      </c>
      <c r="P36" s="8">
        <f>IF(COUNTA($A36:$K36)=0,"",IF($A36="","Check lead ID",IF(AND($A36&lt;&gt;"",COUNTIF($A$5:$A$104,$A36)&gt;1),"Check duplicate lead ID",IF($B36="","Check lead date",IF(IFERROR(AND($F36&lt;&gt;"",$F36&lt;$B36),FALSE),"Check estimate date",IF(IFERROR(AND($I36&lt;&gt;"",$I36&lt;$B36),FALSE),"Check decision date",IF(IFERROR(AND($I36&lt;&gt;"",$F36&lt;&gt;"",$I36&lt;$F36),FALSE),"Check decision date",IF(AND($G36&lt;&gt;"",$F36=""),"Check estimate date",IF(AND(OR($H36="Estimate Sent",$H36="Won"),$F36=""),"Check estimate date",IF(AND(OR($H36="Won",$H36="Lost"),$I36=""),"Check decision date",IF(AND($H36="Won",$G36=""),"Check estimate amount",IF(AND(NOT(OR($H36="Won",$H36="Lost")),$K36&lt;&gt;"",$K36&lt;TODAY()),"Follow-up due",IF(IFERROR(AND(NOT(OR($H36="Won",$H36="Lost")),TODAY()-$B36&gt;Assumptions!$B$5,$K36=""),FALSE),"Set follow-up","No alert")))))))))))))</f>
        <v/>
      </c>
    </row>
    <row r="37">
      <c r="A37" s="20" t="n"/>
      <c r="B37" s="36" t="n"/>
      <c r="C37" s="22" t="n"/>
      <c r="D37" s="20" t="n"/>
      <c r="E37" s="22" t="n"/>
      <c r="F37" s="36" t="n"/>
      <c r="G37" s="37" t="n"/>
      <c r="H37" s="20" t="n"/>
      <c r="I37" s="36" t="n"/>
      <c r="J37" s="20" t="n"/>
      <c r="K37" s="36" t="n"/>
      <c r="L37" s="24">
        <f>IF($A37="","",IF(OR($B37="",$F37=""),"",IFERROR($F37-$B37,"")))</f>
        <v/>
      </c>
      <c r="M37" s="24">
        <f>IF($A37="","",IF(OR($B37="",$I37=""),"",IFERROR($I37-$B37,"")))</f>
        <v/>
      </c>
      <c r="N37" s="18">
        <f>IF($A37="","",IF($F37&lt;&gt;"","Yes","No"))</f>
        <v/>
      </c>
      <c r="O37" s="18">
        <f>IF($A37="","",IF($H37="Won","Yes","No"))</f>
        <v/>
      </c>
      <c r="P37" s="10">
        <f>IF(COUNTA($A37:$K37)=0,"",IF($A37="","Check lead ID",IF(AND($A37&lt;&gt;"",COUNTIF($A$5:$A$104,$A37)&gt;1),"Check duplicate lead ID",IF($B37="","Check lead date",IF(IFERROR(AND($F37&lt;&gt;"",$F37&lt;$B37),FALSE),"Check estimate date",IF(IFERROR(AND($I37&lt;&gt;"",$I37&lt;$B37),FALSE),"Check decision date",IF(IFERROR(AND($I37&lt;&gt;"",$F37&lt;&gt;"",$I37&lt;$F37),FALSE),"Check decision date",IF(AND($G37&lt;&gt;"",$F37=""),"Check estimate date",IF(AND(OR($H37="Estimate Sent",$H37="Won"),$F37=""),"Check estimate date",IF(AND(OR($H37="Won",$H37="Lost"),$I37=""),"Check decision date",IF(AND($H37="Won",$G37=""),"Check estimate amount",IF(AND(NOT(OR($H37="Won",$H37="Lost")),$K37&lt;&gt;"",$K37&lt;TODAY()),"Follow-up due",IF(IFERROR(AND(NOT(OR($H37="Won",$H37="Lost")),TODAY()-$B37&gt;Assumptions!$B$5,$K37=""),FALSE),"Set follow-up","No alert")))))))))))))</f>
        <v/>
      </c>
    </row>
    <row r="38">
      <c r="A38" s="20" t="n"/>
      <c r="B38" s="36" t="n"/>
      <c r="C38" s="22" t="n"/>
      <c r="D38" s="20" t="n"/>
      <c r="E38" s="22" t="n"/>
      <c r="F38" s="36" t="n"/>
      <c r="G38" s="37" t="n"/>
      <c r="H38" s="20" t="n"/>
      <c r="I38" s="36" t="n"/>
      <c r="J38" s="20" t="n"/>
      <c r="K38" s="36" t="n"/>
      <c r="L38" s="25">
        <f>IF($A38="","",IF(OR($B38="",$F38=""),"",IFERROR($F38-$B38,"")))</f>
        <v/>
      </c>
      <c r="M38" s="25">
        <f>IF($A38="","",IF(OR($B38="",$I38=""),"",IFERROR($I38-$B38,"")))</f>
        <v/>
      </c>
      <c r="N38" s="16">
        <f>IF($A38="","",IF($F38&lt;&gt;"","Yes","No"))</f>
        <v/>
      </c>
      <c r="O38" s="16">
        <f>IF($A38="","",IF($H38="Won","Yes","No"))</f>
        <v/>
      </c>
      <c r="P38" s="8">
        <f>IF(COUNTA($A38:$K38)=0,"",IF($A38="","Check lead ID",IF(AND($A38&lt;&gt;"",COUNTIF($A$5:$A$104,$A38)&gt;1),"Check duplicate lead ID",IF($B38="","Check lead date",IF(IFERROR(AND($F38&lt;&gt;"",$F38&lt;$B38),FALSE),"Check estimate date",IF(IFERROR(AND($I38&lt;&gt;"",$I38&lt;$B38),FALSE),"Check decision date",IF(IFERROR(AND($I38&lt;&gt;"",$F38&lt;&gt;"",$I38&lt;$F38),FALSE),"Check decision date",IF(AND($G38&lt;&gt;"",$F38=""),"Check estimate date",IF(AND(OR($H38="Estimate Sent",$H38="Won"),$F38=""),"Check estimate date",IF(AND(OR($H38="Won",$H38="Lost"),$I38=""),"Check decision date",IF(AND($H38="Won",$G38=""),"Check estimate amount",IF(AND(NOT(OR($H38="Won",$H38="Lost")),$K38&lt;&gt;"",$K38&lt;TODAY()),"Follow-up due",IF(IFERROR(AND(NOT(OR($H38="Won",$H38="Lost")),TODAY()-$B38&gt;Assumptions!$B$5,$K38=""),FALSE),"Set follow-up","No alert")))))))))))))</f>
        <v/>
      </c>
    </row>
    <row r="39">
      <c r="A39" s="20" t="n"/>
      <c r="B39" s="36" t="n"/>
      <c r="C39" s="22" t="n"/>
      <c r="D39" s="20" t="n"/>
      <c r="E39" s="22" t="n"/>
      <c r="F39" s="36" t="n"/>
      <c r="G39" s="37" t="n"/>
      <c r="H39" s="20" t="n"/>
      <c r="I39" s="36" t="n"/>
      <c r="J39" s="20" t="n"/>
      <c r="K39" s="36" t="n"/>
      <c r="L39" s="24">
        <f>IF($A39="","",IF(OR($B39="",$F39=""),"",IFERROR($F39-$B39,"")))</f>
        <v/>
      </c>
      <c r="M39" s="24">
        <f>IF($A39="","",IF(OR($B39="",$I39=""),"",IFERROR($I39-$B39,"")))</f>
        <v/>
      </c>
      <c r="N39" s="18">
        <f>IF($A39="","",IF($F39&lt;&gt;"","Yes","No"))</f>
        <v/>
      </c>
      <c r="O39" s="18">
        <f>IF($A39="","",IF($H39="Won","Yes","No"))</f>
        <v/>
      </c>
      <c r="P39" s="10">
        <f>IF(COUNTA($A39:$K39)=0,"",IF($A39="","Check lead ID",IF(AND($A39&lt;&gt;"",COUNTIF($A$5:$A$104,$A39)&gt;1),"Check duplicate lead ID",IF($B39="","Check lead date",IF(IFERROR(AND($F39&lt;&gt;"",$F39&lt;$B39),FALSE),"Check estimate date",IF(IFERROR(AND($I39&lt;&gt;"",$I39&lt;$B39),FALSE),"Check decision date",IF(IFERROR(AND($I39&lt;&gt;"",$F39&lt;&gt;"",$I39&lt;$F39),FALSE),"Check decision date",IF(AND($G39&lt;&gt;"",$F39=""),"Check estimate date",IF(AND(OR($H39="Estimate Sent",$H39="Won"),$F39=""),"Check estimate date",IF(AND(OR($H39="Won",$H39="Lost"),$I39=""),"Check decision date",IF(AND($H39="Won",$G39=""),"Check estimate amount",IF(AND(NOT(OR($H39="Won",$H39="Lost")),$K39&lt;&gt;"",$K39&lt;TODAY()),"Follow-up due",IF(IFERROR(AND(NOT(OR($H39="Won",$H39="Lost")),TODAY()-$B39&gt;Assumptions!$B$5,$K39=""),FALSE),"Set follow-up","No alert")))))))))))))</f>
        <v/>
      </c>
    </row>
    <row r="40">
      <c r="A40" s="20" t="n"/>
      <c r="B40" s="36" t="n"/>
      <c r="C40" s="22" t="n"/>
      <c r="D40" s="20" t="n"/>
      <c r="E40" s="22" t="n"/>
      <c r="F40" s="36" t="n"/>
      <c r="G40" s="37" t="n"/>
      <c r="H40" s="20" t="n"/>
      <c r="I40" s="36" t="n"/>
      <c r="J40" s="20" t="n"/>
      <c r="K40" s="36" t="n"/>
      <c r="L40" s="25">
        <f>IF($A40="","",IF(OR($B40="",$F40=""),"",IFERROR($F40-$B40,"")))</f>
        <v/>
      </c>
      <c r="M40" s="25">
        <f>IF($A40="","",IF(OR($B40="",$I40=""),"",IFERROR($I40-$B40,"")))</f>
        <v/>
      </c>
      <c r="N40" s="16">
        <f>IF($A40="","",IF($F40&lt;&gt;"","Yes","No"))</f>
        <v/>
      </c>
      <c r="O40" s="16">
        <f>IF($A40="","",IF($H40="Won","Yes","No"))</f>
        <v/>
      </c>
      <c r="P40" s="8">
        <f>IF(COUNTA($A40:$K40)=0,"",IF($A40="","Check lead ID",IF(AND($A40&lt;&gt;"",COUNTIF($A$5:$A$104,$A40)&gt;1),"Check duplicate lead ID",IF($B40="","Check lead date",IF(IFERROR(AND($F40&lt;&gt;"",$F40&lt;$B40),FALSE),"Check estimate date",IF(IFERROR(AND($I40&lt;&gt;"",$I40&lt;$B40),FALSE),"Check decision date",IF(IFERROR(AND($I40&lt;&gt;"",$F40&lt;&gt;"",$I40&lt;$F40),FALSE),"Check decision date",IF(AND($G40&lt;&gt;"",$F40=""),"Check estimate date",IF(AND(OR($H40="Estimate Sent",$H40="Won"),$F40=""),"Check estimate date",IF(AND(OR($H40="Won",$H40="Lost"),$I40=""),"Check decision date",IF(AND($H40="Won",$G40=""),"Check estimate amount",IF(AND(NOT(OR($H40="Won",$H40="Lost")),$K40&lt;&gt;"",$K40&lt;TODAY()),"Follow-up due",IF(IFERROR(AND(NOT(OR($H40="Won",$H40="Lost")),TODAY()-$B40&gt;Assumptions!$B$5,$K40=""),FALSE),"Set follow-up","No alert")))))))))))))</f>
        <v/>
      </c>
    </row>
    <row r="41">
      <c r="A41" s="20" t="n"/>
      <c r="B41" s="36" t="n"/>
      <c r="C41" s="22" t="n"/>
      <c r="D41" s="20" t="n"/>
      <c r="E41" s="22" t="n"/>
      <c r="F41" s="36" t="n"/>
      <c r="G41" s="37" t="n"/>
      <c r="H41" s="20" t="n"/>
      <c r="I41" s="36" t="n"/>
      <c r="J41" s="20" t="n"/>
      <c r="K41" s="36" t="n"/>
      <c r="L41" s="24">
        <f>IF($A41="","",IF(OR($B41="",$F41=""),"",IFERROR($F41-$B41,"")))</f>
        <v/>
      </c>
      <c r="M41" s="24">
        <f>IF($A41="","",IF(OR($B41="",$I41=""),"",IFERROR($I41-$B41,"")))</f>
        <v/>
      </c>
      <c r="N41" s="18">
        <f>IF($A41="","",IF($F41&lt;&gt;"","Yes","No"))</f>
        <v/>
      </c>
      <c r="O41" s="18">
        <f>IF($A41="","",IF($H41="Won","Yes","No"))</f>
        <v/>
      </c>
      <c r="P41" s="10">
        <f>IF(COUNTA($A41:$K41)=0,"",IF($A41="","Check lead ID",IF(AND($A41&lt;&gt;"",COUNTIF($A$5:$A$104,$A41)&gt;1),"Check duplicate lead ID",IF($B41="","Check lead date",IF(IFERROR(AND($F41&lt;&gt;"",$F41&lt;$B41),FALSE),"Check estimate date",IF(IFERROR(AND($I41&lt;&gt;"",$I41&lt;$B41),FALSE),"Check decision date",IF(IFERROR(AND($I41&lt;&gt;"",$F41&lt;&gt;"",$I41&lt;$F41),FALSE),"Check decision date",IF(AND($G41&lt;&gt;"",$F41=""),"Check estimate date",IF(AND(OR($H41="Estimate Sent",$H41="Won"),$F41=""),"Check estimate date",IF(AND(OR($H41="Won",$H41="Lost"),$I41=""),"Check decision date",IF(AND($H41="Won",$G41=""),"Check estimate amount",IF(AND(NOT(OR($H41="Won",$H41="Lost")),$K41&lt;&gt;"",$K41&lt;TODAY()),"Follow-up due",IF(IFERROR(AND(NOT(OR($H41="Won",$H41="Lost")),TODAY()-$B41&gt;Assumptions!$B$5,$K41=""),FALSE),"Set follow-up","No alert")))))))))))))</f>
        <v/>
      </c>
    </row>
    <row r="42">
      <c r="A42" s="20" t="n"/>
      <c r="B42" s="36" t="n"/>
      <c r="C42" s="22" t="n"/>
      <c r="D42" s="20" t="n"/>
      <c r="E42" s="22" t="n"/>
      <c r="F42" s="36" t="n"/>
      <c r="G42" s="37" t="n"/>
      <c r="H42" s="20" t="n"/>
      <c r="I42" s="36" t="n"/>
      <c r="J42" s="20" t="n"/>
      <c r="K42" s="36" t="n"/>
      <c r="L42" s="25">
        <f>IF($A42="","",IF(OR($B42="",$F42=""),"",IFERROR($F42-$B42,"")))</f>
        <v/>
      </c>
      <c r="M42" s="25">
        <f>IF($A42="","",IF(OR($B42="",$I42=""),"",IFERROR($I42-$B42,"")))</f>
        <v/>
      </c>
      <c r="N42" s="16">
        <f>IF($A42="","",IF($F42&lt;&gt;"","Yes","No"))</f>
        <v/>
      </c>
      <c r="O42" s="16">
        <f>IF($A42="","",IF($H42="Won","Yes","No"))</f>
        <v/>
      </c>
      <c r="P42" s="8">
        <f>IF(COUNTA($A42:$K42)=0,"",IF($A42="","Check lead ID",IF(AND($A42&lt;&gt;"",COUNTIF($A$5:$A$104,$A42)&gt;1),"Check duplicate lead ID",IF($B42="","Check lead date",IF(IFERROR(AND($F42&lt;&gt;"",$F42&lt;$B42),FALSE),"Check estimate date",IF(IFERROR(AND($I42&lt;&gt;"",$I42&lt;$B42),FALSE),"Check decision date",IF(IFERROR(AND($I42&lt;&gt;"",$F42&lt;&gt;"",$I42&lt;$F42),FALSE),"Check decision date",IF(AND($G42&lt;&gt;"",$F42=""),"Check estimate date",IF(AND(OR($H42="Estimate Sent",$H42="Won"),$F42=""),"Check estimate date",IF(AND(OR($H42="Won",$H42="Lost"),$I42=""),"Check decision date",IF(AND($H42="Won",$G42=""),"Check estimate amount",IF(AND(NOT(OR($H42="Won",$H42="Lost")),$K42&lt;&gt;"",$K42&lt;TODAY()),"Follow-up due",IF(IFERROR(AND(NOT(OR($H42="Won",$H42="Lost")),TODAY()-$B42&gt;Assumptions!$B$5,$K42=""),FALSE),"Set follow-up","No alert")))))))))))))</f>
        <v/>
      </c>
    </row>
    <row r="43">
      <c r="A43" s="20" t="n"/>
      <c r="B43" s="36" t="n"/>
      <c r="C43" s="22" t="n"/>
      <c r="D43" s="20" t="n"/>
      <c r="E43" s="22" t="n"/>
      <c r="F43" s="36" t="n"/>
      <c r="G43" s="37" t="n"/>
      <c r="H43" s="20" t="n"/>
      <c r="I43" s="36" t="n"/>
      <c r="J43" s="20" t="n"/>
      <c r="K43" s="36" t="n"/>
      <c r="L43" s="24">
        <f>IF($A43="","",IF(OR($B43="",$F43=""),"",IFERROR($F43-$B43,"")))</f>
        <v/>
      </c>
      <c r="M43" s="24">
        <f>IF($A43="","",IF(OR($B43="",$I43=""),"",IFERROR($I43-$B43,"")))</f>
        <v/>
      </c>
      <c r="N43" s="18">
        <f>IF($A43="","",IF($F43&lt;&gt;"","Yes","No"))</f>
        <v/>
      </c>
      <c r="O43" s="18">
        <f>IF($A43="","",IF($H43="Won","Yes","No"))</f>
        <v/>
      </c>
      <c r="P43" s="10">
        <f>IF(COUNTA($A43:$K43)=0,"",IF($A43="","Check lead ID",IF(AND($A43&lt;&gt;"",COUNTIF($A$5:$A$104,$A43)&gt;1),"Check duplicate lead ID",IF($B43="","Check lead date",IF(IFERROR(AND($F43&lt;&gt;"",$F43&lt;$B43),FALSE),"Check estimate date",IF(IFERROR(AND($I43&lt;&gt;"",$I43&lt;$B43),FALSE),"Check decision date",IF(IFERROR(AND($I43&lt;&gt;"",$F43&lt;&gt;"",$I43&lt;$F43),FALSE),"Check decision date",IF(AND($G43&lt;&gt;"",$F43=""),"Check estimate date",IF(AND(OR($H43="Estimate Sent",$H43="Won"),$F43=""),"Check estimate date",IF(AND(OR($H43="Won",$H43="Lost"),$I43=""),"Check decision date",IF(AND($H43="Won",$G43=""),"Check estimate amount",IF(AND(NOT(OR($H43="Won",$H43="Lost")),$K43&lt;&gt;"",$K43&lt;TODAY()),"Follow-up due",IF(IFERROR(AND(NOT(OR($H43="Won",$H43="Lost")),TODAY()-$B43&gt;Assumptions!$B$5,$K43=""),FALSE),"Set follow-up","No alert")))))))))))))</f>
        <v/>
      </c>
    </row>
    <row r="44">
      <c r="A44" s="20" t="n"/>
      <c r="B44" s="36" t="n"/>
      <c r="C44" s="22" t="n"/>
      <c r="D44" s="20" t="n"/>
      <c r="E44" s="22" t="n"/>
      <c r="F44" s="36" t="n"/>
      <c r="G44" s="37" t="n"/>
      <c r="H44" s="20" t="n"/>
      <c r="I44" s="36" t="n"/>
      <c r="J44" s="20" t="n"/>
      <c r="K44" s="36" t="n"/>
      <c r="L44" s="25">
        <f>IF($A44="","",IF(OR($B44="",$F44=""),"",IFERROR($F44-$B44,"")))</f>
        <v/>
      </c>
      <c r="M44" s="25">
        <f>IF($A44="","",IF(OR($B44="",$I44=""),"",IFERROR($I44-$B44,"")))</f>
        <v/>
      </c>
      <c r="N44" s="16">
        <f>IF($A44="","",IF($F44&lt;&gt;"","Yes","No"))</f>
        <v/>
      </c>
      <c r="O44" s="16">
        <f>IF($A44="","",IF($H44="Won","Yes","No"))</f>
        <v/>
      </c>
      <c r="P44" s="8">
        <f>IF(COUNTA($A44:$K44)=0,"",IF($A44="","Check lead ID",IF(AND($A44&lt;&gt;"",COUNTIF($A$5:$A$104,$A44)&gt;1),"Check duplicate lead ID",IF($B44="","Check lead date",IF(IFERROR(AND($F44&lt;&gt;"",$F44&lt;$B44),FALSE),"Check estimate date",IF(IFERROR(AND($I44&lt;&gt;"",$I44&lt;$B44),FALSE),"Check decision date",IF(IFERROR(AND($I44&lt;&gt;"",$F44&lt;&gt;"",$I44&lt;$F44),FALSE),"Check decision date",IF(AND($G44&lt;&gt;"",$F44=""),"Check estimate date",IF(AND(OR($H44="Estimate Sent",$H44="Won"),$F44=""),"Check estimate date",IF(AND(OR($H44="Won",$H44="Lost"),$I44=""),"Check decision date",IF(AND($H44="Won",$G44=""),"Check estimate amount",IF(AND(NOT(OR($H44="Won",$H44="Lost")),$K44&lt;&gt;"",$K44&lt;TODAY()),"Follow-up due",IF(IFERROR(AND(NOT(OR($H44="Won",$H44="Lost")),TODAY()-$B44&gt;Assumptions!$B$5,$K44=""),FALSE),"Set follow-up","No alert")))))))))))))</f>
        <v/>
      </c>
    </row>
    <row r="45">
      <c r="A45" s="20" t="n"/>
      <c r="B45" s="36" t="n"/>
      <c r="C45" s="22" t="n"/>
      <c r="D45" s="20" t="n"/>
      <c r="E45" s="22" t="n"/>
      <c r="F45" s="36" t="n"/>
      <c r="G45" s="37" t="n"/>
      <c r="H45" s="20" t="n"/>
      <c r="I45" s="36" t="n"/>
      <c r="J45" s="20" t="n"/>
      <c r="K45" s="36" t="n"/>
      <c r="L45" s="24">
        <f>IF($A45="","",IF(OR($B45="",$F45=""),"",IFERROR($F45-$B45,"")))</f>
        <v/>
      </c>
      <c r="M45" s="24">
        <f>IF($A45="","",IF(OR($B45="",$I45=""),"",IFERROR($I45-$B45,"")))</f>
        <v/>
      </c>
      <c r="N45" s="18">
        <f>IF($A45="","",IF($F45&lt;&gt;"","Yes","No"))</f>
        <v/>
      </c>
      <c r="O45" s="18">
        <f>IF($A45="","",IF($H45="Won","Yes","No"))</f>
        <v/>
      </c>
      <c r="P45" s="10">
        <f>IF(COUNTA($A45:$K45)=0,"",IF($A45="","Check lead ID",IF(AND($A45&lt;&gt;"",COUNTIF($A$5:$A$104,$A45)&gt;1),"Check duplicate lead ID",IF($B45="","Check lead date",IF(IFERROR(AND($F45&lt;&gt;"",$F45&lt;$B45),FALSE),"Check estimate date",IF(IFERROR(AND($I45&lt;&gt;"",$I45&lt;$B45),FALSE),"Check decision date",IF(IFERROR(AND($I45&lt;&gt;"",$F45&lt;&gt;"",$I45&lt;$F45),FALSE),"Check decision date",IF(AND($G45&lt;&gt;"",$F45=""),"Check estimate date",IF(AND(OR($H45="Estimate Sent",$H45="Won"),$F45=""),"Check estimate date",IF(AND(OR($H45="Won",$H45="Lost"),$I45=""),"Check decision date",IF(AND($H45="Won",$G45=""),"Check estimate amount",IF(AND(NOT(OR($H45="Won",$H45="Lost")),$K45&lt;&gt;"",$K45&lt;TODAY()),"Follow-up due",IF(IFERROR(AND(NOT(OR($H45="Won",$H45="Lost")),TODAY()-$B45&gt;Assumptions!$B$5,$K45=""),FALSE),"Set follow-up","No alert")))))))))))))</f>
        <v/>
      </c>
    </row>
    <row r="46">
      <c r="A46" s="20" t="n"/>
      <c r="B46" s="36" t="n"/>
      <c r="C46" s="22" t="n"/>
      <c r="D46" s="20" t="n"/>
      <c r="E46" s="22" t="n"/>
      <c r="F46" s="36" t="n"/>
      <c r="G46" s="37" t="n"/>
      <c r="H46" s="20" t="n"/>
      <c r="I46" s="36" t="n"/>
      <c r="J46" s="20" t="n"/>
      <c r="K46" s="36" t="n"/>
      <c r="L46" s="25">
        <f>IF($A46="","",IF(OR($B46="",$F46=""),"",IFERROR($F46-$B46,"")))</f>
        <v/>
      </c>
      <c r="M46" s="25">
        <f>IF($A46="","",IF(OR($B46="",$I46=""),"",IFERROR($I46-$B46,"")))</f>
        <v/>
      </c>
      <c r="N46" s="16">
        <f>IF($A46="","",IF($F46&lt;&gt;"","Yes","No"))</f>
        <v/>
      </c>
      <c r="O46" s="16">
        <f>IF($A46="","",IF($H46="Won","Yes","No"))</f>
        <v/>
      </c>
      <c r="P46" s="8">
        <f>IF(COUNTA($A46:$K46)=0,"",IF($A46="","Check lead ID",IF(AND($A46&lt;&gt;"",COUNTIF($A$5:$A$104,$A46)&gt;1),"Check duplicate lead ID",IF($B46="","Check lead date",IF(IFERROR(AND($F46&lt;&gt;"",$F46&lt;$B46),FALSE),"Check estimate date",IF(IFERROR(AND($I46&lt;&gt;"",$I46&lt;$B46),FALSE),"Check decision date",IF(IFERROR(AND($I46&lt;&gt;"",$F46&lt;&gt;"",$I46&lt;$F46),FALSE),"Check decision date",IF(AND($G46&lt;&gt;"",$F46=""),"Check estimate date",IF(AND(OR($H46="Estimate Sent",$H46="Won"),$F46=""),"Check estimate date",IF(AND(OR($H46="Won",$H46="Lost"),$I46=""),"Check decision date",IF(AND($H46="Won",$G46=""),"Check estimate amount",IF(AND(NOT(OR($H46="Won",$H46="Lost")),$K46&lt;&gt;"",$K46&lt;TODAY()),"Follow-up due",IF(IFERROR(AND(NOT(OR($H46="Won",$H46="Lost")),TODAY()-$B46&gt;Assumptions!$B$5,$K46=""),FALSE),"Set follow-up","No alert")))))))))))))</f>
        <v/>
      </c>
    </row>
    <row r="47">
      <c r="A47" s="20" t="n"/>
      <c r="B47" s="36" t="n"/>
      <c r="C47" s="22" t="n"/>
      <c r="D47" s="20" t="n"/>
      <c r="E47" s="22" t="n"/>
      <c r="F47" s="36" t="n"/>
      <c r="G47" s="37" t="n"/>
      <c r="H47" s="20" t="n"/>
      <c r="I47" s="36" t="n"/>
      <c r="J47" s="20" t="n"/>
      <c r="K47" s="36" t="n"/>
      <c r="L47" s="24">
        <f>IF($A47="","",IF(OR($B47="",$F47=""),"",IFERROR($F47-$B47,"")))</f>
        <v/>
      </c>
      <c r="M47" s="24">
        <f>IF($A47="","",IF(OR($B47="",$I47=""),"",IFERROR($I47-$B47,"")))</f>
        <v/>
      </c>
      <c r="N47" s="18">
        <f>IF($A47="","",IF($F47&lt;&gt;"","Yes","No"))</f>
        <v/>
      </c>
      <c r="O47" s="18">
        <f>IF($A47="","",IF($H47="Won","Yes","No"))</f>
        <v/>
      </c>
      <c r="P47" s="10">
        <f>IF(COUNTA($A47:$K47)=0,"",IF($A47="","Check lead ID",IF(AND($A47&lt;&gt;"",COUNTIF($A$5:$A$104,$A47)&gt;1),"Check duplicate lead ID",IF($B47="","Check lead date",IF(IFERROR(AND($F47&lt;&gt;"",$F47&lt;$B47),FALSE),"Check estimate date",IF(IFERROR(AND($I47&lt;&gt;"",$I47&lt;$B47),FALSE),"Check decision date",IF(IFERROR(AND($I47&lt;&gt;"",$F47&lt;&gt;"",$I47&lt;$F47),FALSE),"Check decision date",IF(AND($G47&lt;&gt;"",$F47=""),"Check estimate date",IF(AND(OR($H47="Estimate Sent",$H47="Won"),$F47=""),"Check estimate date",IF(AND(OR($H47="Won",$H47="Lost"),$I47=""),"Check decision date",IF(AND($H47="Won",$G47=""),"Check estimate amount",IF(AND(NOT(OR($H47="Won",$H47="Lost")),$K47&lt;&gt;"",$K47&lt;TODAY()),"Follow-up due",IF(IFERROR(AND(NOT(OR($H47="Won",$H47="Lost")),TODAY()-$B47&gt;Assumptions!$B$5,$K47=""),FALSE),"Set follow-up","No alert")))))))))))))</f>
        <v/>
      </c>
    </row>
    <row r="48">
      <c r="A48" s="20" t="n"/>
      <c r="B48" s="36" t="n"/>
      <c r="C48" s="22" t="n"/>
      <c r="D48" s="20" t="n"/>
      <c r="E48" s="22" t="n"/>
      <c r="F48" s="36" t="n"/>
      <c r="G48" s="37" t="n"/>
      <c r="H48" s="20" t="n"/>
      <c r="I48" s="36" t="n"/>
      <c r="J48" s="20" t="n"/>
      <c r="K48" s="36" t="n"/>
      <c r="L48" s="25">
        <f>IF($A48="","",IF(OR($B48="",$F48=""),"",IFERROR($F48-$B48,"")))</f>
        <v/>
      </c>
      <c r="M48" s="25">
        <f>IF($A48="","",IF(OR($B48="",$I48=""),"",IFERROR($I48-$B48,"")))</f>
        <v/>
      </c>
      <c r="N48" s="16">
        <f>IF($A48="","",IF($F48&lt;&gt;"","Yes","No"))</f>
        <v/>
      </c>
      <c r="O48" s="16">
        <f>IF($A48="","",IF($H48="Won","Yes","No"))</f>
        <v/>
      </c>
      <c r="P48" s="8">
        <f>IF(COUNTA($A48:$K48)=0,"",IF($A48="","Check lead ID",IF(AND($A48&lt;&gt;"",COUNTIF($A$5:$A$104,$A48)&gt;1),"Check duplicate lead ID",IF($B48="","Check lead date",IF(IFERROR(AND($F48&lt;&gt;"",$F48&lt;$B48),FALSE),"Check estimate date",IF(IFERROR(AND($I48&lt;&gt;"",$I48&lt;$B48),FALSE),"Check decision date",IF(IFERROR(AND($I48&lt;&gt;"",$F48&lt;&gt;"",$I48&lt;$F48),FALSE),"Check decision date",IF(AND($G48&lt;&gt;"",$F48=""),"Check estimate date",IF(AND(OR($H48="Estimate Sent",$H48="Won"),$F48=""),"Check estimate date",IF(AND(OR($H48="Won",$H48="Lost"),$I48=""),"Check decision date",IF(AND($H48="Won",$G48=""),"Check estimate amount",IF(AND(NOT(OR($H48="Won",$H48="Lost")),$K48&lt;&gt;"",$K48&lt;TODAY()),"Follow-up due",IF(IFERROR(AND(NOT(OR($H48="Won",$H48="Lost")),TODAY()-$B48&gt;Assumptions!$B$5,$K48=""),FALSE),"Set follow-up","No alert")))))))))))))</f>
        <v/>
      </c>
    </row>
    <row r="49">
      <c r="A49" s="20" t="n"/>
      <c r="B49" s="36" t="n"/>
      <c r="C49" s="22" t="n"/>
      <c r="D49" s="20" t="n"/>
      <c r="E49" s="22" t="n"/>
      <c r="F49" s="36" t="n"/>
      <c r="G49" s="37" t="n"/>
      <c r="H49" s="20" t="n"/>
      <c r="I49" s="36" t="n"/>
      <c r="J49" s="20" t="n"/>
      <c r="K49" s="36" t="n"/>
      <c r="L49" s="24">
        <f>IF($A49="","",IF(OR($B49="",$F49=""),"",IFERROR($F49-$B49,"")))</f>
        <v/>
      </c>
      <c r="M49" s="24">
        <f>IF($A49="","",IF(OR($B49="",$I49=""),"",IFERROR($I49-$B49,"")))</f>
        <v/>
      </c>
      <c r="N49" s="18">
        <f>IF($A49="","",IF($F49&lt;&gt;"","Yes","No"))</f>
        <v/>
      </c>
      <c r="O49" s="18">
        <f>IF($A49="","",IF($H49="Won","Yes","No"))</f>
        <v/>
      </c>
      <c r="P49" s="10">
        <f>IF(COUNTA($A49:$K49)=0,"",IF($A49="","Check lead ID",IF(AND($A49&lt;&gt;"",COUNTIF($A$5:$A$104,$A49)&gt;1),"Check duplicate lead ID",IF($B49="","Check lead date",IF(IFERROR(AND($F49&lt;&gt;"",$F49&lt;$B49),FALSE),"Check estimate date",IF(IFERROR(AND($I49&lt;&gt;"",$I49&lt;$B49),FALSE),"Check decision date",IF(IFERROR(AND($I49&lt;&gt;"",$F49&lt;&gt;"",$I49&lt;$F49),FALSE),"Check decision date",IF(AND($G49&lt;&gt;"",$F49=""),"Check estimate date",IF(AND(OR($H49="Estimate Sent",$H49="Won"),$F49=""),"Check estimate date",IF(AND(OR($H49="Won",$H49="Lost"),$I49=""),"Check decision date",IF(AND($H49="Won",$G49=""),"Check estimate amount",IF(AND(NOT(OR($H49="Won",$H49="Lost")),$K49&lt;&gt;"",$K49&lt;TODAY()),"Follow-up due",IF(IFERROR(AND(NOT(OR($H49="Won",$H49="Lost")),TODAY()-$B49&gt;Assumptions!$B$5,$K49=""),FALSE),"Set follow-up","No alert")))))))))))))</f>
        <v/>
      </c>
    </row>
    <row r="50">
      <c r="A50" s="20" t="n"/>
      <c r="B50" s="36" t="n"/>
      <c r="C50" s="22" t="n"/>
      <c r="D50" s="20" t="n"/>
      <c r="E50" s="22" t="n"/>
      <c r="F50" s="36" t="n"/>
      <c r="G50" s="37" t="n"/>
      <c r="H50" s="20" t="n"/>
      <c r="I50" s="36" t="n"/>
      <c r="J50" s="20" t="n"/>
      <c r="K50" s="36" t="n"/>
      <c r="L50" s="25">
        <f>IF($A50="","",IF(OR($B50="",$F50=""),"",IFERROR($F50-$B50,"")))</f>
        <v/>
      </c>
      <c r="M50" s="25">
        <f>IF($A50="","",IF(OR($B50="",$I50=""),"",IFERROR($I50-$B50,"")))</f>
        <v/>
      </c>
      <c r="N50" s="16">
        <f>IF($A50="","",IF($F50&lt;&gt;"","Yes","No"))</f>
        <v/>
      </c>
      <c r="O50" s="16">
        <f>IF($A50="","",IF($H50="Won","Yes","No"))</f>
        <v/>
      </c>
      <c r="P50" s="8">
        <f>IF(COUNTA($A50:$K50)=0,"",IF($A50="","Check lead ID",IF(AND($A50&lt;&gt;"",COUNTIF($A$5:$A$104,$A50)&gt;1),"Check duplicate lead ID",IF($B50="","Check lead date",IF(IFERROR(AND($F50&lt;&gt;"",$F50&lt;$B50),FALSE),"Check estimate date",IF(IFERROR(AND($I50&lt;&gt;"",$I50&lt;$B50),FALSE),"Check decision date",IF(IFERROR(AND($I50&lt;&gt;"",$F50&lt;&gt;"",$I50&lt;$F50),FALSE),"Check decision date",IF(AND($G50&lt;&gt;"",$F50=""),"Check estimate date",IF(AND(OR($H50="Estimate Sent",$H50="Won"),$F50=""),"Check estimate date",IF(AND(OR($H50="Won",$H50="Lost"),$I50=""),"Check decision date",IF(AND($H50="Won",$G50=""),"Check estimate amount",IF(AND(NOT(OR($H50="Won",$H50="Lost")),$K50&lt;&gt;"",$K50&lt;TODAY()),"Follow-up due",IF(IFERROR(AND(NOT(OR($H50="Won",$H50="Lost")),TODAY()-$B50&gt;Assumptions!$B$5,$K50=""),FALSE),"Set follow-up","No alert")))))))))))))</f>
        <v/>
      </c>
    </row>
    <row r="51">
      <c r="A51" s="20" t="n"/>
      <c r="B51" s="36" t="n"/>
      <c r="C51" s="22" t="n"/>
      <c r="D51" s="20" t="n"/>
      <c r="E51" s="22" t="n"/>
      <c r="F51" s="36" t="n"/>
      <c r="G51" s="37" t="n"/>
      <c r="H51" s="20" t="n"/>
      <c r="I51" s="36" t="n"/>
      <c r="J51" s="20" t="n"/>
      <c r="K51" s="36" t="n"/>
      <c r="L51" s="24">
        <f>IF($A51="","",IF(OR($B51="",$F51=""),"",IFERROR($F51-$B51,"")))</f>
        <v/>
      </c>
      <c r="M51" s="24">
        <f>IF($A51="","",IF(OR($B51="",$I51=""),"",IFERROR($I51-$B51,"")))</f>
        <v/>
      </c>
      <c r="N51" s="18">
        <f>IF($A51="","",IF($F51&lt;&gt;"","Yes","No"))</f>
        <v/>
      </c>
      <c r="O51" s="18">
        <f>IF($A51="","",IF($H51="Won","Yes","No"))</f>
        <v/>
      </c>
      <c r="P51" s="10">
        <f>IF(COUNTA($A51:$K51)=0,"",IF($A51="","Check lead ID",IF(AND($A51&lt;&gt;"",COUNTIF($A$5:$A$104,$A51)&gt;1),"Check duplicate lead ID",IF($B51="","Check lead date",IF(IFERROR(AND($F51&lt;&gt;"",$F51&lt;$B51),FALSE),"Check estimate date",IF(IFERROR(AND($I51&lt;&gt;"",$I51&lt;$B51),FALSE),"Check decision date",IF(IFERROR(AND($I51&lt;&gt;"",$F51&lt;&gt;"",$I51&lt;$F51),FALSE),"Check decision date",IF(AND($G51&lt;&gt;"",$F51=""),"Check estimate date",IF(AND(OR($H51="Estimate Sent",$H51="Won"),$F51=""),"Check estimate date",IF(AND(OR($H51="Won",$H51="Lost"),$I51=""),"Check decision date",IF(AND($H51="Won",$G51=""),"Check estimate amount",IF(AND(NOT(OR($H51="Won",$H51="Lost")),$K51&lt;&gt;"",$K51&lt;TODAY()),"Follow-up due",IF(IFERROR(AND(NOT(OR($H51="Won",$H51="Lost")),TODAY()-$B51&gt;Assumptions!$B$5,$K51=""),FALSE),"Set follow-up","No alert")))))))))))))</f>
        <v/>
      </c>
    </row>
    <row r="52">
      <c r="A52" s="20" t="n"/>
      <c r="B52" s="36" t="n"/>
      <c r="C52" s="22" t="n"/>
      <c r="D52" s="20" t="n"/>
      <c r="E52" s="22" t="n"/>
      <c r="F52" s="36" t="n"/>
      <c r="G52" s="37" t="n"/>
      <c r="H52" s="20" t="n"/>
      <c r="I52" s="36" t="n"/>
      <c r="J52" s="20" t="n"/>
      <c r="K52" s="36" t="n"/>
      <c r="L52" s="25">
        <f>IF($A52="","",IF(OR($B52="",$F52=""),"",IFERROR($F52-$B52,"")))</f>
        <v/>
      </c>
      <c r="M52" s="25">
        <f>IF($A52="","",IF(OR($B52="",$I52=""),"",IFERROR($I52-$B52,"")))</f>
        <v/>
      </c>
      <c r="N52" s="16">
        <f>IF($A52="","",IF($F52&lt;&gt;"","Yes","No"))</f>
        <v/>
      </c>
      <c r="O52" s="16">
        <f>IF($A52="","",IF($H52="Won","Yes","No"))</f>
        <v/>
      </c>
      <c r="P52" s="8">
        <f>IF(COUNTA($A52:$K52)=0,"",IF($A52="","Check lead ID",IF(AND($A52&lt;&gt;"",COUNTIF($A$5:$A$104,$A52)&gt;1),"Check duplicate lead ID",IF($B52="","Check lead date",IF(IFERROR(AND($F52&lt;&gt;"",$F52&lt;$B52),FALSE),"Check estimate date",IF(IFERROR(AND($I52&lt;&gt;"",$I52&lt;$B52),FALSE),"Check decision date",IF(IFERROR(AND($I52&lt;&gt;"",$F52&lt;&gt;"",$I52&lt;$F52),FALSE),"Check decision date",IF(AND($G52&lt;&gt;"",$F52=""),"Check estimate date",IF(AND(OR($H52="Estimate Sent",$H52="Won"),$F52=""),"Check estimate date",IF(AND(OR($H52="Won",$H52="Lost"),$I52=""),"Check decision date",IF(AND($H52="Won",$G52=""),"Check estimate amount",IF(AND(NOT(OR($H52="Won",$H52="Lost")),$K52&lt;&gt;"",$K52&lt;TODAY()),"Follow-up due",IF(IFERROR(AND(NOT(OR($H52="Won",$H52="Lost")),TODAY()-$B52&gt;Assumptions!$B$5,$K52=""),FALSE),"Set follow-up","No alert")))))))))))))</f>
        <v/>
      </c>
    </row>
    <row r="53">
      <c r="A53" s="20" t="n"/>
      <c r="B53" s="36" t="n"/>
      <c r="C53" s="22" t="n"/>
      <c r="D53" s="20" t="n"/>
      <c r="E53" s="22" t="n"/>
      <c r="F53" s="36" t="n"/>
      <c r="G53" s="37" t="n"/>
      <c r="H53" s="20" t="n"/>
      <c r="I53" s="36" t="n"/>
      <c r="J53" s="20" t="n"/>
      <c r="K53" s="36" t="n"/>
      <c r="L53" s="24">
        <f>IF($A53="","",IF(OR($B53="",$F53=""),"",IFERROR($F53-$B53,"")))</f>
        <v/>
      </c>
      <c r="M53" s="24">
        <f>IF($A53="","",IF(OR($B53="",$I53=""),"",IFERROR($I53-$B53,"")))</f>
        <v/>
      </c>
      <c r="N53" s="18">
        <f>IF($A53="","",IF($F53&lt;&gt;"","Yes","No"))</f>
        <v/>
      </c>
      <c r="O53" s="18">
        <f>IF($A53="","",IF($H53="Won","Yes","No"))</f>
        <v/>
      </c>
      <c r="P53" s="10">
        <f>IF(COUNTA($A53:$K53)=0,"",IF($A53="","Check lead ID",IF(AND($A53&lt;&gt;"",COUNTIF($A$5:$A$104,$A53)&gt;1),"Check duplicate lead ID",IF($B53="","Check lead date",IF(IFERROR(AND($F53&lt;&gt;"",$F53&lt;$B53),FALSE),"Check estimate date",IF(IFERROR(AND($I53&lt;&gt;"",$I53&lt;$B53),FALSE),"Check decision date",IF(IFERROR(AND($I53&lt;&gt;"",$F53&lt;&gt;"",$I53&lt;$F53),FALSE),"Check decision date",IF(AND($G53&lt;&gt;"",$F53=""),"Check estimate date",IF(AND(OR($H53="Estimate Sent",$H53="Won"),$F53=""),"Check estimate date",IF(AND(OR($H53="Won",$H53="Lost"),$I53=""),"Check decision date",IF(AND($H53="Won",$G53=""),"Check estimate amount",IF(AND(NOT(OR($H53="Won",$H53="Lost")),$K53&lt;&gt;"",$K53&lt;TODAY()),"Follow-up due",IF(IFERROR(AND(NOT(OR($H53="Won",$H53="Lost")),TODAY()-$B53&gt;Assumptions!$B$5,$K53=""),FALSE),"Set follow-up","No alert")))))))))))))</f>
        <v/>
      </c>
    </row>
    <row r="54">
      <c r="A54" s="20" t="n"/>
      <c r="B54" s="36" t="n"/>
      <c r="C54" s="22" t="n"/>
      <c r="D54" s="20" t="n"/>
      <c r="E54" s="22" t="n"/>
      <c r="F54" s="36" t="n"/>
      <c r="G54" s="37" t="n"/>
      <c r="H54" s="20" t="n"/>
      <c r="I54" s="36" t="n"/>
      <c r="J54" s="20" t="n"/>
      <c r="K54" s="36" t="n"/>
      <c r="L54" s="25">
        <f>IF($A54="","",IF(OR($B54="",$F54=""),"",IFERROR($F54-$B54,"")))</f>
        <v/>
      </c>
      <c r="M54" s="25">
        <f>IF($A54="","",IF(OR($B54="",$I54=""),"",IFERROR($I54-$B54,"")))</f>
        <v/>
      </c>
      <c r="N54" s="16">
        <f>IF($A54="","",IF($F54&lt;&gt;"","Yes","No"))</f>
        <v/>
      </c>
      <c r="O54" s="16">
        <f>IF($A54="","",IF($H54="Won","Yes","No"))</f>
        <v/>
      </c>
      <c r="P54" s="8">
        <f>IF(COUNTA($A54:$K54)=0,"",IF($A54="","Check lead ID",IF(AND($A54&lt;&gt;"",COUNTIF($A$5:$A$104,$A54)&gt;1),"Check duplicate lead ID",IF($B54="","Check lead date",IF(IFERROR(AND($F54&lt;&gt;"",$F54&lt;$B54),FALSE),"Check estimate date",IF(IFERROR(AND($I54&lt;&gt;"",$I54&lt;$B54),FALSE),"Check decision date",IF(IFERROR(AND($I54&lt;&gt;"",$F54&lt;&gt;"",$I54&lt;$F54),FALSE),"Check decision date",IF(AND($G54&lt;&gt;"",$F54=""),"Check estimate date",IF(AND(OR($H54="Estimate Sent",$H54="Won"),$F54=""),"Check estimate date",IF(AND(OR($H54="Won",$H54="Lost"),$I54=""),"Check decision date",IF(AND($H54="Won",$G54=""),"Check estimate amount",IF(AND(NOT(OR($H54="Won",$H54="Lost")),$K54&lt;&gt;"",$K54&lt;TODAY()),"Follow-up due",IF(IFERROR(AND(NOT(OR($H54="Won",$H54="Lost")),TODAY()-$B54&gt;Assumptions!$B$5,$K54=""),FALSE),"Set follow-up","No alert")))))))))))))</f>
        <v/>
      </c>
    </row>
    <row r="55">
      <c r="A55" s="20" t="n"/>
      <c r="B55" s="36" t="n"/>
      <c r="C55" s="22" t="n"/>
      <c r="D55" s="20" t="n"/>
      <c r="E55" s="22" t="n"/>
      <c r="F55" s="36" t="n"/>
      <c r="G55" s="37" t="n"/>
      <c r="H55" s="20" t="n"/>
      <c r="I55" s="36" t="n"/>
      <c r="J55" s="20" t="n"/>
      <c r="K55" s="36" t="n"/>
      <c r="L55" s="24">
        <f>IF($A55="","",IF(OR($B55="",$F55=""),"",IFERROR($F55-$B55,"")))</f>
        <v/>
      </c>
      <c r="M55" s="24">
        <f>IF($A55="","",IF(OR($B55="",$I55=""),"",IFERROR($I55-$B55,"")))</f>
        <v/>
      </c>
      <c r="N55" s="18">
        <f>IF($A55="","",IF($F55&lt;&gt;"","Yes","No"))</f>
        <v/>
      </c>
      <c r="O55" s="18">
        <f>IF($A55="","",IF($H55="Won","Yes","No"))</f>
        <v/>
      </c>
      <c r="P55" s="10">
        <f>IF(COUNTA($A55:$K55)=0,"",IF($A55="","Check lead ID",IF(AND($A55&lt;&gt;"",COUNTIF($A$5:$A$104,$A55)&gt;1),"Check duplicate lead ID",IF($B55="","Check lead date",IF(IFERROR(AND($F55&lt;&gt;"",$F55&lt;$B55),FALSE),"Check estimate date",IF(IFERROR(AND($I55&lt;&gt;"",$I55&lt;$B55),FALSE),"Check decision date",IF(IFERROR(AND($I55&lt;&gt;"",$F55&lt;&gt;"",$I55&lt;$F55),FALSE),"Check decision date",IF(AND($G55&lt;&gt;"",$F55=""),"Check estimate date",IF(AND(OR($H55="Estimate Sent",$H55="Won"),$F55=""),"Check estimate date",IF(AND(OR($H55="Won",$H55="Lost"),$I55=""),"Check decision date",IF(AND($H55="Won",$G55=""),"Check estimate amount",IF(AND(NOT(OR($H55="Won",$H55="Lost")),$K55&lt;&gt;"",$K55&lt;TODAY()),"Follow-up due",IF(IFERROR(AND(NOT(OR($H55="Won",$H55="Lost")),TODAY()-$B55&gt;Assumptions!$B$5,$K55=""),FALSE),"Set follow-up","No alert")))))))))))))</f>
        <v/>
      </c>
    </row>
    <row r="56">
      <c r="A56" s="20" t="n"/>
      <c r="B56" s="36" t="n"/>
      <c r="C56" s="22" t="n"/>
      <c r="D56" s="20" t="n"/>
      <c r="E56" s="22" t="n"/>
      <c r="F56" s="36" t="n"/>
      <c r="G56" s="37" t="n"/>
      <c r="H56" s="20" t="n"/>
      <c r="I56" s="36" t="n"/>
      <c r="J56" s="20" t="n"/>
      <c r="K56" s="36" t="n"/>
      <c r="L56" s="25">
        <f>IF($A56="","",IF(OR($B56="",$F56=""),"",IFERROR($F56-$B56,"")))</f>
        <v/>
      </c>
      <c r="M56" s="25">
        <f>IF($A56="","",IF(OR($B56="",$I56=""),"",IFERROR($I56-$B56,"")))</f>
        <v/>
      </c>
      <c r="N56" s="16">
        <f>IF($A56="","",IF($F56&lt;&gt;"","Yes","No"))</f>
        <v/>
      </c>
      <c r="O56" s="16">
        <f>IF($A56="","",IF($H56="Won","Yes","No"))</f>
        <v/>
      </c>
      <c r="P56" s="8">
        <f>IF(COUNTA($A56:$K56)=0,"",IF($A56="","Check lead ID",IF(AND($A56&lt;&gt;"",COUNTIF($A$5:$A$104,$A56)&gt;1),"Check duplicate lead ID",IF($B56="","Check lead date",IF(IFERROR(AND($F56&lt;&gt;"",$F56&lt;$B56),FALSE),"Check estimate date",IF(IFERROR(AND($I56&lt;&gt;"",$I56&lt;$B56),FALSE),"Check decision date",IF(IFERROR(AND($I56&lt;&gt;"",$F56&lt;&gt;"",$I56&lt;$F56),FALSE),"Check decision date",IF(AND($G56&lt;&gt;"",$F56=""),"Check estimate date",IF(AND(OR($H56="Estimate Sent",$H56="Won"),$F56=""),"Check estimate date",IF(AND(OR($H56="Won",$H56="Lost"),$I56=""),"Check decision date",IF(AND($H56="Won",$G56=""),"Check estimate amount",IF(AND(NOT(OR($H56="Won",$H56="Lost")),$K56&lt;&gt;"",$K56&lt;TODAY()),"Follow-up due",IF(IFERROR(AND(NOT(OR($H56="Won",$H56="Lost")),TODAY()-$B56&gt;Assumptions!$B$5,$K56=""),FALSE),"Set follow-up","No alert")))))))))))))</f>
        <v/>
      </c>
    </row>
    <row r="57">
      <c r="A57" s="20" t="n"/>
      <c r="B57" s="36" t="n"/>
      <c r="C57" s="22" t="n"/>
      <c r="D57" s="20" t="n"/>
      <c r="E57" s="22" t="n"/>
      <c r="F57" s="36" t="n"/>
      <c r="G57" s="37" t="n"/>
      <c r="H57" s="20" t="n"/>
      <c r="I57" s="36" t="n"/>
      <c r="J57" s="20" t="n"/>
      <c r="K57" s="36" t="n"/>
      <c r="L57" s="24">
        <f>IF($A57="","",IF(OR($B57="",$F57=""),"",IFERROR($F57-$B57,"")))</f>
        <v/>
      </c>
      <c r="M57" s="24">
        <f>IF($A57="","",IF(OR($B57="",$I57=""),"",IFERROR($I57-$B57,"")))</f>
        <v/>
      </c>
      <c r="N57" s="18">
        <f>IF($A57="","",IF($F57&lt;&gt;"","Yes","No"))</f>
        <v/>
      </c>
      <c r="O57" s="18">
        <f>IF($A57="","",IF($H57="Won","Yes","No"))</f>
        <v/>
      </c>
      <c r="P57" s="10">
        <f>IF(COUNTA($A57:$K57)=0,"",IF($A57="","Check lead ID",IF(AND($A57&lt;&gt;"",COUNTIF($A$5:$A$104,$A57)&gt;1),"Check duplicate lead ID",IF($B57="","Check lead date",IF(IFERROR(AND($F57&lt;&gt;"",$F57&lt;$B57),FALSE),"Check estimate date",IF(IFERROR(AND($I57&lt;&gt;"",$I57&lt;$B57),FALSE),"Check decision date",IF(IFERROR(AND($I57&lt;&gt;"",$F57&lt;&gt;"",$I57&lt;$F57),FALSE),"Check decision date",IF(AND($G57&lt;&gt;"",$F57=""),"Check estimate date",IF(AND(OR($H57="Estimate Sent",$H57="Won"),$F57=""),"Check estimate date",IF(AND(OR($H57="Won",$H57="Lost"),$I57=""),"Check decision date",IF(AND($H57="Won",$G57=""),"Check estimate amount",IF(AND(NOT(OR($H57="Won",$H57="Lost")),$K57&lt;&gt;"",$K57&lt;TODAY()),"Follow-up due",IF(IFERROR(AND(NOT(OR($H57="Won",$H57="Lost")),TODAY()-$B57&gt;Assumptions!$B$5,$K57=""),FALSE),"Set follow-up","No alert")))))))))))))</f>
        <v/>
      </c>
    </row>
    <row r="58">
      <c r="A58" s="20" t="n"/>
      <c r="B58" s="36" t="n"/>
      <c r="C58" s="22" t="n"/>
      <c r="D58" s="20" t="n"/>
      <c r="E58" s="22" t="n"/>
      <c r="F58" s="36" t="n"/>
      <c r="G58" s="37" t="n"/>
      <c r="H58" s="20" t="n"/>
      <c r="I58" s="36" t="n"/>
      <c r="J58" s="20" t="n"/>
      <c r="K58" s="36" t="n"/>
      <c r="L58" s="25">
        <f>IF($A58="","",IF(OR($B58="",$F58=""),"",IFERROR($F58-$B58,"")))</f>
        <v/>
      </c>
      <c r="M58" s="25">
        <f>IF($A58="","",IF(OR($B58="",$I58=""),"",IFERROR($I58-$B58,"")))</f>
        <v/>
      </c>
      <c r="N58" s="16">
        <f>IF($A58="","",IF($F58&lt;&gt;"","Yes","No"))</f>
        <v/>
      </c>
      <c r="O58" s="16">
        <f>IF($A58="","",IF($H58="Won","Yes","No"))</f>
        <v/>
      </c>
      <c r="P58" s="8">
        <f>IF(COUNTA($A58:$K58)=0,"",IF($A58="","Check lead ID",IF(AND($A58&lt;&gt;"",COUNTIF($A$5:$A$104,$A58)&gt;1),"Check duplicate lead ID",IF($B58="","Check lead date",IF(IFERROR(AND($F58&lt;&gt;"",$F58&lt;$B58),FALSE),"Check estimate date",IF(IFERROR(AND($I58&lt;&gt;"",$I58&lt;$B58),FALSE),"Check decision date",IF(IFERROR(AND($I58&lt;&gt;"",$F58&lt;&gt;"",$I58&lt;$F58),FALSE),"Check decision date",IF(AND($G58&lt;&gt;"",$F58=""),"Check estimate date",IF(AND(OR($H58="Estimate Sent",$H58="Won"),$F58=""),"Check estimate date",IF(AND(OR($H58="Won",$H58="Lost"),$I58=""),"Check decision date",IF(AND($H58="Won",$G58=""),"Check estimate amount",IF(AND(NOT(OR($H58="Won",$H58="Lost")),$K58&lt;&gt;"",$K58&lt;TODAY()),"Follow-up due",IF(IFERROR(AND(NOT(OR($H58="Won",$H58="Lost")),TODAY()-$B58&gt;Assumptions!$B$5,$K58=""),FALSE),"Set follow-up","No alert")))))))))))))</f>
        <v/>
      </c>
    </row>
    <row r="59">
      <c r="A59" s="20" t="n"/>
      <c r="B59" s="36" t="n"/>
      <c r="C59" s="22" t="n"/>
      <c r="D59" s="20" t="n"/>
      <c r="E59" s="22" t="n"/>
      <c r="F59" s="36" t="n"/>
      <c r="G59" s="37" t="n"/>
      <c r="H59" s="20" t="n"/>
      <c r="I59" s="36" t="n"/>
      <c r="J59" s="20" t="n"/>
      <c r="K59" s="36" t="n"/>
      <c r="L59" s="24">
        <f>IF($A59="","",IF(OR($B59="",$F59=""),"",IFERROR($F59-$B59,"")))</f>
        <v/>
      </c>
      <c r="M59" s="24">
        <f>IF($A59="","",IF(OR($B59="",$I59=""),"",IFERROR($I59-$B59,"")))</f>
        <v/>
      </c>
      <c r="N59" s="18">
        <f>IF($A59="","",IF($F59&lt;&gt;"","Yes","No"))</f>
        <v/>
      </c>
      <c r="O59" s="18">
        <f>IF($A59="","",IF($H59="Won","Yes","No"))</f>
        <v/>
      </c>
      <c r="P59" s="10">
        <f>IF(COUNTA($A59:$K59)=0,"",IF($A59="","Check lead ID",IF(AND($A59&lt;&gt;"",COUNTIF($A$5:$A$104,$A59)&gt;1),"Check duplicate lead ID",IF($B59="","Check lead date",IF(IFERROR(AND($F59&lt;&gt;"",$F59&lt;$B59),FALSE),"Check estimate date",IF(IFERROR(AND($I59&lt;&gt;"",$I59&lt;$B59),FALSE),"Check decision date",IF(IFERROR(AND($I59&lt;&gt;"",$F59&lt;&gt;"",$I59&lt;$F59),FALSE),"Check decision date",IF(AND($G59&lt;&gt;"",$F59=""),"Check estimate date",IF(AND(OR($H59="Estimate Sent",$H59="Won"),$F59=""),"Check estimate date",IF(AND(OR($H59="Won",$H59="Lost"),$I59=""),"Check decision date",IF(AND($H59="Won",$G59=""),"Check estimate amount",IF(AND(NOT(OR($H59="Won",$H59="Lost")),$K59&lt;&gt;"",$K59&lt;TODAY()),"Follow-up due",IF(IFERROR(AND(NOT(OR($H59="Won",$H59="Lost")),TODAY()-$B59&gt;Assumptions!$B$5,$K59=""),FALSE),"Set follow-up","No alert")))))))))))))</f>
        <v/>
      </c>
    </row>
    <row r="60">
      <c r="A60" s="20" t="n"/>
      <c r="B60" s="36" t="n"/>
      <c r="C60" s="22" t="n"/>
      <c r="D60" s="20" t="n"/>
      <c r="E60" s="22" t="n"/>
      <c r="F60" s="36" t="n"/>
      <c r="G60" s="37" t="n"/>
      <c r="H60" s="20" t="n"/>
      <c r="I60" s="36" t="n"/>
      <c r="J60" s="20" t="n"/>
      <c r="K60" s="36" t="n"/>
      <c r="L60" s="25">
        <f>IF($A60="","",IF(OR($B60="",$F60=""),"",IFERROR($F60-$B60,"")))</f>
        <v/>
      </c>
      <c r="M60" s="25">
        <f>IF($A60="","",IF(OR($B60="",$I60=""),"",IFERROR($I60-$B60,"")))</f>
        <v/>
      </c>
      <c r="N60" s="16">
        <f>IF($A60="","",IF($F60&lt;&gt;"","Yes","No"))</f>
        <v/>
      </c>
      <c r="O60" s="16">
        <f>IF($A60="","",IF($H60="Won","Yes","No"))</f>
        <v/>
      </c>
      <c r="P60" s="8">
        <f>IF(COUNTA($A60:$K60)=0,"",IF($A60="","Check lead ID",IF(AND($A60&lt;&gt;"",COUNTIF($A$5:$A$104,$A60)&gt;1),"Check duplicate lead ID",IF($B60="","Check lead date",IF(IFERROR(AND($F60&lt;&gt;"",$F60&lt;$B60),FALSE),"Check estimate date",IF(IFERROR(AND($I60&lt;&gt;"",$I60&lt;$B60),FALSE),"Check decision date",IF(IFERROR(AND($I60&lt;&gt;"",$F60&lt;&gt;"",$I60&lt;$F60),FALSE),"Check decision date",IF(AND($G60&lt;&gt;"",$F60=""),"Check estimate date",IF(AND(OR($H60="Estimate Sent",$H60="Won"),$F60=""),"Check estimate date",IF(AND(OR($H60="Won",$H60="Lost"),$I60=""),"Check decision date",IF(AND($H60="Won",$G60=""),"Check estimate amount",IF(AND(NOT(OR($H60="Won",$H60="Lost")),$K60&lt;&gt;"",$K60&lt;TODAY()),"Follow-up due",IF(IFERROR(AND(NOT(OR($H60="Won",$H60="Lost")),TODAY()-$B60&gt;Assumptions!$B$5,$K60=""),FALSE),"Set follow-up","No alert")))))))))))))</f>
        <v/>
      </c>
    </row>
    <row r="61">
      <c r="A61" s="20" t="n"/>
      <c r="B61" s="36" t="n"/>
      <c r="C61" s="22" t="n"/>
      <c r="D61" s="20" t="n"/>
      <c r="E61" s="22" t="n"/>
      <c r="F61" s="36" t="n"/>
      <c r="G61" s="37" t="n"/>
      <c r="H61" s="20" t="n"/>
      <c r="I61" s="36" t="n"/>
      <c r="J61" s="20" t="n"/>
      <c r="K61" s="36" t="n"/>
      <c r="L61" s="24">
        <f>IF($A61="","",IF(OR($B61="",$F61=""),"",IFERROR($F61-$B61,"")))</f>
        <v/>
      </c>
      <c r="M61" s="24">
        <f>IF($A61="","",IF(OR($B61="",$I61=""),"",IFERROR($I61-$B61,"")))</f>
        <v/>
      </c>
      <c r="N61" s="18">
        <f>IF($A61="","",IF($F61&lt;&gt;"","Yes","No"))</f>
        <v/>
      </c>
      <c r="O61" s="18">
        <f>IF($A61="","",IF($H61="Won","Yes","No"))</f>
        <v/>
      </c>
      <c r="P61" s="10">
        <f>IF(COUNTA($A61:$K61)=0,"",IF($A61="","Check lead ID",IF(AND($A61&lt;&gt;"",COUNTIF($A$5:$A$104,$A61)&gt;1),"Check duplicate lead ID",IF($B61="","Check lead date",IF(IFERROR(AND($F61&lt;&gt;"",$F61&lt;$B61),FALSE),"Check estimate date",IF(IFERROR(AND($I61&lt;&gt;"",$I61&lt;$B61),FALSE),"Check decision date",IF(IFERROR(AND($I61&lt;&gt;"",$F61&lt;&gt;"",$I61&lt;$F61),FALSE),"Check decision date",IF(AND($G61&lt;&gt;"",$F61=""),"Check estimate date",IF(AND(OR($H61="Estimate Sent",$H61="Won"),$F61=""),"Check estimate date",IF(AND(OR($H61="Won",$H61="Lost"),$I61=""),"Check decision date",IF(AND($H61="Won",$G61=""),"Check estimate amount",IF(AND(NOT(OR($H61="Won",$H61="Lost")),$K61&lt;&gt;"",$K61&lt;TODAY()),"Follow-up due",IF(IFERROR(AND(NOT(OR($H61="Won",$H61="Lost")),TODAY()-$B61&gt;Assumptions!$B$5,$K61=""),FALSE),"Set follow-up","No alert")))))))))))))</f>
        <v/>
      </c>
    </row>
    <row r="62">
      <c r="A62" s="20" t="n"/>
      <c r="B62" s="36" t="n"/>
      <c r="C62" s="22" t="n"/>
      <c r="D62" s="20" t="n"/>
      <c r="E62" s="22" t="n"/>
      <c r="F62" s="36" t="n"/>
      <c r="G62" s="37" t="n"/>
      <c r="H62" s="20" t="n"/>
      <c r="I62" s="36" t="n"/>
      <c r="J62" s="20" t="n"/>
      <c r="K62" s="36" t="n"/>
      <c r="L62" s="25">
        <f>IF($A62="","",IF(OR($B62="",$F62=""),"",IFERROR($F62-$B62,"")))</f>
        <v/>
      </c>
      <c r="M62" s="25">
        <f>IF($A62="","",IF(OR($B62="",$I62=""),"",IFERROR($I62-$B62,"")))</f>
        <v/>
      </c>
      <c r="N62" s="16">
        <f>IF($A62="","",IF($F62&lt;&gt;"","Yes","No"))</f>
        <v/>
      </c>
      <c r="O62" s="16">
        <f>IF($A62="","",IF($H62="Won","Yes","No"))</f>
        <v/>
      </c>
      <c r="P62" s="8">
        <f>IF(COUNTA($A62:$K62)=0,"",IF($A62="","Check lead ID",IF(AND($A62&lt;&gt;"",COUNTIF($A$5:$A$104,$A62)&gt;1),"Check duplicate lead ID",IF($B62="","Check lead date",IF(IFERROR(AND($F62&lt;&gt;"",$F62&lt;$B62),FALSE),"Check estimate date",IF(IFERROR(AND($I62&lt;&gt;"",$I62&lt;$B62),FALSE),"Check decision date",IF(IFERROR(AND($I62&lt;&gt;"",$F62&lt;&gt;"",$I62&lt;$F62),FALSE),"Check decision date",IF(AND($G62&lt;&gt;"",$F62=""),"Check estimate date",IF(AND(OR($H62="Estimate Sent",$H62="Won"),$F62=""),"Check estimate date",IF(AND(OR($H62="Won",$H62="Lost"),$I62=""),"Check decision date",IF(AND($H62="Won",$G62=""),"Check estimate amount",IF(AND(NOT(OR($H62="Won",$H62="Lost")),$K62&lt;&gt;"",$K62&lt;TODAY()),"Follow-up due",IF(IFERROR(AND(NOT(OR($H62="Won",$H62="Lost")),TODAY()-$B62&gt;Assumptions!$B$5,$K62=""),FALSE),"Set follow-up","No alert")))))))))))))</f>
        <v/>
      </c>
    </row>
    <row r="63">
      <c r="A63" s="20" t="n"/>
      <c r="B63" s="36" t="n"/>
      <c r="C63" s="22" t="n"/>
      <c r="D63" s="20" t="n"/>
      <c r="E63" s="22" t="n"/>
      <c r="F63" s="36" t="n"/>
      <c r="G63" s="37" t="n"/>
      <c r="H63" s="20" t="n"/>
      <c r="I63" s="36" t="n"/>
      <c r="J63" s="20" t="n"/>
      <c r="K63" s="36" t="n"/>
      <c r="L63" s="24">
        <f>IF($A63="","",IF(OR($B63="",$F63=""),"",IFERROR($F63-$B63,"")))</f>
        <v/>
      </c>
      <c r="M63" s="24">
        <f>IF($A63="","",IF(OR($B63="",$I63=""),"",IFERROR($I63-$B63,"")))</f>
        <v/>
      </c>
      <c r="N63" s="18">
        <f>IF($A63="","",IF($F63&lt;&gt;"","Yes","No"))</f>
        <v/>
      </c>
      <c r="O63" s="18">
        <f>IF($A63="","",IF($H63="Won","Yes","No"))</f>
        <v/>
      </c>
      <c r="P63" s="10">
        <f>IF(COUNTA($A63:$K63)=0,"",IF($A63="","Check lead ID",IF(AND($A63&lt;&gt;"",COUNTIF($A$5:$A$104,$A63)&gt;1),"Check duplicate lead ID",IF($B63="","Check lead date",IF(IFERROR(AND($F63&lt;&gt;"",$F63&lt;$B63),FALSE),"Check estimate date",IF(IFERROR(AND($I63&lt;&gt;"",$I63&lt;$B63),FALSE),"Check decision date",IF(IFERROR(AND($I63&lt;&gt;"",$F63&lt;&gt;"",$I63&lt;$F63),FALSE),"Check decision date",IF(AND($G63&lt;&gt;"",$F63=""),"Check estimate date",IF(AND(OR($H63="Estimate Sent",$H63="Won"),$F63=""),"Check estimate date",IF(AND(OR($H63="Won",$H63="Lost"),$I63=""),"Check decision date",IF(AND($H63="Won",$G63=""),"Check estimate amount",IF(AND(NOT(OR($H63="Won",$H63="Lost")),$K63&lt;&gt;"",$K63&lt;TODAY()),"Follow-up due",IF(IFERROR(AND(NOT(OR($H63="Won",$H63="Lost")),TODAY()-$B63&gt;Assumptions!$B$5,$K63=""),FALSE),"Set follow-up","No alert")))))))))))))</f>
        <v/>
      </c>
    </row>
    <row r="64">
      <c r="A64" s="20" t="n"/>
      <c r="B64" s="36" t="n"/>
      <c r="C64" s="22" t="n"/>
      <c r="D64" s="20" t="n"/>
      <c r="E64" s="22" t="n"/>
      <c r="F64" s="36" t="n"/>
      <c r="G64" s="37" t="n"/>
      <c r="H64" s="20" t="n"/>
      <c r="I64" s="36" t="n"/>
      <c r="J64" s="20" t="n"/>
      <c r="K64" s="36" t="n"/>
      <c r="L64" s="25">
        <f>IF($A64="","",IF(OR($B64="",$F64=""),"",IFERROR($F64-$B64,"")))</f>
        <v/>
      </c>
      <c r="M64" s="25">
        <f>IF($A64="","",IF(OR($B64="",$I64=""),"",IFERROR($I64-$B64,"")))</f>
        <v/>
      </c>
      <c r="N64" s="16">
        <f>IF($A64="","",IF($F64&lt;&gt;"","Yes","No"))</f>
        <v/>
      </c>
      <c r="O64" s="16">
        <f>IF($A64="","",IF($H64="Won","Yes","No"))</f>
        <v/>
      </c>
      <c r="P64" s="8">
        <f>IF(COUNTA($A64:$K64)=0,"",IF($A64="","Check lead ID",IF(AND($A64&lt;&gt;"",COUNTIF($A$5:$A$104,$A64)&gt;1),"Check duplicate lead ID",IF($B64="","Check lead date",IF(IFERROR(AND($F64&lt;&gt;"",$F64&lt;$B64),FALSE),"Check estimate date",IF(IFERROR(AND($I64&lt;&gt;"",$I64&lt;$B64),FALSE),"Check decision date",IF(IFERROR(AND($I64&lt;&gt;"",$F64&lt;&gt;"",$I64&lt;$F64),FALSE),"Check decision date",IF(AND($G64&lt;&gt;"",$F64=""),"Check estimate date",IF(AND(OR($H64="Estimate Sent",$H64="Won"),$F64=""),"Check estimate date",IF(AND(OR($H64="Won",$H64="Lost"),$I64=""),"Check decision date",IF(AND($H64="Won",$G64=""),"Check estimate amount",IF(AND(NOT(OR($H64="Won",$H64="Lost")),$K64&lt;&gt;"",$K64&lt;TODAY()),"Follow-up due",IF(IFERROR(AND(NOT(OR($H64="Won",$H64="Lost")),TODAY()-$B64&gt;Assumptions!$B$5,$K64=""),FALSE),"Set follow-up","No alert")))))))))))))</f>
        <v/>
      </c>
    </row>
    <row r="65">
      <c r="A65" s="20" t="n"/>
      <c r="B65" s="36" t="n"/>
      <c r="C65" s="22" t="n"/>
      <c r="D65" s="20" t="n"/>
      <c r="E65" s="22" t="n"/>
      <c r="F65" s="36" t="n"/>
      <c r="G65" s="37" t="n"/>
      <c r="H65" s="20" t="n"/>
      <c r="I65" s="36" t="n"/>
      <c r="J65" s="20" t="n"/>
      <c r="K65" s="36" t="n"/>
      <c r="L65" s="24">
        <f>IF($A65="","",IF(OR($B65="",$F65=""),"",IFERROR($F65-$B65,"")))</f>
        <v/>
      </c>
      <c r="M65" s="24">
        <f>IF($A65="","",IF(OR($B65="",$I65=""),"",IFERROR($I65-$B65,"")))</f>
        <v/>
      </c>
      <c r="N65" s="18">
        <f>IF($A65="","",IF($F65&lt;&gt;"","Yes","No"))</f>
        <v/>
      </c>
      <c r="O65" s="18">
        <f>IF($A65="","",IF($H65="Won","Yes","No"))</f>
        <v/>
      </c>
      <c r="P65" s="10">
        <f>IF(COUNTA($A65:$K65)=0,"",IF($A65="","Check lead ID",IF(AND($A65&lt;&gt;"",COUNTIF($A$5:$A$104,$A65)&gt;1),"Check duplicate lead ID",IF($B65="","Check lead date",IF(IFERROR(AND($F65&lt;&gt;"",$F65&lt;$B65),FALSE),"Check estimate date",IF(IFERROR(AND($I65&lt;&gt;"",$I65&lt;$B65),FALSE),"Check decision date",IF(IFERROR(AND($I65&lt;&gt;"",$F65&lt;&gt;"",$I65&lt;$F65),FALSE),"Check decision date",IF(AND($G65&lt;&gt;"",$F65=""),"Check estimate date",IF(AND(OR($H65="Estimate Sent",$H65="Won"),$F65=""),"Check estimate date",IF(AND(OR($H65="Won",$H65="Lost"),$I65=""),"Check decision date",IF(AND($H65="Won",$G65=""),"Check estimate amount",IF(AND(NOT(OR($H65="Won",$H65="Lost")),$K65&lt;&gt;"",$K65&lt;TODAY()),"Follow-up due",IF(IFERROR(AND(NOT(OR($H65="Won",$H65="Lost")),TODAY()-$B65&gt;Assumptions!$B$5,$K65=""),FALSE),"Set follow-up","No alert")))))))))))))</f>
        <v/>
      </c>
    </row>
    <row r="66">
      <c r="A66" s="20" t="n"/>
      <c r="B66" s="36" t="n"/>
      <c r="C66" s="22" t="n"/>
      <c r="D66" s="20" t="n"/>
      <c r="E66" s="22" t="n"/>
      <c r="F66" s="36" t="n"/>
      <c r="G66" s="37" t="n"/>
      <c r="H66" s="20" t="n"/>
      <c r="I66" s="36" t="n"/>
      <c r="J66" s="20" t="n"/>
      <c r="K66" s="36" t="n"/>
      <c r="L66" s="25">
        <f>IF($A66="","",IF(OR($B66="",$F66=""),"",IFERROR($F66-$B66,"")))</f>
        <v/>
      </c>
      <c r="M66" s="25">
        <f>IF($A66="","",IF(OR($B66="",$I66=""),"",IFERROR($I66-$B66,"")))</f>
        <v/>
      </c>
      <c r="N66" s="16">
        <f>IF($A66="","",IF($F66&lt;&gt;"","Yes","No"))</f>
        <v/>
      </c>
      <c r="O66" s="16">
        <f>IF($A66="","",IF($H66="Won","Yes","No"))</f>
        <v/>
      </c>
      <c r="P66" s="8">
        <f>IF(COUNTA($A66:$K66)=0,"",IF($A66="","Check lead ID",IF(AND($A66&lt;&gt;"",COUNTIF($A$5:$A$104,$A66)&gt;1),"Check duplicate lead ID",IF($B66="","Check lead date",IF(IFERROR(AND($F66&lt;&gt;"",$F66&lt;$B66),FALSE),"Check estimate date",IF(IFERROR(AND($I66&lt;&gt;"",$I66&lt;$B66),FALSE),"Check decision date",IF(IFERROR(AND($I66&lt;&gt;"",$F66&lt;&gt;"",$I66&lt;$F66),FALSE),"Check decision date",IF(AND($G66&lt;&gt;"",$F66=""),"Check estimate date",IF(AND(OR($H66="Estimate Sent",$H66="Won"),$F66=""),"Check estimate date",IF(AND(OR($H66="Won",$H66="Lost"),$I66=""),"Check decision date",IF(AND($H66="Won",$G66=""),"Check estimate amount",IF(AND(NOT(OR($H66="Won",$H66="Lost")),$K66&lt;&gt;"",$K66&lt;TODAY()),"Follow-up due",IF(IFERROR(AND(NOT(OR($H66="Won",$H66="Lost")),TODAY()-$B66&gt;Assumptions!$B$5,$K66=""),FALSE),"Set follow-up","No alert")))))))))))))</f>
        <v/>
      </c>
    </row>
    <row r="67">
      <c r="A67" s="20" t="n"/>
      <c r="B67" s="36" t="n"/>
      <c r="C67" s="22" t="n"/>
      <c r="D67" s="20" t="n"/>
      <c r="E67" s="22" t="n"/>
      <c r="F67" s="36" t="n"/>
      <c r="G67" s="37" t="n"/>
      <c r="H67" s="20" t="n"/>
      <c r="I67" s="36" t="n"/>
      <c r="J67" s="20" t="n"/>
      <c r="K67" s="36" t="n"/>
      <c r="L67" s="24">
        <f>IF($A67="","",IF(OR($B67="",$F67=""),"",IFERROR($F67-$B67,"")))</f>
        <v/>
      </c>
      <c r="M67" s="24">
        <f>IF($A67="","",IF(OR($B67="",$I67=""),"",IFERROR($I67-$B67,"")))</f>
        <v/>
      </c>
      <c r="N67" s="18">
        <f>IF($A67="","",IF($F67&lt;&gt;"","Yes","No"))</f>
        <v/>
      </c>
      <c r="O67" s="18">
        <f>IF($A67="","",IF($H67="Won","Yes","No"))</f>
        <v/>
      </c>
      <c r="P67" s="10">
        <f>IF(COUNTA($A67:$K67)=0,"",IF($A67="","Check lead ID",IF(AND($A67&lt;&gt;"",COUNTIF($A$5:$A$104,$A67)&gt;1),"Check duplicate lead ID",IF($B67="","Check lead date",IF(IFERROR(AND($F67&lt;&gt;"",$F67&lt;$B67),FALSE),"Check estimate date",IF(IFERROR(AND($I67&lt;&gt;"",$I67&lt;$B67),FALSE),"Check decision date",IF(IFERROR(AND($I67&lt;&gt;"",$F67&lt;&gt;"",$I67&lt;$F67),FALSE),"Check decision date",IF(AND($G67&lt;&gt;"",$F67=""),"Check estimate date",IF(AND(OR($H67="Estimate Sent",$H67="Won"),$F67=""),"Check estimate date",IF(AND(OR($H67="Won",$H67="Lost"),$I67=""),"Check decision date",IF(AND($H67="Won",$G67=""),"Check estimate amount",IF(AND(NOT(OR($H67="Won",$H67="Lost")),$K67&lt;&gt;"",$K67&lt;TODAY()),"Follow-up due",IF(IFERROR(AND(NOT(OR($H67="Won",$H67="Lost")),TODAY()-$B67&gt;Assumptions!$B$5,$K67=""),FALSE),"Set follow-up","No alert")))))))))))))</f>
        <v/>
      </c>
    </row>
    <row r="68">
      <c r="A68" s="20" t="n"/>
      <c r="B68" s="36" t="n"/>
      <c r="C68" s="22" t="n"/>
      <c r="D68" s="20" t="n"/>
      <c r="E68" s="22" t="n"/>
      <c r="F68" s="36" t="n"/>
      <c r="G68" s="37" t="n"/>
      <c r="H68" s="20" t="n"/>
      <c r="I68" s="36" t="n"/>
      <c r="J68" s="20" t="n"/>
      <c r="K68" s="36" t="n"/>
      <c r="L68" s="25">
        <f>IF($A68="","",IF(OR($B68="",$F68=""),"",IFERROR($F68-$B68,"")))</f>
        <v/>
      </c>
      <c r="M68" s="25">
        <f>IF($A68="","",IF(OR($B68="",$I68=""),"",IFERROR($I68-$B68,"")))</f>
        <v/>
      </c>
      <c r="N68" s="16">
        <f>IF($A68="","",IF($F68&lt;&gt;"","Yes","No"))</f>
        <v/>
      </c>
      <c r="O68" s="16">
        <f>IF($A68="","",IF($H68="Won","Yes","No"))</f>
        <v/>
      </c>
      <c r="P68" s="8">
        <f>IF(COUNTA($A68:$K68)=0,"",IF($A68="","Check lead ID",IF(AND($A68&lt;&gt;"",COUNTIF($A$5:$A$104,$A68)&gt;1),"Check duplicate lead ID",IF($B68="","Check lead date",IF(IFERROR(AND($F68&lt;&gt;"",$F68&lt;$B68),FALSE),"Check estimate date",IF(IFERROR(AND($I68&lt;&gt;"",$I68&lt;$B68),FALSE),"Check decision date",IF(IFERROR(AND($I68&lt;&gt;"",$F68&lt;&gt;"",$I68&lt;$F68),FALSE),"Check decision date",IF(AND($G68&lt;&gt;"",$F68=""),"Check estimate date",IF(AND(OR($H68="Estimate Sent",$H68="Won"),$F68=""),"Check estimate date",IF(AND(OR($H68="Won",$H68="Lost"),$I68=""),"Check decision date",IF(AND($H68="Won",$G68=""),"Check estimate amount",IF(AND(NOT(OR($H68="Won",$H68="Lost")),$K68&lt;&gt;"",$K68&lt;TODAY()),"Follow-up due",IF(IFERROR(AND(NOT(OR($H68="Won",$H68="Lost")),TODAY()-$B68&gt;Assumptions!$B$5,$K68=""),FALSE),"Set follow-up","No alert")))))))))))))</f>
        <v/>
      </c>
    </row>
    <row r="69">
      <c r="A69" s="20" t="n"/>
      <c r="B69" s="36" t="n"/>
      <c r="C69" s="22" t="n"/>
      <c r="D69" s="20" t="n"/>
      <c r="E69" s="22" t="n"/>
      <c r="F69" s="36" t="n"/>
      <c r="G69" s="37" t="n"/>
      <c r="H69" s="20" t="n"/>
      <c r="I69" s="36" t="n"/>
      <c r="J69" s="20" t="n"/>
      <c r="K69" s="36" t="n"/>
      <c r="L69" s="24">
        <f>IF($A69="","",IF(OR($B69="",$F69=""),"",IFERROR($F69-$B69,"")))</f>
        <v/>
      </c>
      <c r="M69" s="24">
        <f>IF($A69="","",IF(OR($B69="",$I69=""),"",IFERROR($I69-$B69,"")))</f>
        <v/>
      </c>
      <c r="N69" s="18">
        <f>IF($A69="","",IF($F69&lt;&gt;"","Yes","No"))</f>
        <v/>
      </c>
      <c r="O69" s="18">
        <f>IF($A69="","",IF($H69="Won","Yes","No"))</f>
        <v/>
      </c>
      <c r="P69" s="10">
        <f>IF(COUNTA($A69:$K69)=0,"",IF($A69="","Check lead ID",IF(AND($A69&lt;&gt;"",COUNTIF($A$5:$A$104,$A69)&gt;1),"Check duplicate lead ID",IF($B69="","Check lead date",IF(IFERROR(AND($F69&lt;&gt;"",$F69&lt;$B69),FALSE),"Check estimate date",IF(IFERROR(AND($I69&lt;&gt;"",$I69&lt;$B69),FALSE),"Check decision date",IF(IFERROR(AND($I69&lt;&gt;"",$F69&lt;&gt;"",$I69&lt;$F69),FALSE),"Check decision date",IF(AND($G69&lt;&gt;"",$F69=""),"Check estimate date",IF(AND(OR($H69="Estimate Sent",$H69="Won"),$F69=""),"Check estimate date",IF(AND(OR($H69="Won",$H69="Lost"),$I69=""),"Check decision date",IF(AND($H69="Won",$G69=""),"Check estimate amount",IF(AND(NOT(OR($H69="Won",$H69="Lost")),$K69&lt;&gt;"",$K69&lt;TODAY()),"Follow-up due",IF(IFERROR(AND(NOT(OR($H69="Won",$H69="Lost")),TODAY()-$B69&gt;Assumptions!$B$5,$K69=""),FALSE),"Set follow-up","No alert")))))))))))))</f>
        <v/>
      </c>
    </row>
    <row r="70">
      <c r="A70" s="20" t="n"/>
      <c r="B70" s="36" t="n"/>
      <c r="C70" s="22" t="n"/>
      <c r="D70" s="20" t="n"/>
      <c r="E70" s="22" t="n"/>
      <c r="F70" s="36" t="n"/>
      <c r="G70" s="37" t="n"/>
      <c r="H70" s="20" t="n"/>
      <c r="I70" s="36" t="n"/>
      <c r="J70" s="20" t="n"/>
      <c r="K70" s="36" t="n"/>
      <c r="L70" s="25">
        <f>IF($A70="","",IF(OR($B70="",$F70=""),"",IFERROR($F70-$B70,"")))</f>
        <v/>
      </c>
      <c r="M70" s="25">
        <f>IF($A70="","",IF(OR($B70="",$I70=""),"",IFERROR($I70-$B70,"")))</f>
        <v/>
      </c>
      <c r="N70" s="16">
        <f>IF($A70="","",IF($F70&lt;&gt;"","Yes","No"))</f>
        <v/>
      </c>
      <c r="O70" s="16">
        <f>IF($A70="","",IF($H70="Won","Yes","No"))</f>
        <v/>
      </c>
      <c r="P70" s="8">
        <f>IF(COUNTA($A70:$K70)=0,"",IF($A70="","Check lead ID",IF(AND($A70&lt;&gt;"",COUNTIF($A$5:$A$104,$A70)&gt;1),"Check duplicate lead ID",IF($B70="","Check lead date",IF(IFERROR(AND($F70&lt;&gt;"",$F70&lt;$B70),FALSE),"Check estimate date",IF(IFERROR(AND($I70&lt;&gt;"",$I70&lt;$B70),FALSE),"Check decision date",IF(IFERROR(AND($I70&lt;&gt;"",$F70&lt;&gt;"",$I70&lt;$F70),FALSE),"Check decision date",IF(AND($G70&lt;&gt;"",$F70=""),"Check estimate date",IF(AND(OR($H70="Estimate Sent",$H70="Won"),$F70=""),"Check estimate date",IF(AND(OR($H70="Won",$H70="Lost"),$I70=""),"Check decision date",IF(AND($H70="Won",$G70=""),"Check estimate amount",IF(AND(NOT(OR($H70="Won",$H70="Lost")),$K70&lt;&gt;"",$K70&lt;TODAY()),"Follow-up due",IF(IFERROR(AND(NOT(OR($H70="Won",$H70="Lost")),TODAY()-$B70&gt;Assumptions!$B$5,$K70=""),FALSE),"Set follow-up","No alert")))))))))))))</f>
        <v/>
      </c>
    </row>
    <row r="71">
      <c r="A71" s="20" t="n"/>
      <c r="B71" s="36" t="n"/>
      <c r="C71" s="22" t="n"/>
      <c r="D71" s="20" t="n"/>
      <c r="E71" s="22" t="n"/>
      <c r="F71" s="36" t="n"/>
      <c r="G71" s="37" t="n"/>
      <c r="H71" s="20" t="n"/>
      <c r="I71" s="36" t="n"/>
      <c r="J71" s="20" t="n"/>
      <c r="K71" s="36" t="n"/>
      <c r="L71" s="24">
        <f>IF($A71="","",IF(OR($B71="",$F71=""),"",IFERROR($F71-$B71,"")))</f>
        <v/>
      </c>
      <c r="M71" s="24">
        <f>IF($A71="","",IF(OR($B71="",$I71=""),"",IFERROR($I71-$B71,"")))</f>
        <v/>
      </c>
      <c r="N71" s="18">
        <f>IF($A71="","",IF($F71&lt;&gt;"","Yes","No"))</f>
        <v/>
      </c>
      <c r="O71" s="18">
        <f>IF($A71="","",IF($H71="Won","Yes","No"))</f>
        <v/>
      </c>
      <c r="P71" s="10">
        <f>IF(COUNTA($A71:$K71)=0,"",IF($A71="","Check lead ID",IF(AND($A71&lt;&gt;"",COUNTIF($A$5:$A$104,$A71)&gt;1),"Check duplicate lead ID",IF($B71="","Check lead date",IF(IFERROR(AND($F71&lt;&gt;"",$F71&lt;$B71),FALSE),"Check estimate date",IF(IFERROR(AND($I71&lt;&gt;"",$I71&lt;$B71),FALSE),"Check decision date",IF(IFERROR(AND($I71&lt;&gt;"",$F71&lt;&gt;"",$I71&lt;$F71),FALSE),"Check decision date",IF(AND($G71&lt;&gt;"",$F71=""),"Check estimate date",IF(AND(OR($H71="Estimate Sent",$H71="Won"),$F71=""),"Check estimate date",IF(AND(OR($H71="Won",$H71="Lost"),$I71=""),"Check decision date",IF(AND($H71="Won",$G71=""),"Check estimate amount",IF(AND(NOT(OR($H71="Won",$H71="Lost")),$K71&lt;&gt;"",$K71&lt;TODAY()),"Follow-up due",IF(IFERROR(AND(NOT(OR($H71="Won",$H71="Lost")),TODAY()-$B71&gt;Assumptions!$B$5,$K71=""),FALSE),"Set follow-up","No alert")))))))))))))</f>
        <v/>
      </c>
    </row>
    <row r="72">
      <c r="A72" s="20" t="n"/>
      <c r="B72" s="36" t="n"/>
      <c r="C72" s="22" t="n"/>
      <c r="D72" s="20" t="n"/>
      <c r="E72" s="22" t="n"/>
      <c r="F72" s="36" t="n"/>
      <c r="G72" s="37" t="n"/>
      <c r="H72" s="20" t="n"/>
      <c r="I72" s="36" t="n"/>
      <c r="J72" s="20" t="n"/>
      <c r="K72" s="36" t="n"/>
      <c r="L72" s="25">
        <f>IF($A72="","",IF(OR($B72="",$F72=""),"",IFERROR($F72-$B72,"")))</f>
        <v/>
      </c>
      <c r="M72" s="25">
        <f>IF($A72="","",IF(OR($B72="",$I72=""),"",IFERROR($I72-$B72,"")))</f>
        <v/>
      </c>
      <c r="N72" s="16">
        <f>IF($A72="","",IF($F72&lt;&gt;"","Yes","No"))</f>
        <v/>
      </c>
      <c r="O72" s="16">
        <f>IF($A72="","",IF($H72="Won","Yes","No"))</f>
        <v/>
      </c>
      <c r="P72" s="8">
        <f>IF(COUNTA($A72:$K72)=0,"",IF($A72="","Check lead ID",IF(AND($A72&lt;&gt;"",COUNTIF($A$5:$A$104,$A72)&gt;1),"Check duplicate lead ID",IF($B72="","Check lead date",IF(IFERROR(AND($F72&lt;&gt;"",$F72&lt;$B72),FALSE),"Check estimate date",IF(IFERROR(AND($I72&lt;&gt;"",$I72&lt;$B72),FALSE),"Check decision date",IF(IFERROR(AND($I72&lt;&gt;"",$F72&lt;&gt;"",$I72&lt;$F72),FALSE),"Check decision date",IF(AND($G72&lt;&gt;"",$F72=""),"Check estimate date",IF(AND(OR($H72="Estimate Sent",$H72="Won"),$F72=""),"Check estimate date",IF(AND(OR($H72="Won",$H72="Lost"),$I72=""),"Check decision date",IF(AND($H72="Won",$G72=""),"Check estimate amount",IF(AND(NOT(OR($H72="Won",$H72="Lost")),$K72&lt;&gt;"",$K72&lt;TODAY()),"Follow-up due",IF(IFERROR(AND(NOT(OR($H72="Won",$H72="Lost")),TODAY()-$B72&gt;Assumptions!$B$5,$K72=""),FALSE),"Set follow-up","No alert")))))))))))))</f>
        <v/>
      </c>
    </row>
    <row r="73">
      <c r="A73" s="20" t="n"/>
      <c r="B73" s="36" t="n"/>
      <c r="C73" s="22" t="n"/>
      <c r="D73" s="20" t="n"/>
      <c r="E73" s="22" t="n"/>
      <c r="F73" s="36" t="n"/>
      <c r="G73" s="37" t="n"/>
      <c r="H73" s="20" t="n"/>
      <c r="I73" s="36" t="n"/>
      <c r="J73" s="20" t="n"/>
      <c r="K73" s="36" t="n"/>
      <c r="L73" s="24">
        <f>IF($A73="","",IF(OR($B73="",$F73=""),"",IFERROR($F73-$B73,"")))</f>
        <v/>
      </c>
      <c r="M73" s="24">
        <f>IF($A73="","",IF(OR($B73="",$I73=""),"",IFERROR($I73-$B73,"")))</f>
        <v/>
      </c>
      <c r="N73" s="18">
        <f>IF($A73="","",IF($F73&lt;&gt;"","Yes","No"))</f>
        <v/>
      </c>
      <c r="O73" s="18">
        <f>IF($A73="","",IF($H73="Won","Yes","No"))</f>
        <v/>
      </c>
      <c r="P73" s="10">
        <f>IF(COUNTA($A73:$K73)=0,"",IF($A73="","Check lead ID",IF(AND($A73&lt;&gt;"",COUNTIF($A$5:$A$104,$A73)&gt;1),"Check duplicate lead ID",IF($B73="","Check lead date",IF(IFERROR(AND($F73&lt;&gt;"",$F73&lt;$B73),FALSE),"Check estimate date",IF(IFERROR(AND($I73&lt;&gt;"",$I73&lt;$B73),FALSE),"Check decision date",IF(IFERROR(AND($I73&lt;&gt;"",$F73&lt;&gt;"",$I73&lt;$F73),FALSE),"Check decision date",IF(AND($G73&lt;&gt;"",$F73=""),"Check estimate date",IF(AND(OR($H73="Estimate Sent",$H73="Won"),$F73=""),"Check estimate date",IF(AND(OR($H73="Won",$H73="Lost"),$I73=""),"Check decision date",IF(AND($H73="Won",$G73=""),"Check estimate amount",IF(AND(NOT(OR($H73="Won",$H73="Lost")),$K73&lt;&gt;"",$K73&lt;TODAY()),"Follow-up due",IF(IFERROR(AND(NOT(OR($H73="Won",$H73="Lost")),TODAY()-$B73&gt;Assumptions!$B$5,$K73=""),FALSE),"Set follow-up","No alert")))))))))))))</f>
        <v/>
      </c>
    </row>
    <row r="74">
      <c r="A74" s="20" t="n"/>
      <c r="B74" s="36" t="n"/>
      <c r="C74" s="22" t="n"/>
      <c r="D74" s="20" t="n"/>
      <c r="E74" s="22" t="n"/>
      <c r="F74" s="36" t="n"/>
      <c r="G74" s="37" t="n"/>
      <c r="H74" s="20" t="n"/>
      <c r="I74" s="36" t="n"/>
      <c r="J74" s="20" t="n"/>
      <c r="K74" s="36" t="n"/>
      <c r="L74" s="25">
        <f>IF($A74="","",IF(OR($B74="",$F74=""),"",IFERROR($F74-$B74,"")))</f>
        <v/>
      </c>
      <c r="M74" s="25">
        <f>IF($A74="","",IF(OR($B74="",$I74=""),"",IFERROR($I74-$B74,"")))</f>
        <v/>
      </c>
      <c r="N74" s="16">
        <f>IF($A74="","",IF($F74&lt;&gt;"","Yes","No"))</f>
        <v/>
      </c>
      <c r="O74" s="16">
        <f>IF($A74="","",IF($H74="Won","Yes","No"))</f>
        <v/>
      </c>
      <c r="P74" s="8">
        <f>IF(COUNTA($A74:$K74)=0,"",IF($A74="","Check lead ID",IF(AND($A74&lt;&gt;"",COUNTIF($A$5:$A$104,$A74)&gt;1),"Check duplicate lead ID",IF($B74="","Check lead date",IF(IFERROR(AND($F74&lt;&gt;"",$F74&lt;$B74),FALSE),"Check estimate date",IF(IFERROR(AND($I74&lt;&gt;"",$I74&lt;$B74),FALSE),"Check decision date",IF(IFERROR(AND($I74&lt;&gt;"",$F74&lt;&gt;"",$I74&lt;$F74),FALSE),"Check decision date",IF(AND($G74&lt;&gt;"",$F74=""),"Check estimate date",IF(AND(OR($H74="Estimate Sent",$H74="Won"),$F74=""),"Check estimate date",IF(AND(OR($H74="Won",$H74="Lost"),$I74=""),"Check decision date",IF(AND($H74="Won",$G74=""),"Check estimate amount",IF(AND(NOT(OR($H74="Won",$H74="Lost")),$K74&lt;&gt;"",$K74&lt;TODAY()),"Follow-up due",IF(IFERROR(AND(NOT(OR($H74="Won",$H74="Lost")),TODAY()-$B74&gt;Assumptions!$B$5,$K74=""),FALSE),"Set follow-up","No alert")))))))))))))</f>
        <v/>
      </c>
    </row>
    <row r="75">
      <c r="A75" s="20" t="n"/>
      <c r="B75" s="36" t="n"/>
      <c r="C75" s="22" t="n"/>
      <c r="D75" s="20" t="n"/>
      <c r="E75" s="22" t="n"/>
      <c r="F75" s="36" t="n"/>
      <c r="G75" s="37" t="n"/>
      <c r="H75" s="20" t="n"/>
      <c r="I75" s="36" t="n"/>
      <c r="J75" s="20" t="n"/>
      <c r="K75" s="36" t="n"/>
      <c r="L75" s="24">
        <f>IF($A75="","",IF(OR($B75="",$F75=""),"",IFERROR($F75-$B75,"")))</f>
        <v/>
      </c>
      <c r="M75" s="24">
        <f>IF($A75="","",IF(OR($B75="",$I75=""),"",IFERROR($I75-$B75,"")))</f>
        <v/>
      </c>
      <c r="N75" s="18">
        <f>IF($A75="","",IF($F75&lt;&gt;"","Yes","No"))</f>
        <v/>
      </c>
      <c r="O75" s="18">
        <f>IF($A75="","",IF($H75="Won","Yes","No"))</f>
        <v/>
      </c>
      <c r="P75" s="10">
        <f>IF(COUNTA($A75:$K75)=0,"",IF($A75="","Check lead ID",IF(AND($A75&lt;&gt;"",COUNTIF($A$5:$A$104,$A75)&gt;1),"Check duplicate lead ID",IF($B75="","Check lead date",IF(IFERROR(AND($F75&lt;&gt;"",$F75&lt;$B75),FALSE),"Check estimate date",IF(IFERROR(AND($I75&lt;&gt;"",$I75&lt;$B75),FALSE),"Check decision date",IF(IFERROR(AND($I75&lt;&gt;"",$F75&lt;&gt;"",$I75&lt;$F75),FALSE),"Check decision date",IF(AND($G75&lt;&gt;"",$F75=""),"Check estimate date",IF(AND(OR($H75="Estimate Sent",$H75="Won"),$F75=""),"Check estimate date",IF(AND(OR($H75="Won",$H75="Lost"),$I75=""),"Check decision date",IF(AND($H75="Won",$G75=""),"Check estimate amount",IF(AND(NOT(OR($H75="Won",$H75="Lost")),$K75&lt;&gt;"",$K75&lt;TODAY()),"Follow-up due",IF(IFERROR(AND(NOT(OR($H75="Won",$H75="Lost")),TODAY()-$B75&gt;Assumptions!$B$5,$K75=""),FALSE),"Set follow-up","No alert")))))))))))))</f>
        <v/>
      </c>
    </row>
    <row r="76">
      <c r="A76" s="20" t="n"/>
      <c r="B76" s="36" t="n"/>
      <c r="C76" s="22" t="n"/>
      <c r="D76" s="20" t="n"/>
      <c r="E76" s="22" t="n"/>
      <c r="F76" s="36" t="n"/>
      <c r="G76" s="37" t="n"/>
      <c r="H76" s="20" t="n"/>
      <c r="I76" s="36" t="n"/>
      <c r="J76" s="20" t="n"/>
      <c r="K76" s="36" t="n"/>
      <c r="L76" s="25">
        <f>IF($A76="","",IF(OR($B76="",$F76=""),"",IFERROR($F76-$B76,"")))</f>
        <v/>
      </c>
      <c r="M76" s="25">
        <f>IF($A76="","",IF(OR($B76="",$I76=""),"",IFERROR($I76-$B76,"")))</f>
        <v/>
      </c>
      <c r="N76" s="16">
        <f>IF($A76="","",IF($F76&lt;&gt;"","Yes","No"))</f>
        <v/>
      </c>
      <c r="O76" s="16">
        <f>IF($A76="","",IF($H76="Won","Yes","No"))</f>
        <v/>
      </c>
      <c r="P76" s="8">
        <f>IF(COUNTA($A76:$K76)=0,"",IF($A76="","Check lead ID",IF(AND($A76&lt;&gt;"",COUNTIF($A$5:$A$104,$A76)&gt;1),"Check duplicate lead ID",IF($B76="","Check lead date",IF(IFERROR(AND($F76&lt;&gt;"",$F76&lt;$B76),FALSE),"Check estimate date",IF(IFERROR(AND($I76&lt;&gt;"",$I76&lt;$B76),FALSE),"Check decision date",IF(IFERROR(AND($I76&lt;&gt;"",$F76&lt;&gt;"",$I76&lt;$F76),FALSE),"Check decision date",IF(AND($G76&lt;&gt;"",$F76=""),"Check estimate date",IF(AND(OR($H76="Estimate Sent",$H76="Won"),$F76=""),"Check estimate date",IF(AND(OR($H76="Won",$H76="Lost"),$I76=""),"Check decision date",IF(AND($H76="Won",$G76=""),"Check estimate amount",IF(AND(NOT(OR($H76="Won",$H76="Lost")),$K76&lt;&gt;"",$K76&lt;TODAY()),"Follow-up due",IF(IFERROR(AND(NOT(OR($H76="Won",$H76="Lost")),TODAY()-$B76&gt;Assumptions!$B$5,$K76=""),FALSE),"Set follow-up","No alert")))))))))))))</f>
        <v/>
      </c>
    </row>
    <row r="77">
      <c r="A77" s="20" t="n"/>
      <c r="B77" s="36" t="n"/>
      <c r="C77" s="22" t="n"/>
      <c r="D77" s="20" t="n"/>
      <c r="E77" s="22" t="n"/>
      <c r="F77" s="36" t="n"/>
      <c r="G77" s="37" t="n"/>
      <c r="H77" s="20" t="n"/>
      <c r="I77" s="36" t="n"/>
      <c r="J77" s="20" t="n"/>
      <c r="K77" s="36" t="n"/>
      <c r="L77" s="24">
        <f>IF($A77="","",IF(OR($B77="",$F77=""),"",IFERROR($F77-$B77,"")))</f>
        <v/>
      </c>
      <c r="M77" s="24">
        <f>IF($A77="","",IF(OR($B77="",$I77=""),"",IFERROR($I77-$B77,"")))</f>
        <v/>
      </c>
      <c r="N77" s="18">
        <f>IF($A77="","",IF($F77&lt;&gt;"","Yes","No"))</f>
        <v/>
      </c>
      <c r="O77" s="18">
        <f>IF($A77="","",IF($H77="Won","Yes","No"))</f>
        <v/>
      </c>
      <c r="P77" s="10">
        <f>IF(COUNTA($A77:$K77)=0,"",IF($A77="","Check lead ID",IF(AND($A77&lt;&gt;"",COUNTIF($A$5:$A$104,$A77)&gt;1),"Check duplicate lead ID",IF($B77="","Check lead date",IF(IFERROR(AND($F77&lt;&gt;"",$F77&lt;$B77),FALSE),"Check estimate date",IF(IFERROR(AND($I77&lt;&gt;"",$I77&lt;$B77),FALSE),"Check decision date",IF(IFERROR(AND($I77&lt;&gt;"",$F77&lt;&gt;"",$I77&lt;$F77),FALSE),"Check decision date",IF(AND($G77&lt;&gt;"",$F77=""),"Check estimate date",IF(AND(OR($H77="Estimate Sent",$H77="Won"),$F77=""),"Check estimate date",IF(AND(OR($H77="Won",$H77="Lost"),$I77=""),"Check decision date",IF(AND($H77="Won",$G77=""),"Check estimate amount",IF(AND(NOT(OR($H77="Won",$H77="Lost")),$K77&lt;&gt;"",$K77&lt;TODAY()),"Follow-up due",IF(IFERROR(AND(NOT(OR($H77="Won",$H77="Lost")),TODAY()-$B77&gt;Assumptions!$B$5,$K77=""),FALSE),"Set follow-up","No alert")))))))))))))</f>
        <v/>
      </c>
    </row>
    <row r="78">
      <c r="A78" s="20" t="n"/>
      <c r="B78" s="36" t="n"/>
      <c r="C78" s="22" t="n"/>
      <c r="D78" s="20" t="n"/>
      <c r="E78" s="22" t="n"/>
      <c r="F78" s="36" t="n"/>
      <c r="G78" s="37" t="n"/>
      <c r="H78" s="20" t="n"/>
      <c r="I78" s="36" t="n"/>
      <c r="J78" s="20" t="n"/>
      <c r="K78" s="36" t="n"/>
      <c r="L78" s="25">
        <f>IF($A78="","",IF(OR($B78="",$F78=""),"",IFERROR($F78-$B78,"")))</f>
        <v/>
      </c>
      <c r="M78" s="25">
        <f>IF($A78="","",IF(OR($B78="",$I78=""),"",IFERROR($I78-$B78,"")))</f>
        <v/>
      </c>
      <c r="N78" s="16">
        <f>IF($A78="","",IF($F78&lt;&gt;"","Yes","No"))</f>
        <v/>
      </c>
      <c r="O78" s="16">
        <f>IF($A78="","",IF($H78="Won","Yes","No"))</f>
        <v/>
      </c>
      <c r="P78" s="8">
        <f>IF(COUNTA($A78:$K78)=0,"",IF($A78="","Check lead ID",IF(AND($A78&lt;&gt;"",COUNTIF($A$5:$A$104,$A78)&gt;1),"Check duplicate lead ID",IF($B78="","Check lead date",IF(IFERROR(AND($F78&lt;&gt;"",$F78&lt;$B78),FALSE),"Check estimate date",IF(IFERROR(AND($I78&lt;&gt;"",$I78&lt;$B78),FALSE),"Check decision date",IF(IFERROR(AND($I78&lt;&gt;"",$F78&lt;&gt;"",$I78&lt;$F78),FALSE),"Check decision date",IF(AND($G78&lt;&gt;"",$F78=""),"Check estimate date",IF(AND(OR($H78="Estimate Sent",$H78="Won"),$F78=""),"Check estimate date",IF(AND(OR($H78="Won",$H78="Lost"),$I78=""),"Check decision date",IF(AND($H78="Won",$G78=""),"Check estimate amount",IF(AND(NOT(OR($H78="Won",$H78="Lost")),$K78&lt;&gt;"",$K78&lt;TODAY()),"Follow-up due",IF(IFERROR(AND(NOT(OR($H78="Won",$H78="Lost")),TODAY()-$B78&gt;Assumptions!$B$5,$K78=""),FALSE),"Set follow-up","No alert")))))))))))))</f>
        <v/>
      </c>
    </row>
    <row r="79">
      <c r="A79" s="20" t="n"/>
      <c r="B79" s="36" t="n"/>
      <c r="C79" s="22" t="n"/>
      <c r="D79" s="20" t="n"/>
      <c r="E79" s="22" t="n"/>
      <c r="F79" s="36" t="n"/>
      <c r="G79" s="37" t="n"/>
      <c r="H79" s="20" t="n"/>
      <c r="I79" s="36" t="n"/>
      <c r="J79" s="20" t="n"/>
      <c r="K79" s="36" t="n"/>
      <c r="L79" s="24">
        <f>IF($A79="","",IF(OR($B79="",$F79=""),"",IFERROR($F79-$B79,"")))</f>
        <v/>
      </c>
      <c r="M79" s="24">
        <f>IF($A79="","",IF(OR($B79="",$I79=""),"",IFERROR($I79-$B79,"")))</f>
        <v/>
      </c>
      <c r="N79" s="18">
        <f>IF($A79="","",IF($F79&lt;&gt;"","Yes","No"))</f>
        <v/>
      </c>
      <c r="O79" s="18">
        <f>IF($A79="","",IF($H79="Won","Yes","No"))</f>
        <v/>
      </c>
      <c r="P79" s="10">
        <f>IF(COUNTA($A79:$K79)=0,"",IF($A79="","Check lead ID",IF(AND($A79&lt;&gt;"",COUNTIF($A$5:$A$104,$A79)&gt;1),"Check duplicate lead ID",IF($B79="","Check lead date",IF(IFERROR(AND($F79&lt;&gt;"",$F79&lt;$B79),FALSE),"Check estimate date",IF(IFERROR(AND($I79&lt;&gt;"",$I79&lt;$B79),FALSE),"Check decision date",IF(IFERROR(AND($I79&lt;&gt;"",$F79&lt;&gt;"",$I79&lt;$F79),FALSE),"Check decision date",IF(AND($G79&lt;&gt;"",$F79=""),"Check estimate date",IF(AND(OR($H79="Estimate Sent",$H79="Won"),$F79=""),"Check estimate date",IF(AND(OR($H79="Won",$H79="Lost"),$I79=""),"Check decision date",IF(AND($H79="Won",$G79=""),"Check estimate amount",IF(AND(NOT(OR($H79="Won",$H79="Lost")),$K79&lt;&gt;"",$K79&lt;TODAY()),"Follow-up due",IF(IFERROR(AND(NOT(OR($H79="Won",$H79="Lost")),TODAY()-$B79&gt;Assumptions!$B$5,$K79=""),FALSE),"Set follow-up","No alert")))))))))))))</f>
        <v/>
      </c>
    </row>
    <row r="80">
      <c r="A80" s="20" t="n"/>
      <c r="B80" s="36" t="n"/>
      <c r="C80" s="22" t="n"/>
      <c r="D80" s="20" t="n"/>
      <c r="E80" s="22" t="n"/>
      <c r="F80" s="36" t="n"/>
      <c r="G80" s="37" t="n"/>
      <c r="H80" s="20" t="n"/>
      <c r="I80" s="36" t="n"/>
      <c r="J80" s="20" t="n"/>
      <c r="K80" s="36" t="n"/>
      <c r="L80" s="25">
        <f>IF($A80="","",IF(OR($B80="",$F80=""),"",IFERROR($F80-$B80,"")))</f>
        <v/>
      </c>
      <c r="M80" s="25">
        <f>IF($A80="","",IF(OR($B80="",$I80=""),"",IFERROR($I80-$B80,"")))</f>
        <v/>
      </c>
      <c r="N80" s="16">
        <f>IF($A80="","",IF($F80&lt;&gt;"","Yes","No"))</f>
        <v/>
      </c>
      <c r="O80" s="16">
        <f>IF($A80="","",IF($H80="Won","Yes","No"))</f>
        <v/>
      </c>
      <c r="P80" s="8">
        <f>IF(COUNTA($A80:$K80)=0,"",IF($A80="","Check lead ID",IF(AND($A80&lt;&gt;"",COUNTIF($A$5:$A$104,$A80)&gt;1),"Check duplicate lead ID",IF($B80="","Check lead date",IF(IFERROR(AND($F80&lt;&gt;"",$F80&lt;$B80),FALSE),"Check estimate date",IF(IFERROR(AND($I80&lt;&gt;"",$I80&lt;$B80),FALSE),"Check decision date",IF(IFERROR(AND($I80&lt;&gt;"",$F80&lt;&gt;"",$I80&lt;$F80),FALSE),"Check decision date",IF(AND($G80&lt;&gt;"",$F80=""),"Check estimate date",IF(AND(OR($H80="Estimate Sent",$H80="Won"),$F80=""),"Check estimate date",IF(AND(OR($H80="Won",$H80="Lost"),$I80=""),"Check decision date",IF(AND($H80="Won",$G80=""),"Check estimate amount",IF(AND(NOT(OR($H80="Won",$H80="Lost")),$K80&lt;&gt;"",$K80&lt;TODAY()),"Follow-up due",IF(IFERROR(AND(NOT(OR($H80="Won",$H80="Lost")),TODAY()-$B80&gt;Assumptions!$B$5,$K80=""),FALSE),"Set follow-up","No alert")))))))))))))</f>
        <v/>
      </c>
    </row>
    <row r="81">
      <c r="A81" s="20" t="n"/>
      <c r="B81" s="36" t="n"/>
      <c r="C81" s="22" t="n"/>
      <c r="D81" s="20" t="n"/>
      <c r="E81" s="22" t="n"/>
      <c r="F81" s="36" t="n"/>
      <c r="G81" s="37" t="n"/>
      <c r="H81" s="20" t="n"/>
      <c r="I81" s="36" t="n"/>
      <c r="J81" s="20" t="n"/>
      <c r="K81" s="36" t="n"/>
      <c r="L81" s="24">
        <f>IF($A81="","",IF(OR($B81="",$F81=""),"",IFERROR($F81-$B81,"")))</f>
        <v/>
      </c>
      <c r="M81" s="24">
        <f>IF($A81="","",IF(OR($B81="",$I81=""),"",IFERROR($I81-$B81,"")))</f>
        <v/>
      </c>
      <c r="N81" s="18">
        <f>IF($A81="","",IF($F81&lt;&gt;"","Yes","No"))</f>
        <v/>
      </c>
      <c r="O81" s="18">
        <f>IF($A81="","",IF($H81="Won","Yes","No"))</f>
        <v/>
      </c>
      <c r="P81" s="10">
        <f>IF(COUNTA($A81:$K81)=0,"",IF($A81="","Check lead ID",IF(AND($A81&lt;&gt;"",COUNTIF($A$5:$A$104,$A81)&gt;1),"Check duplicate lead ID",IF($B81="","Check lead date",IF(IFERROR(AND($F81&lt;&gt;"",$F81&lt;$B81),FALSE),"Check estimate date",IF(IFERROR(AND($I81&lt;&gt;"",$I81&lt;$B81),FALSE),"Check decision date",IF(IFERROR(AND($I81&lt;&gt;"",$F81&lt;&gt;"",$I81&lt;$F81),FALSE),"Check decision date",IF(AND($G81&lt;&gt;"",$F81=""),"Check estimate date",IF(AND(OR($H81="Estimate Sent",$H81="Won"),$F81=""),"Check estimate date",IF(AND(OR($H81="Won",$H81="Lost"),$I81=""),"Check decision date",IF(AND($H81="Won",$G81=""),"Check estimate amount",IF(AND(NOT(OR($H81="Won",$H81="Lost")),$K81&lt;&gt;"",$K81&lt;TODAY()),"Follow-up due",IF(IFERROR(AND(NOT(OR($H81="Won",$H81="Lost")),TODAY()-$B81&gt;Assumptions!$B$5,$K81=""),FALSE),"Set follow-up","No alert")))))))))))))</f>
        <v/>
      </c>
    </row>
    <row r="82">
      <c r="A82" s="20" t="n"/>
      <c r="B82" s="36" t="n"/>
      <c r="C82" s="22" t="n"/>
      <c r="D82" s="20" t="n"/>
      <c r="E82" s="22" t="n"/>
      <c r="F82" s="36" t="n"/>
      <c r="G82" s="37" t="n"/>
      <c r="H82" s="20" t="n"/>
      <c r="I82" s="36" t="n"/>
      <c r="J82" s="20" t="n"/>
      <c r="K82" s="36" t="n"/>
      <c r="L82" s="25">
        <f>IF($A82="","",IF(OR($B82="",$F82=""),"",IFERROR($F82-$B82,"")))</f>
        <v/>
      </c>
      <c r="M82" s="25">
        <f>IF($A82="","",IF(OR($B82="",$I82=""),"",IFERROR($I82-$B82,"")))</f>
        <v/>
      </c>
      <c r="N82" s="16">
        <f>IF($A82="","",IF($F82&lt;&gt;"","Yes","No"))</f>
        <v/>
      </c>
      <c r="O82" s="16">
        <f>IF($A82="","",IF($H82="Won","Yes","No"))</f>
        <v/>
      </c>
      <c r="P82" s="8">
        <f>IF(COUNTA($A82:$K82)=0,"",IF($A82="","Check lead ID",IF(AND($A82&lt;&gt;"",COUNTIF($A$5:$A$104,$A82)&gt;1),"Check duplicate lead ID",IF($B82="","Check lead date",IF(IFERROR(AND($F82&lt;&gt;"",$F82&lt;$B82),FALSE),"Check estimate date",IF(IFERROR(AND($I82&lt;&gt;"",$I82&lt;$B82),FALSE),"Check decision date",IF(IFERROR(AND($I82&lt;&gt;"",$F82&lt;&gt;"",$I82&lt;$F82),FALSE),"Check decision date",IF(AND($G82&lt;&gt;"",$F82=""),"Check estimate date",IF(AND(OR($H82="Estimate Sent",$H82="Won"),$F82=""),"Check estimate date",IF(AND(OR($H82="Won",$H82="Lost"),$I82=""),"Check decision date",IF(AND($H82="Won",$G82=""),"Check estimate amount",IF(AND(NOT(OR($H82="Won",$H82="Lost")),$K82&lt;&gt;"",$K82&lt;TODAY()),"Follow-up due",IF(IFERROR(AND(NOT(OR($H82="Won",$H82="Lost")),TODAY()-$B82&gt;Assumptions!$B$5,$K82=""),FALSE),"Set follow-up","No alert")))))))))))))</f>
        <v/>
      </c>
    </row>
    <row r="83">
      <c r="A83" s="20" t="n"/>
      <c r="B83" s="36" t="n"/>
      <c r="C83" s="22" t="n"/>
      <c r="D83" s="20" t="n"/>
      <c r="E83" s="22" t="n"/>
      <c r="F83" s="36" t="n"/>
      <c r="G83" s="37" t="n"/>
      <c r="H83" s="20" t="n"/>
      <c r="I83" s="36" t="n"/>
      <c r="J83" s="20" t="n"/>
      <c r="K83" s="36" t="n"/>
      <c r="L83" s="24">
        <f>IF($A83="","",IF(OR($B83="",$F83=""),"",IFERROR($F83-$B83,"")))</f>
        <v/>
      </c>
      <c r="M83" s="24">
        <f>IF($A83="","",IF(OR($B83="",$I83=""),"",IFERROR($I83-$B83,"")))</f>
        <v/>
      </c>
      <c r="N83" s="18">
        <f>IF($A83="","",IF($F83&lt;&gt;"","Yes","No"))</f>
        <v/>
      </c>
      <c r="O83" s="18">
        <f>IF($A83="","",IF($H83="Won","Yes","No"))</f>
        <v/>
      </c>
      <c r="P83" s="10">
        <f>IF(COUNTA($A83:$K83)=0,"",IF($A83="","Check lead ID",IF(AND($A83&lt;&gt;"",COUNTIF($A$5:$A$104,$A83)&gt;1),"Check duplicate lead ID",IF($B83="","Check lead date",IF(IFERROR(AND($F83&lt;&gt;"",$F83&lt;$B83),FALSE),"Check estimate date",IF(IFERROR(AND($I83&lt;&gt;"",$I83&lt;$B83),FALSE),"Check decision date",IF(IFERROR(AND($I83&lt;&gt;"",$F83&lt;&gt;"",$I83&lt;$F83),FALSE),"Check decision date",IF(AND($G83&lt;&gt;"",$F83=""),"Check estimate date",IF(AND(OR($H83="Estimate Sent",$H83="Won"),$F83=""),"Check estimate date",IF(AND(OR($H83="Won",$H83="Lost"),$I83=""),"Check decision date",IF(AND($H83="Won",$G83=""),"Check estimate amount",IF(AND(NOT(OR($H83="Won",$H83="Lost")),$K83&lt;&gt;"",$K83&lt;TODAY()),"Follow-up due",IF(IFERROR(AND(NOT(OR($H83="Won",$H83="Lost")),TODAY()-$B83&gt;Assumptions!$B$5,$K83=""),FALSE),"Set follow-up","No alert")))))))))))))</f>
        <v/>
      </c>
    </row>
    <row r="84">
      <c r="A84" s="20" t="n"/>
      <c r="B84" s="36" t="n"/>
      <c r="C84" s="22" t="n"/>
      <c r="D84" s="20" t="n"/>
      <c r="E84" s="22" t="n"/>
      <c r="F84" s="36" t="n"/>
      <c r="G84" s="37" t="n"/>
      <c r="H84" s="20" t="n"/>
      <c r="I84" s="36" t="n"/>
      <c r="J84" s="20" t="n"/>
      <c r="K84" s="36" t="n"/>
      <c r="L84" s="25">
        <f>IF($A84="","",IF(OR($B84="",$F84=""),"",IFERROR($F84-$B84,"")))</f>
        <v/>
      </c>
      <c r="M84" s="25">
        <f>IF($A84="","",IF(OR($B84="",$I84=""),"",IFERROR($I84-$B84,"")))</f>
        <v/>
      </c>
      <c r="N84" s="16">
        <f>IF($A84="","",IF($F84&lt;&gt;"","Yes","No"))</f>
        <v/>
      </c>
      <c r="O84" s="16">
        <f>IF($A84="","",IF($H84="Won","Yes","No"))</f>
        <v/>
      </c>
      <c r="P84" s="8">
        <f>IF(COUNTA($A84:$K84)=0,"",IF($A84="","Check lead ID",IF(AND($A84&lt;&gt;"",COUNTIF($A$5:$A$104,$A84)&gt;1),"Check duplicate lead ID",IF($B84="","Check lead date",IF(IFERROR(AND($F84&lt;&gt;"",$F84&lt;$B84),FALSE),"Check estimate date",IF(IFERROR(AND($I84&lt;&gt;"",$I84&lt;$B84),FALSE),"Check decision date",IF(IFERROR(AND($I84&lt;&gt;"",$F84&lt;&gt;"",$I84&lt;$F84),FALSE),"Check decision date",IF(AND($G84&lt;&gt;"",$F84=""),"Check estimate date",IF(AND(OR($H84="Estimate Sent",$H84="Won"),$F84=""),"Check estimate date",IF(AND(OR($H84="Won",$H84="Lost"),$I84=""),"Check decision date",IF(AND($H84="Won",$G84=""),"Check estimate amount",IF(AND(NOT(OR($H84="Won",$H84="Lost")),$K84&lt;&gt;"",$K84&lt;TODAY()),"Follow-up due",IF(IFERROR(AND(NOT(OR($H84="Won",$H84="Lost")),TODAY()-$B84&gt;Assumptions!$B$5,$K84=""),FALSE),"Set follow-up","No alert")))))))))))))</f>
        <v/>
      </c>
    </row>
    <row r="85">
      <c r="A85" s="20" t="n"/>
      <c r="B85" s="36" t="n"/>
      <c r="C85" s="22" t="n"/>
      <c r="D85" s="20" t="n"/>
      <c r="E85" s="22" t="n"/>
      <c r="F85" s="36" t="n"/>
      <c r="G85" s="37" t="n"/>
      <c r="H85" s="20" t="n"/>
      <c r="I85" s="36" t="n"/>
      <c r="J85" s="20" t="n"/>
      <c r="K85" s="36" t="n"/>
      <c r="L85" s="24">
        <f>IF($A85="","",IF(OR($B85="",$F85=""),"",IFERROR($F85-$B85,"")))</f>
        <v/>
      </c>
      <c r="M85" s="24">
        <f>IF($A85="","",IF(OR($B85="",$I85=""),"",IFERROR($I85-$B85,"")))</f>
        <v/>
      </c>
      <c r="N85" s="18">
        <f>IF($A85="","",IF($F85&lt;&gt;"","Yes","No"))</f>
        <v/>
      </c>
      <c r="O85" s="18">
        <f>IF($A85="","",IF($H85="Won","Yes","No"))</f>
        <v/>
      </c>
      <c r="P85" s="10">
        <f>IF(COUNTA($A85:$K85)=0,"",IF($A85="","Check lead ID",IF(AND($A85&lt;&gt;"",COUNTIF($A$5:$A$104,$A85)&gt;1),"Check duplicate lead ID",IF($B85="","Check lead date",IF(IFERROR(AND($F85&lt;&gt;"",$F85&lt;$B85),FALSE),"Check estimate date",IF(IFERROR(AND($I85&lt;&gt;"",$I85&lt;$B85),FALSE),"Check decision date",IF(IFERROR(AND($I85&lt;&gt;"",$F85&lt;&gt;"",$I85&lt;$F85),FALSE),"Check decision date",IF(AND($G85&lt;&gt;"",$F85=""),"Check estimate date",IF(AND(OR($H85="Estimate Sent",$H85="Won"),$F85=""),"Check estimate date",IF(AND(OR($H85="Won",$H85="Lost"),$I85=""),"Check decision date",IF(AND($H85="Won",$G85=""),"Check estimate amount",IF(AND(NOT(OR($H85="Won",$H85="Lost")),$K85&lt;&gt;"",$K85&lt;TODAY()),"Follow-up due",IF(IFERROR(AND(NOT(OR($H85="Won",$H85="Lost")),TODAY()-$B85&gt;Assumptions!$B$5,$K85=""),FALSE),"Set follow-up","No alert")))))))))))))</f>
        <v/>
      </c>
    </row>
    <row r="86">
      <c r="A86" s="20" t="n"/>
      <c r="B86" s="36" t="n"/>
      <c r="C86" s="22" t="n"/>
      <c r="D86" s="20" t="n"/>
      <c r="E86" s="22" t="n"/>
      <c r="F86" s="36" t="n"/>
      <c r="G86" s="37" t="n"/>
      <c r="H86" s="20" t="n"/>
      <c r="I86" s="36" t="n"/>
      <c r="J86" s="20" t="n"/>
      <c r="K86" s="36" t="n"/>
      <c r="L86" s="25">
        <f>IF($A86="","",IF(OR($B86="",$F86=""),"",IFERROR($F86-$B86,"")))</f>
        <v/>
      </c>
      <c r="M86" s="25">
        <f>IF($A86="","",IF(OR($B86="",$I86=""),"",IFERROR($I86-$B86,"")))</f>
        <v/>
      </c>
      <c r="N86" s="16">
        <f>IF($A86="","",IF($F86&lt;&gt;"","Yes","No"))</f>
        <v/>
      </c>
      <c r="O86" s="16">
        <f>IF($A86="","",IF($H86="Won","Yes","No"))</f>
        <v/>
      </c>
      <c r="P86" s="8">
        <f>IF(COUNTA($A86:$K86)=0,"",IF($A86="","Check lead ID",IF(AND($A86&lt;&gt;"",COUNTIF($A$5:$A$104,$A86)&gt;1),"Check duplicate lead ID",IF($B86="","Check lead date",IF(IFERROR(AND($F86&lt;&gt;"",$F86&lt;$B86),FALSE),"Check estimate date",IF(IFERROR(AND($I86&lt;&gt;"",$I86&lt;$B86),FALSE),"Check decision date",IF(IFERROR(AND($I86&lt;&gt;"",$F86&lt;&gt;"",$I86&lt;$F86),FALSE),"Check decision date",IF(AND($G86&lt;&gt;"",$F86=""),"Check estimate date",IF(AND(OR($H86="Estimate Sent",$H86="Won"),$F86=""),"Check estimate date",IF(AND(OR($H86="Won",$H86="Lost"),$I86=""),"Check decision date",IF(AND($H86="Won",$G86=""),"Check estimate amount",IF(AND(NOT(OR($H86="Won",$H86="Lost")),$K86&lt;&gt;"",$K86&lt;TODAY()),"Follow-up due",IF(IFERROR(AND(NOT(OR($H86="Won",$H86="Lost")),TODAY()-$B86&gt;Assumptions!$B$5,$K86=""),FALSE),"Set follow-up","No alert")))))))))))))</f>
        <v/>
      </c>
    </row>
    <row r="87">
      <c r="A87" s="20" t="n"/>
      <c r="B87" s="36" t="n"/>
      <c r="C87" s="22" t="n"/>
      <c r="D87" s="20" t="n"/>
      <c r="E87" s="22" t="n"/>
      <c r="F87" s="36" t="n"/>
      <c r="G87" s="37" t="n"/>
      <c r="H87" s="20" t="n"/>
      <c r="I87" s="36" t="n"/>
      <c r="J87" s="20" t="n"/>
      <c r="K87" s="36" t="n"/>
      <c r="L87" s="24">
        <f>IF($A87="","",IF(OR($B87="",$F87=""),"",IFERROR($F87-$B87,"")))</f>
        <v/>
      </c>
      <c r="M87" s="24">
        <f>IF($A87="","",IF(OR($B87="",$I87=""),"",IFERROR($I87-$B87,"")))</f>
        <v/>
      </c>
      <c r="N87" s="18">
        <f>IF($A87="","",IF($F87&lt;&gt;"","Yes","No"))</f>
        <v/>
      </c>
      <c r="O87" s="18">
        <f>IF($A87="","",IF($H87="Won","Yes","No"))</f>
        <v/>
      </c>
      <c r="P87" s="10">
        <f>IF(COUNTA($A87:$K87)=0,"",IF($A87="","Check lead ID",IF(AND($A87&lt;&gt;"",COUNTIF($A$5:$A$104,$A87)&gt;1),"Check duplicate lead ID",IF($B87="","Check lead date",IF(IFERROR(AND($F87&lt;&gt;"",$F87&lt;$B87),FALSE),"Check estimate date",IF(IFERROR(AND($I87&lt;&gt;"",$I87&lt;$B87),FALSE),"Check decision date",IF(IFERROR(AND($I87&lt;&gt;"",$F87&lt;&gt;"",$I87&lt;$F87),FALSE),"Check decision date",IF(AND($G87&lt;&gt;"",$F87=""),"Check estimate date",IF(AND(OR($H87="Estimate Sent",$H87="Won"),$F87=""),"Check estimate date",IF(AND(OR($H87="Won",$H87="Lost"),$I87=""),"Check decision date",IF(AND($H87="Won",$G87=""),"Check estimate amount",IF(AND(NOT(OR($H87="Won",$H87="Lost")),$K87&lt;&gt;"",$K87&lt;TODAY()),"Follow-up due",IF(IFERROR(AND(NOT(OR($H87="Won",$H87="Lost")),TODAY()-$B87&gt;Assumptions!$B$5,$K87=""),FALSE),"Set follow-up","No alert")))))))))))))</f>
        <v/>
      </c>
    </row>
    <row r="88">
      <c r="A88" s="20" t="n"/>
      <c r="B88" s="36" t="n"/>
      <c r="C88" s="22" t="n"/>
      <c r="D88" s="20" t="n"/>
      <c r="E88" s="22" t="n"/>
      <c r="F88" s="36" t="n"/>
      <c r="G88" s="37" t="n"/>
      <c r="H88" s="20" t="n"/>
      <c r="I88" s="36" t="n"/>
      <c r="J88" s="20" t="n"/>
      <c r="K88" s="36" t="n"/>
      <c r="L88" s="25">
        <f>IF($A88="","",IF(OR($B88="",$F88=""),"",IFERROR($F88-$B88,"")))</f>
        <v/>
      </c>
      <c r="M88" s="25">
        <f>IF($A88="","",IF(OR($B88="",$I88=""),"",IFERROR($I88-$B88,"")))</f>
        <v/>
      </c>
      <c r="N88" s="16">
        <f>IF($A88="","",IF($F88&lt;&gt;"","Yes","No"))</f>
        <v/>
      </c>
      <c r="O88" s="16">
        <f>IF($A88="","",IF($H88="Won","Yes","No"))</f>
        <v/>
      </c>
      <c r="P88" s="8">
        <f>IF(COUNTA($A88:$K88)=0,"",IF($A88="","Check lead ID",IF(AND($A88&lt;&gt;"",COUNTIF($A$5:$A$104,$A88)&gt;1),"Check duplicate lead ID",IF($B88="","Check lead date",IF(IFERROR(AND($F88&lt;&gt;"",$F88&lt;$B88),FALSE),"Check estimate date",IF(IFERROR(AND($I88&lt;&gt;"",$I88&lt;$B88),FALSE),"Check decision date",IF(IFERROR(AND($I88&lt;&gt;"",$F88&lt;&gt;"",$I88&lt;$F88),FALSE),"Check decision date",IF(AND($G88&lt;&gt;"",$F88=""),"Check estimate date",IF(AND(OR($H88="Estimate Sent",$H88="Won"),$F88=""),"Check estimate date",IF(AND(OR($H88="Won",$H88="Lost"),$I88=""),"Check decision date",IF(AND($H88="Won",$G88=""),"Check estimate amount",IF(AND(NOT(OR($H88="Won",$H88="Lost")),$K88&lt;&gt;"",$K88&lt;TODAY()),"Follow-up due",IF(IFERROR(AND(NOT(OR($H88="Won",$H88="Lost")),TODAY()-$B88&gt;Assumptions!$B$5,$K88=""),FALSE),"Set follow-up","No alert")))))))))))))</f>
        <v/>
      </c>
    </row>
    <row r="89">
      <c r="A89" s="20" t="n"/>
      <c r="B89" s="36" t="n"/>
      <c r="C89" s="22" t="n"/>
      <c r="D89" s="20" t="n"/>
      <c r="E89" s="22" t="n"/>
      <c r="F89" s="36" t="n"/>
      <c r="G89" s="37" t="n"/>
      <c r="H89" s="20" t="n"/>
      <c r="I89" s="36" t="n"/>
      <c r="J89" s="20" t="n"/>
      <c r="K89" s="36" t="n"/>
      <c r="L89" s="24">
        <f>IF($A89="","",IF(OR($B89="",$F89=""),"",IFERROR($F89-$B89,"")))</f>
        <v/>
      </c>
      <c r="M89" s="24">
        <f>IF($A89="","",IF(OR($B89="",$I89=""),"",IFERROR($I89-$B89,"")))</f>
        <v/>
      </c>
      <c r="N89" s="18">
        <f>IF($A89="","",IF($F89&lt;&gt;"","Yes","No"))</f>
        <v/>
      </c>
      <c r="O89" s="18">
        <f>IF($A89="","",IF($H89="Won","Yes","No"))</f>
        <v/>
      </c>
      <c r="P89" s="10">
        <f>IF(COUNTA($A89:$K89)=0,"",IF($A89="","Check lead ID",IF(AND($A89&lt;&gt;"",COUNTIF($A$5:$A$104,$A89)&gt;1),"Check duplicate lead ID",IF($B89="","Check lead date",IF(IFERROR(AND($F89&lt;&gt;"",$F89&lt;$B89),FALSE),"Check estimate date",IF(IFERROR(AND($I89&lt;&gt;"",$I89&lt;$B89),FALSE),"Check decision date",IF(IFERROR(AND($I89&lt;&gt;"",$F89&lt;&gt;"",$I89&lt;$F89),FALSE),"Check decision date",IF(AND($G89&lt;&gt;"",$F89=""),"Check estimate date",IF(AND(OR($H89="Estimate Sent",$H89="Won"),$F89=""),"Check estimate date",IF(AND(OR($H89="Won",$H89="Lost"),$I89=""),"Check decision date",IF(AND($H89="Won",$G89=""),"Check estimate amount",IF(AND(NOT(OR($H89="Won",$H89="Lost")),$K89&lt;&gt;"",$K89&lt;TODAY()),"Follow-up due",IF(IFERROR(AND(NOT(OR($H89="Won",$H89="Lost")),TODAY()-$B89&gt;Assumptions!$B$5,$K89=""),FALSE),"Set follow-up","No alert")))))))))))))</f>
        <v/>
      </c>
    </row>
    <row r="90">
      <c r="A90" s="20" t="n"/>
      <c r="B90" s="36" t="n"/>
      <c r="C90" s="22" t="n"/>
      <c r="D90" s="20" t="n"/>
      <c r="E90" s="22" t="n"/>
      <c r="F90" s="36" t="n"/>
      <c r="G90" s="37" t="n"/>
      <c r="H90" s="20" t="n"/>
      <c r="I90" s="36" t="n"/>
      <c r="J90" s="20" t="n"/>
      <c r="K90" s="36" t="n"/>
      <c r="L90" s="25">
        <f>IF($A90="","",IF(OR($B90="",$F90=""),"",IFERROR($F90-$B90,"")))</f>
        <v/>
      </c>
      <c r="M90" s="25">
        <f>IF($A90="","",IF(OR($B90="",$I90=""),"",IFERROR($I90-$B90,"")))</f>
        <v/>
      </c>
      <c r="N90" s="16">
        <f>IF($A90="","",IF($F90&lt;&gt;"","Yes","No"))</f>
        <v/>
      </c>
      <c r="O90" s="16">
        <f>IF($A90="","",IF($H90="Won","Yes","No"))</f>
        <v/>
      </c>
      <c r="P90" s="8">
        <f>IF(COUNTA($A90:$K90)=0,"",IF($A90="","Check lead ID",IF(AND($A90&lt;&gt;"",COUNTIF($A$5:$A$104,$A90)&gt;1),"Check duplicate lead ID",IF($B90="","Check lead date",IF(IFERROR(AND($F90&lt;&gt;"",$F90&lt;$B90),FALSE),"Check estimate date",IF(IFERROR(AND($I90&lt;&gt;"",$I90&lt;$B90),FALSE),"Check decision date",IF(IFERROR(AND($I90&lt;&gt;"",$F90&lt;&gt;"",$I90&lt;$F90),FALSE),"Check decision date",IF(AND($G90&lt;&gt;"",$F90=""),"Check estimate date",IF(AND(OR($H90="Estimate Sent",$H90="Won"),$F90=""),"Check estimate date",IF(AND(OR($H90="Won",$H90="Lost"),$I90=""),"Check decision date",IF(AND($H90="Won",$G90=""),"Check estimate amount",IF(AND(NOT(OR($H90="Won",$H90="Lost")),$K90&lt;&gt;"",$K90&lt;TODAY()),"Follow-up due",IF(IFERROR(AND(NOT(OR($H90="Won",$H90="Lost")),TODAY()-$B90&gt;Assumptions!$B$5,$K90=""),FALSE),"Set follow-up","No alert")))))))))))))</f>
        <v/>
      </c>
    </row>
    <row r="91">
      <c r="A91" s="20" t="n"/>
      <c r="B91" s="36" t="n"/>
      <c r="C91" s="22" t="n"/>
      <c r="D91" s="20" t="n"/>
      <c r="E91" s="22" t="n"/>
      <c r="F91" s="36" t="n"/>
      <c r="G91" s="37" t="n"/>
      <c r="H91" s="20" t="n"/>
      <c r="I91" s="36" t="n"/>
      <c r="J91" s="20" t="n"/>
      <c r="K91" s="36" t="n"/>
      <c r="L91" s="24">
        <f>IF($A91="","",IF(OR($B91="",$F91=""),"",IFERROR($F91-$B91,"")))</f>
        <v/>
      </c>
      <c r="M91" s="24">
        <f>IF($A91="","",IF(OR($B91="",$I91=""),"",IFERROR($I91-$B91,"")))</f>
        <v/>
      </c>
      <c r="N91" s="18">
        <f>IF($A91="","",IF($F91&lt;&gt;"","Yes","No"))</f>
        <v/>
      </c>
      <c r="O91" s="18">
        <f>IF($A91="","",IF($H91="Won","Yes","No"))</f>
        <v/>
      </c>
      <c r="P91" s="10">
        <f>IF(COUNTA($A91:$K91)=0,"",IF($A91="","Check lead ID",IF(AND($A91&lt;&gt;"",COUNTIF($A$5:$A$104,$A91)&gt;1),"Check duplicate lead ID",IF($B91="","Check lead date",IF(IFERROR(AND($F91&lt;&gt;"",$F91&lt;$B91),FALSE),"Check estimate date",IF(IFERROR(AND($I91&lt;&gt;"",$I91&lt;$B91),FALSE),"Check decision date",IF(IFERROR(AND($I91&lt;&gt;"",$F91&lt;&gt;"",$I91&lt;$F91),FALSE),"Check decision date",IF(AND($G91&lt;&gt;"",$F91=""),"Check estimate date",IF(AND(OR($H91="Estimate Sent",$H91="Won"),$F91=""),"Check estimate date",IF(AND(OR($H91="Won",$H91="Lost"),$I91=""),"Check decision date",IF(AND($H91="Won",$G91=""),"Check estimate amount",IF(AND(NOT(OR($H91="Won",$H91="Lost")),$K91&lt;&gt;"",$K91&lt;TODAY()),"Follow-up due",IF(IFERROR(AND(NOT(OR($H91="Won",$H91="Lost")),TODAY()-$B91&gt;Assumptions!$B$5,$K91=""),FALSE),"Set follow-up","No alert")))))))))))))</f>
        <v/>
      </c>
    </row>
    <row r="92">
      <c r="A92" s="20" t="n"/>
      <c r="B92" s="36" t="n"/>
      <c r="C92" s="22" t="n"/>
      <c r="D92" s="20" t="n"/>
      <c r="E92" s="22" t="n"/>
      <c r="F92" s="36" t="n"/>
      <c r="G92" s="37" t="n"/>
      <c r="H92" s="20" t="n"/>
      <c r="I92" s="36" t="n"/>
      <c r="J92" s="20" t="n"/>
      <c r="K92" s="36" t="n"/>
      <c r="L92" s="25">
        <f>IF($A92="","",IF(OR($B92="",$F92=""),"",IFERROR($F92-$B92,"")))</f>
        <v/>
      </c>
      <c r="M92" s="25">
        <f>IF($A92="","",IF(OR($B92="",$I92=""),"",IFERROR($I92-$B92,"")))</f>
        <v/>
      </c>
      <c r="N92" s="16">
        <f>IF($A92="","",IF($F92&lt;&gt;"","Yes","No"))</f>
        <v/>
      </c>
      <c r="O92" s="16">
        <f>IF($A92="","",IF($H92="Won","Yes","No"))</f>
        <v/>
      </c>
      <c r="P92" s="8">
        <f>IF(COUNTA($A92:$K92)=0,"",IF($A92="","Check lead ID",IF(AND($A92&lt;&gt;"",COUNTIF($A$5:$A$104,$A92)&gt;1),"Check duplicate lead ID",IF($B92="","Check lead date",IF(IFERROR(AND($F92&lt;&gt;"",$F92&lt;$B92),FALSE),"Check estimate date",IF(IFERROR(AND($I92&lt;&gt;"",$I92&lt;$B92),FALSE),"Check decision date",IF(IFERROR(AND($I92&lt;&gt;"",$F92&lt;&gt;"",$I92&lt;$F92),FALSE),"Check decision date",IF(AND($G92&lt;&gt;"",$F92=""),"Check estimate date",IF(AND(OR($H92="Estimate Sent",$H92="Won"),$F92=""),"Check estimate date",IF(AND(OR($H92="Won",$H92="Lost"),$I92=""),"Check decision date",IF(AND($H92="Won",$G92=""),"Check estimate amount",IF(AND(NOT(OR($H92="Won",$H92="Lost")),$K92&lt;&gt;"",$K92&lt;TODAY()),"Follow-up due",IF(IFERROR(AND(NOT(OR($H92="Won",$H92="Lost")),TODAY()-$B92&gt;Assumptions!$B$5,$K92=""),FALSE),"Set follow-up","No alert")))))))))))))</f>
        <v/>
      </c>
    </row>
    <row r="93">
      <c r="A93" s="20" t="n"/>
      <c r="B93" s="36" t="n"/>
      <c r="C93" s="22" t="n"/>
      <c r="D93" s="20" t="n"/>
      <c r="E93" s="22" t="n"/>
      <c r="F93" s="36" t="n"/>
      <c r="G93" s="37" t="n"/>
      <c r="H93" s="20" t="n"/>
      <c r="I93" s="36" t="n"/>
      <c r="J93" s="20" t="n"/>
      <c r="K93" s="36" t="n"/>
      <c r="L93" s="24">
        <f>IF($A93="","",IF(OR($B93="",$F93=""),"",IFERROR($F93-$B93,"")))</f>
        <v/>
      </c>
      <c r="M93" s="24">
        <f>IF($A93="","",IF(OR($B93="",$I93=""),"",IFERROR($I93-$B93,"")))</f>
        <v/>
      </c>
      <c r="N93" s="18">
        <f>IF($A93="","",IF($F93&lt;&gt;"","Yes","No"))</f>
        <v/>
      </c>
      <c r="O93" s="18">
        <f>IF($A93="","",IF($H93="Won","Yes","No"))</f>
        <v/>
      </c>
      <c r="P93" s="10">
        <f>IF(COUNTA($A93:$K93)=0,"",IF($A93="","Check lead ID",IF(AND($A93&lt;&gt;"",COUNTIF($A$5:$A$104,$A93)&gt;1),"Check duplicate lead ID",IF($B93="","Check lead date",IF(IFERROR(AND($F93&lt;&gt;"",$F93&lt;$B93),FALSE),"Check estimate date",IF(IFERROR(AND($I93&lt;&gt;"",$I93&lt;$B93),FALSE),"Check decision date",IF(IFERROR(AND($I93&lt;&gt;"",$F93&lt;&gt;"",$I93&lt;$F93),FALSE),"Check decision date",IF(AND($G93&lt;&gt;"",$F93=""),"Check estimate date",IF(AND(OR($H93="Estimate Sent",$H93="Won"),$F93=""),"Check estimate date",IF(AND(OR($H93="Won",$H93="Lost"),$I93=""),"Check decision date",IF(AND($H93="Won",$G93=""),"Check estimate amount",IF(AND(NOT(OR($H93="Won",$H93="Lost")),$K93&lt;&gt;"",$K93&lt;TODAY()),"Follow-up due",IF(IFERROR(AND(NOT(OR($H93="Won",$H93="Lost")),TODAY()-$B93&gt;Assumptions!$B$5,$K93=""),FALSE),"Set follow-up","No alert")))))))))))))</f>
        <v/>
      </c>
    </row>
    <row r="94">
      <c r="A94" s="20" t="n"/>
      <c r="B94" s="36" t="n"/>
      <c r="C94" s="22" t="n"/>
      <c r="D94" s="20" t="n"/>
      <c r="E94" s="22" t="n"/>
      <c r="F94" s="36" t="n"/>
      <c r="G94" s="37" t="n"/>
      <c r="H94" s="20" t="n"/>
      <c r="I94" s="36" t="n"/>
      <c r="J94" s="20" t="n"/>
      <c r="K94" s="36" t="n"/>
      <c r="L94" s="25">
        <f>IF($A94="","",IF(OR($B94="",$F94=""),"",IFERROR($F94-$B94,"")))</f>
        <v/>
      </c>
      <c r="M94" s="25">
        <f>IF($A94="","",IF(OR($B94="",$I94=""),"",IFERROR($I94-$B94,"")))</f>
        <v/>
      </c>
      <c r="N94" s="16">
        <f>IF($A94="","",IF($F94&lt;&gt;"","Yes","No"))</f>
        <v/>
      </c>
      <c r="O94" s="16">
        <f>IF($A94="","",IF($H94="Won","Yes","No"))</f>
        <v/>
      </c>
      <c r="P94" s="8">
        <f>IF(COUNTA($A94:$K94)=0,"",IF($A94="","Check lead ID",IF(AND($A94&lt;&gt;"",COUNTIF($A$5:$A$104,$A94)&gt;1),"Check duplicate lead ID",IF($B94="","Check lead date",IF(IFERROR(AND($F94&lt;&gt;"",$F94&lt;$B94),FALSE),"Check estimate date",IF(IFERROR(AND($I94&lt;&gt;"",$I94&lt;$B94),FALSE),"Check decision date",IF(IFERROR(AND($I94&lt;&gt;"",$F94&lt;&gt;"",$I94&lt;$F94),FALSE),"Check decision date",IF(AND($G94&lt;&gt;"",$F94=""),"Check estimate date",IF(AND(OR($H94="Estimate Sent",$H94="Won"),$F94=""),"Check estimate date",IF(AND(OR($H94="Won",$H94="Lost"),$I94=""),"Check decision date",IF(AND($H94="Won",$G94=""),"Check estimate amount",IF(AND(NOT(OR($H94="Won",$H94="Lost")),$K94&lt;&gt;"",$K94&lt;TODAY()),"Follow-up due",IF(IFERROR(AND(NOT(OR($H94="Won",$H94="Lost")),TODAY()-$B94&gt;Assumptions!$B$5,$K94=""),FALSE),"Set follow-up","No alert")))))))))))))</f>
        <v/>
      </c>
    </row>
    <row r="95">
      <c r="A95" s="20" t="n"/>
      <c r="B95" s="36" t="n"/>
      <c r="C95" s="22" t="n"/>
      <c r="D95" s="20" t="n"/>
      <c r="E95" s="22" t="n"/>
      <c r="F95" s="36" t="n"/>
      <c r="G95" s="37" t="n"/>
      <c r="H95" s="20" t="n"/>
      <c r="I95" s="36" t="n"/>
      <c r="J95" s="20" t="n"/>
      <c r="K95" s="36" t="n"/>
      <c r="L95" s="24">
        <f>IF($A95="","",IF(OR($B95="",$F95=""),"",IFERROR($F95-$B95,"")))</f>
        <v/>
      </c>
      <c r="M95" s="24">
        <f>IF($A95="","",IF(OR($B95="",$I95=""),"",IFERROR($I95-$B95,"")))</f>
        <v/>
      </c>
      <c r="N95" s="18">
        <f>IF($A95="","",IF($F95&lt;&gt;"","Yes","No"))</f>
        <v/>
      </c>
      <c r="O95" s="18">
        <f>IF($A95="","",IF($H95="Won","Yes","No"))</f>
        <v/>
      </c>
      <c r="P95" s="10">
        <f>IF(COUNTA($A95:$K95)=0,"",IF($A95="","Check lead ID",IF(AND($A95&lt;&gt;"",COUNTIF($A$5:$A$104,$A95)&gt;1),"Check duplicate lead ID",IF($B95="","Check lead date",IF(IFERROR(AND($F95&lt;&gt;"",$F95&lt;$B95),FALSE),"Check estimate date",IF(IFERROR(AND($I95&lt;&gt;"",$I95&lt;$B95),FALSE),"Check decision date",IF(IFERROR(AND($I95&lt;&gt;"",$F95&lt;&gt;"",$I95&lt;$F95),FALSE),"Check decision date",IF(AND($G95&lt;&gt;"",$F95=""),"Check estimate date",IF(AND(OR($H95="Estimate Sent",$H95="Won"),$F95=""),"Check estimate date",IF(AND(OR($H95="Won",$H95="Lost"),$I95=""),"Check decision date",IF(AND($H95="Won",$G95=""),"Check estimate amount",IF(AND(NOT(OR($H95="Won",$H95="Lost")),$K95&lt;&gt;"",$K95&lt;TODAY()),"Follow-up due",IF(IFERROR(AND(NOT(OR($H95="Won",$H95="Lost")),TODAY()-$B95&gt;Assumptions!$B$5,$K95=""),FALSE),"Set follow-up","No alert")))))))))))))</f>
        <v/>
      </c>
    </row>
    <row r="96">
      <c r="A96" s="20" t="n"/>
      <c r="B96" s="36" t="n"/>
      <c r="C96" s="22" t="n"/>
      <c r="D96" s="20" t="n"/>
      <c r="E96" s="22" t="n"/>
      <c r="F96" s="36" t="n"/>
      <c r="G96" s="37" t="n"/>
      <c r="H96" s="20" t="n"/>
      <c r="I96" s="36" t="n"/>
      <c r="J96" s="20" t="n"/>
      <c r="K96" s="36" t="n"/>
      <c r="L96" s="25">
        <f>IF($A96="","",IF(OR($B96="",$F96=""),"",IFERROR($F96-$B96,"")))</f>
        <v/>
      </c>
      <c r="M96" s="25">
        <f>IF($A96="","",IF(OR($B96="",$I96=""),"",IFERROR($I96-$B96,"")))</f>
        <v/>
      </c>
      <c r="N96" s="16">
        <f>IF($A96="","",IF($F96&lt;&gt;"","Yes","No"))</f>
        <v/>
      </c>
      <c r="O96" s="16">
        <f>IF($A96="","",IF($H96="Won","Yes","No"))</f>
        <v/>
      </c>
      <c r="P96" s="8">
        <f>IF(COUNTA($A96:$K96)=0,"",IF($A96="","Check lead ID",IF(AND($A96&lt;&gt;"",COUNTIF($A$5:$A$104,$A96)&gt;1),"Check duplicate lead ID",IF($B96="","Check lead date",IF(IFERROR(AND($F96&lt;&gt;"",$F96&lt;$B96),FALSE),"Check estimate date",IF(IFERROR(AND($I96&lt;&gt;"",$I96&lt;$B96),FALSE),"Check decision date",IF(IFERROR(AND($I96&lt;&gt;"",$F96&lt;&gt;"",$I96&lt;$F96),FALSE),"Check decision date",IF(AND($G96&lt;&gt;"",$F96=""),"Check estimate date",IF(AND(OR($H96="Estimate Sent",$H96="Won"),$F96=""),"Check estimate date",IF(AND(OR($H96="Won",$H96="Lost"),$I96=""),"Check decision date",IF(AND($H96="Won",$G96=""),"Check estimate amount",IF(AND(NOT(OR($H96="Won",$H96="Lost")),$K96&lt;&gt;"",$K96&lt;TODAY()),"Follow-up due",IF(IFERROR(AND(NOT(OR($H96="Won",$H96="Lost")),TODAY()-$B96&gt;Assumptions!$B$5,$K96=""),FALSE),"Set follow-up","No alert")))))))))))))</f>
        <v/>
      </c>
    </row>
    <row r="97">
      <c r="A97" s="20" t="n"/>
      <c r="B97" s="36" t="n"/>
      <c r="C97" s="22" t="n"/>
      <c r="D97" s="20" t="n"/>
      <c r="E97" s="22" t="n"/>
      <c r="F97" s="36" t="n"/>
      <c r="G97" s="37" t="n"/>
      <c r="H97" s="20" t="n"/>
      <c r="I97" s="36" t="n"/>
      <c r="J97" s="20" t="n"/>
      <c r="K97" s="36" t="n"/>
      <c r="L97" s="24">
        <f>IF($A97="","",IF(OR($B97="",$F97=""),"",IFERROR($F97-$B97,"")))</f>
        <v/>
      </c>
      <c r="M97" s="24">
        <f>IF($A97="","",IF(OR($B97="",$I97=""),"",IFERROR($I97-$B97,"")))</f>
        <v/>
      </c>
      <c r="N97" s="18">
        <f>IF($A97="","",IF($F97&lt;&gt;"","Yes","No"))</f>
        <v/>
      </c>
      <c r="O97" s="18">
        <f>IF($A97="","",IF($H97="Won","Yes","No"))</f>
        <v/>
      </c>
      <c r="P97" s="10">
        <f>IF(COUNTA($A97:$K97)=0,"",IF($A97="","Check lead ID",IF(AND($A97&lt;&gt;"",COUNTIF($A$5:$A$104,$A97)&gt;1),"Check duplicate lead ID",IF($B97="","Check lead date",IF(IFERROR(AND($F97&lt;&gt;"",$F97&lt;$B97),FALSE),"Check estimate date",IF(IFERROR(AND($I97&lt;&gt;"",$I97&lt;$B97),FALSE),"Check decision date",IF(IFERROR(AND($I97&lt;&gt;"",$F97&lt;&gt;"",$I97&lt;$F97),FALSE),"Check decision date",IF(AND($G97&lt;&gt;"",$F97=""),"Check estimate date",IF(AND(OR($H97="Estimate Sent",$H97="Won"),$F97=""),"Check estimate date",IF(AND(OR($H97="Won",$H97="Lost"),$I97=""),"Check decision date",IF(AND($H97="Won",$G97=""),"Check estimate amount",IF(AND(NOT(OR($H97="Won",$H97="Lost")),$K97&lt;&gt;"",$K97&lt;TODAY()),"Follow-up due",IF(IFERROR(AND(NOT(OR($H97="Won",$H97="Lost")),TODAY()-$B97&gt;Assumptions!$B$5,$K97=""),FALSE),"Set follow-up","No alert")))))))))))))</f>
        <v/>
      </c>
    </row>
    <row r="98">
      <c r="A98" s="20" t="n"/>
      <c r="B98" s="36" t="n"/>
      <c r="C98" s="22" t="n"/>
      <c r="D98" s="20" t="n"/>
      <c r="E98" s="22" t="n"/>
      <c r="F98" s="36" t="n"/>
      <c r="G98" s="37" t="n"/>
      <c r="H98" s="20" t="n"/>
      <c r="I98" s="36" t="n"/>
      <c r="J98" s="20" t="n"/>
      <c r="K98" s="36" t="n"/>
      <c r="L98" s="25">
        <f>IF($A98="","",IF(OR($B98="",$F98=""),"",IFERROR($F98-$B98,"")))</f>
        <v/>
      </c>
      <c r="M98" s="25">
        <f>IF($A98="","",IF(OR($B98="",$I98=""),"",IFERROR($I98-$B98,"")))</f>
        <v/>
      </c>
      <c r="N98" s="16">
        <f>IF($A98="","",IF($F98&lt;&gt;"","Yes","No"))</f>
        <v/>
      </c>
      <c r="O98" s="16">
        <f>IF($A98="","",IF($H98="Won","Yes","No"))</f>
        <v/>
      </c>
      <c r="P98" s="8">
        <f>IF(COUNTA($A98:$K98)=0,"",IF($A98="","Check lead ID",IF(AND($A98&lt;&gt;"",COUNTIF($A$5:$A$104,$A98)&gt;1),"Check duplicate lead ID",IF($B98="","Check lead date",IF(IFERROR(AND($F98&lt;&gt;"",$F98&lt;$B98),FALSE),"Check estimate date",IF(IFERROR(AND($I98&lt;&gt;"",$I98&lt;$B98),FALSE),"Check decision date",IF(IFERROR(AND($I98&lt;&gt;"",$F98&lt;&gt;"",$I98&lt;$F98),FALSE),"Check decision date",IF(AND($G98&lt;&gt;"",$F98=""),"Check estimate date",IF(AND(OR($H98="Estimate Sent",$H98="Won"),$F98=""),"Check estimate date",IF(AND(OR($H98="Won",$H98="Lost"),$I98=""),"Check decision date",IF(AND($H98="Won",$G98=""),"Check estimate amount",IF(AND(NOT(OR($H98="Won",$H98="Lost")),$K98&lt;&gt;"",$K98&lt;TODAY()),"Follow-up due",IF(IFERROR(AND(NOT(OR($H98="Won",$H98="Lost")),TODAY()-$B98&gt;Assumptions!$B$5,$K98=""),FALSE),"Set follow-up","No alert")))))))))))))</f>
        <v/>
      </c>
    </row>
    <row r="99">
      <c r="A99" s="20" t="n"/>
      <c r="B99" s="36" t="n"/>
      <c r="C99" s="22" t="n"/>
      <c r="D99" s="20" t="n"/>
      <c r="E99" s="22" t="n"/>
      <c r="F99" s="36" t="n"/>
      <c r="G99" s="37" t="n"/>
      <c r="H99" s="20" t="n"/>
      <c r="I99" s="36" t="n"/>
      <c r="J99" s="20" t="n"/>
      <c r="K99" s="36" t="n"/>
      <c r="L99" s="24">
        <f>IF($A99="","",IF(OR($B99="",$F99=""),"",IFERROR($F99-$B99,"")))</f>
        <v/>
      </c>
      <c r="M99" s="24">
        <f>IF($A99="","",IF(OR($B99="",$I99=""),"",IFERROR($I99-$B99,"")))</f>
        <v/>
      </c>
      <c r="N99" s="18">
        <f>IF($A99="","",IF($F99&lt;&gt;"","Yes","No"))</f>
        <v/>
      </c>
      <c r="O99" s="18">
        <f>IF($A99="","",IF($H99="Won","Yes","No"))</f>
        <v/>
      </c>
      <c r="P99" s="10">
        <f>IF(COUNTA($A99:$K99)=0,"",IF($A99="","Check lead ID",IF(AND($A99&lt;&gt;"",COUNTIF($A$5:$A$104,$A99)&gt;1),"Check duplicate lead ID",IF($B99="","Check lead date",IF(IFERROR(AND($F99&lt;&gt;"",$F99&lt;$B99),FALSE),"Check estimate date",IF(IFERROR(AND($I99&lt;&gt;"",$I99&lt;$B99),FALSE),"Check decision date",IF(IFERROR(AND($I99&lt;&gt;"",$F99&lt;&gt;"",$I99&lt;$F99),FALSE),"Check decision date",IF(AND($G99&lt;&gt;"",$F99=""),"Check estimate date",IF(AND(OR($H99="Estimate Sent",$H99="Won"),$F99=""),"Check estimate date",IF(AND(OR($H99="Won",$H99="Lost"),$I99=""),"Check decision date",IF(AND($H99="Won",$G99=""),"Check estimate amount",IF(AND(NOT(OR($H99="Won",$H99="Lost")),$K99&lt;&gt;"",$K99&lt;TODAY()),"Follow-up due",IF(IFERROR(AND(NOT(OR($H99="Won",$H99="Lost")),TODAY()-$B99&gt;Assumptions!$B$5,$K99=""),FALSE),"Set follow-up","No alert")))))))))))))</f>
        <v/>
      </c>
    </row>
    <row r="100">
      <c r="A100" s="20" t="n"/>
      <c r="B100" s="36" t="n"/>
      <c r="C100" s="22" t="n"/>
      <c r="D100" s="20" t="n"/>
      <c r="E100" s="22" t="n"/>
      <c r="F100" s="36" t="n"/>
      <c r="G100" s="37" t="n"/>
      <c r="H100" s="20" t="n"/>
      <c r="I100" s="36" t="n"/>
      <c r="J100" s="20" t="n"/>
      <c r="K100" s="36" t="n"/>
      <c r="L100" s="25">
        <f>IF($A100="","",IF(OR($B100="",$F100=""),"",IFERROR($F100-$B100,"")))</f>
        <v/>
      </c>
      <c r="M100" s="25">
        <f>IF($A100="","",IF(OR($B100="",$I100=""),"",IFERROR($I100-$B100,"")))</f>
        <v/>
      </c>
      <c r="N100" s="16">
        <f>IF($A100="","",IF($F100&lt;&gt;"","Yes","No"))</f>
        <v/>
      </c>
      <c r="O100" s="16">
        <f>IF($A100="","",IF($H100="Won","Yes","No"))</f>
        <v/>
      </c>
      <c r="P100" s="8">
        <f>IF(COUNTA($A100:$K100)=0,"",IF($A100="","Check lead ID",IF(AND($A100&lt;&gt;"",COUNTIF($A$5:$A$104,$A100)&gt;1),"Check duplicate lead ID",IF($B100="","Check lead date",IF(IFERROR(AND($F100&lt;&gt;"",$F100&lt;$B100),FALSE),"Check estimate date",IF(IFERROR(AND($I100&lt;&gt;"",$I100&lt;$B100),FALSE),"Check decision date",IF(IFERROR(AND($I100&lt;&gt;"",$F100&lt;&gt;"",$I100&lt;$F100),FALSE),"Check decision date",IF(AND($G100&lt;&gt;"",$F100=""),"Check estimate date",IF(AND(OR($H100="Estimate Sent",$H100="Won"),$F100=""),"Check estimate date",IF(AND(OR($H100="Won",$H100="Lost"),$I100=""),"Check decision date",IF(AND($H100="Won",$G100=""),"Check estimate amount",IF(AND(NOT(OR($H100="Won",$H100="Lost")),$K100&lt;&gt;"",$K100&lt;TODAY()),"Follow-up due",IF(IFERROR(AND(NOT(OR($H100="Won",$H100="Lost")),TODAY()-$B100&gt;Assumptions!$B$5,$K100=""),FALSE),"Set follow-up","No alert")))))))))))))</f>
        <v/>
      </c>
    </row>
    <row r="101">
      <c r="A101" s="20" t="n"/>
      <c r="B101" s="36" t="n"/>
      <c r="C101" s="22" t="n"/>
      <c r="D101" s="20" t="n"/>
      <c r="E101" s="22" t="n"/>
      <c r="F101" s="36" t="n"/>
      <c r="G101" s="37" t="n"/>
      <c r="H101" s="20" t="n"/>
      <c r="I101" s="36" t="n"/>
      <c r="J101" s="20" t="n"/>
      <c r="K101" s="36" t="n"/>
      <c r="L101" s="24">
        <f>IF($A101="","",IF(OR($B101="",$F101=""),"",IFERROR($F101-$B101,"")))</f>
        <v/>
      </c>
      <c r="M101" s="24">
        <f>IF($A101="","",IF(OR($B101="",$I101=""),"",IFERROR($I101-$B101,"")))</f>
        <v/>
      </c>
      <c r="N101" s="18">
        <f>IF($A101="","",IF($F101&lt;&gt;"","Yes","No"))</f>
        <v/>
      </c>
      <c r="O101" s="18">
        <f>IF($A101="","",IF($H101="Won","Yes","No"))</f>
        <v/>
      </c>
      <c r="P101" s="10">
        <f>IF(COUNTA($A101:$K101)=0,"",IF($A101="","Check lead ID",IF(AND($A101&lt;&gt;"",COUNTIF($A$5:$A$104,$A101)&gt;1),"Check duplicate lead ID",IF($B101="","Check lead date",IF(IFERROR(AND($F101&lt;&gt;"",$F101&lt;$B101),FALSE),"Check estimate date",IF(IFERROR(AND($I101&lt;&gt;"",$I101&lt;$B101),FALSE),"Check decision date",IF(IFERROR(AND($I101&lt;&gt;"",$F101&lt;&gt;"",$I101&lt;$F101),FALSE),"Check decision date",IF(AND($G101&lt;&gt;"",$F101=""),"Check estimate date",IF(AND(OR($H101="Estimate Sent",$H101="Won"),$F101=""),"Check estimate date",IF(AND(OR($H101="Won",$H101="Lost"),$I101=""),"Check decision date",IF(AND($H101="Won",$G101=""),"Check estimate amount",IF(AND(NOT(OR($H101="Won",$H101="Lost")),$K101&lt;&gt;"",$K101&lt;TODAY()),"Follow-up due",IF(IFERROR(AND(NOT(OR($H101="Won",$H101="Lost")),TODAY()-$B101&gt;Assumptions!$B$5,$K101=""),FALSE),"Set follow-up","No alert")))))))))))))</f>
        <v/>
      </c>
    </row>
    <row r="102">
      <c r="A102" s="20" t="n"/>
      <c r="B102" s="36" t="n"/>
      <c r="C102" s="22" t="n"/>
      <c r="D102" s="20" t="n"/>
      <c r="E102" s="22" t="n"/>
      <c r="F102" s="36" t="n"/>
      <c r="G102" s="37" t="n"/>
      <c r="H102" s="20" t="n"/>
      <c r="I102" s="36" t="n"/>
      <c r="J102" s="20" t="n"/>
      <c r="K102" s="36" t="n"/>
      <c r="L102" s="25">
        <f>IF($A102="","",IF(OR($B102="",$F102=""),"",IFERROR($F102-$B102,"")))</f>
        <v/>
      </c>
      <c r="M102" s="25">
        <f>IF($A102="","",IF(OR($B102="",$I102=""),"",IFERROR($I102-$B102,"")))</f>
        <v/>
      </c>
      <c r="N102" s="16">
        <f>IF($A102="","",IF($F102&lt;&gt;"","Yes","No"))</f>
        <v/>
      </c>
      <c r="O102" s="16">
        <f>IF($A102="","",IF($H102="Won","Yes","No"))</f>
        <v/>
      </c>
      <c r="P102" s="8">
        <f>IF(COUNTA($A102:$K102)=0,"",IF($A102="","Check lead ID",IF(AND($A102&lt;&gt;"",COUNTIF($A$5:$A$104,$A102)&gt;1),"Check duplicate lead ID",IF($B102="","Check lead date",IF(IFERROR(AND($F102&lt;&gt;"",$F102&lt;$B102),FALSE),"Check estimate date",IF(IFERROR(AND($I102&lt;&gt;"",$I102&lt;$B102),FALSE),"Check decision date",IF(IFERROR(AND($I102&lt;&gt;"",$F102&lt;&gt;"",$I102&lt;$F102),FALSE),"Check decision date",IF(AND($G102&lt;&gt;"",$F102=""),"Check estimate date",IF(AND(OR($H102="Estimate Sent",$H102="Won"),$F102=""),"Check estimate date",IF(AND(OR($H102="Won",$H102="Lost"),$I102=""),"Check decision date",IF(AND($H102="Won",$G102=""),"Check estimate amount",IF(AND(NOT(OR($H102="Won",$H102="Lost")),$K102&lt;&gt;"",$K102&lt;TODAY()),"Follow-up due",IF(IFERROR(AND(NOT(OR($H102="Won",$H102="Lost")),TODAY()-$B102&gt;Assumptions!$B$5,$K102=""),FALSE),"Set follow-up","No alert")))))))))))))</f>
        <v/>
      </c>
    </row>
    <row r="103">
      <c r="A103" s="20" t="n"/>
      <c r="B103" s="36" t="n"/>
      <c r="C103" s="22" t="n"/>
      <c r="D103" s="20" t="n"/>
      <c r="E103" s="22" t="n"/>
      <c r="F103" s="36" t="n"/>
      <c r="G103" s="37" t="n"/>
      <c r="H103" s="20" t="n"/>
      <c r="I103" s="36" t="n"/>
      <c r="J103" s="20" t="n"/>
      <c r="K103" s="36" t="n"/>
      <c r="L103" s="24">
        <f>IF($A103="","",IF(OR($B103="",$F103=""),"",IFERROR($F103-$B103,"")))</f>
        <v/>
      </c>
      <c r="M103" s="24">
        <f>IF($A103="","",IF(OR($B103="",$I103=""),"",IFERROR($I103-$B103,"")))</f>
        <v/>
      </c>
      <c r="N103" s="18">
        <f>IF($A103="","",IF($F103&lt;&gt;"","Yes","No"))</f>
        <v/>
      </c>
      <c r="O103" s="18">
        <f>IF($A103="","",IF($H103="Won","Yes","No"))</f>
        <v/>
      </c>
      <c r="P103" s="10">
        <f>IF(COUNTA($A103:$K103)=0,"",IF($A103="","Check lead ID",IF(AND($A103&lt;&gt;"",COUNTIF($A$5:$A$104,$A103)&gt;1),"Check duplicate lead ID",IF($B103="","Check lead date",IF(IFERROR(AND($F103&lt;&gt;"",$F103&lt;$B103),FALSE),"Check estimate date",IF(IFERROR(AND($I103&lt;&gt;"",$I103&lt;$B103),FALSE),"Check decision date",IF(IFERROR(AND($I103&lt;&gt;"",$F103&lt;&gt;"",$I103&lt;$F103),FALSE),"Check decision date",IF(AND($G103&lt;&gt;"",$F103=""),"Check estimate date",IF(AND(OR($H103="Estimate Sent",$H103="Won"),$F103=""),"Check estimate date",IF(AND(OR($H103="Won",$H103="Lost"),$I103=""),"Check decision date",IF(AND($H103="Won",$G103=""),"Check estimate amount",IF(AND(NOT(OR($H103="Won",$H103="Lost")),$K103&lt;&gt;"",$K103&lt;TODAY()),"Follow-up due",IF(IFERROR(AND(NOT(OR($H103="Won",$H103="Lost")),TODAY()-$B103&gt;Assumptions!$B$5,$K103=""),FALSE),"Set follow-up","No alert")))))))))))))</f>
        <v/>
      </c>
    </row>
    <row r="104">
      <c r="A104" s="20" t="n"/>
      <c r="B104" s="36" t="n"/>
      <c r="C104" s="22" t="n"/>
      <c r="D104" s="20" t="n"/>
      <c r="E104" s="22" t="n"/>
      <c r="F104" s="36" t="n"/>
      <c r="G104" s="37" t="n"/>
      <c r="H104" s="20" t="n"/>
      <c r="I104" s="36" t="n"/>
      <c r="J104" s="20" t="n"/>
      <c r="K104" s="36" t="n"/>
      <c r="L104" s="25">
        <f>IF($A104="","",IF(OR($B104="",$F104=""),"",IFERROR($F104-$B104,"")))</f>
        <v/>
      </c>
      <c r="M104" s="25">
        <f>IF($A104="","",IF(OR($B104="",$I104=""),"",IFERROR($I104-$B104,"")))</f>
        <v/>
      </c>
      <c r="N104" s="16">
        <f>IF($A104="","",IF($F104&lt;&gt;"","Yes","No"))</f>
        <v/>
      </c>
      <c r="O104" s="16">
        <f>IF($A104="","",IF($H104="Won","Yes","No"))</f>
        <v/>
      </c>
      <c r="P104" s="8">
        <f>IF(COUNTA($A104:$K104)=0,"",IF($A104="","Check lead ID",IF(AND($A104&lt;&gt;"",COUNTIF($A$5:$A$104,$A104)&gt;1),"Check duplicate lead ID",IF($B104="","Check lead date",IF(IFERROR(AND($F104&lt;&gt;"",$F104&lt;$B104),FALSE),"Check estimate date",IF(IFERROR(AND($I104&lt;&gt;"",$I104&lt;$B104),FALSE),"Check decision date",IF(IFERROR(AND($I104&lt;&gt;"",$F104&lt;&gt;"",$I104&lt;$F104),FALSE),"Check decision date",IF(AND($G104&lt;&gt;"",$F104=""),"Check estimate date",IF(AND(OR($H104="Estimate Sent",$H104="Won"),$F104=""),"Check estimate date",IF(AND(OR($H104="Won",$H104="Lost"),$I104=""),"Check decision date",IF(AND($H104="Won",$G104=""),"Check estimate amount",IF(AND(NOT(OR($H104="Won",$H104="Lost")),$K104&lt;&gt;"",$K104&lt;TODAY()),"Follow-up due",IF(IFERROR(AND(NOT(OR($H104="Won",$H104="Lost")),TODAY()-$B104&gt;Assumptions!$B$5,$K104=""),FALSE),"Set follow-up","No alert")))))))))))))</f>
        <v/>
      </c>
    </row>
  </sheetData>
  <autoFilter ref="A4:P104"/>
  <mergeCells count="1">
    <mergeCell ref="A1:P1"/>
  </mergeCells>
  <conditionalFormatting sqref="A5:A104">
    <cfRule type="expression" priority="1" dxfId="0" stopIfTrue="1">
      <formula>AND($A5&lt;&gt;"",COUNTIF($A$5:$A$104,$A5)&gt;1)</formula>
    </cfRule>
  </conditionalFormatting>
  <conditionalFormatting sqref="H5:H104">
    <cfRule type="expression" priority="2" dxfId="1" stopIfTrue="1">
      <formula>$H5="Won"</formula>
    </cfRule>
    <cfRule type="expression" priority="3" dxfId="0" stopIfTrue="1">
      <formula>$H5="Lost"</formula>
    </cfRule>
  </conditionalFormatting>
  <conditionalFormatting sqref="P5:P104">
    <cfRule type="expression" priority="4" dxfId="0" stopIfTrue="1">
      <formula>AND($P5&lt;&gt;"",$P5&lt;&gt;"No alert")</formula>
    </cfRule>
  </conditionalFormatting>
  <dataValidations count="6">
    <dataValidation sqref="B5:B104 F5:F104 I5:I104 K5:K104" showDropDown="0" showInputMessage="1" showErrorMessage="1" allowBlank="0" errorTitle="Check date" error="Enter a valid date within the allowed range." promptTitle="Date entry" prompt="Use MM/DD/YYYY. The Record Check column reviews date order." type="date" operator="between">
      <formula1>DATE(2021,1,1)</formula1>
      <formula2>DATE(2031,12,31)</formula2>
    </dataValidation>
    <dataValidation sqref="D5:D104" showDropDown="0" showInputMessage="1" showErrorMessage="1" allowBlank="0" errorTitle="Check lead source" error="Select a lead source from the editable Assumptions list." promptTitle="Lead source" prompt="Select the source that produced the lead." type="list">
      <formula1>INDIRECT("Assumptions!$D$5:$D$10")</formula1>
    </dataValidation>
    <dataValidation sqref="E5:E104" showDropDown="0" showInputMessage="1" showErrorMessage="1" allowBlank="0" errorTitle="Check service" error="Select a requested service from the editable Assumptions list." promptTitle="Requested service" prompt="Select the primary service requested by the lead." type="list">
      <formula1>INDIRECT("Assumptions!$E$5:$E$10")</formula1>
    </dataValidation>
    <dataValidation sqref="H5:H104" showDropDown="0" showInputMessage="1" showErrorMessage="1" allowBlank="0" errorTitle="Check outcome status" error="Select an outcome status from the editable Assumptions list." promptTitle="Outcome status" prompt="Update this status as the lead moves through the sales process." type="list">
      <formula1>INDIRECT("Assumptions!$F$5:$F$11")</formula1>
    </dataValidation>
    <dataValidation sqref="J5:J104" showDropDown="0" showInputMessage="1" showErrorMessage="1" allowBlank="0" errorTitle="Check sales rep" error="Select a sales rep from the editable Assumptions list." promptTitle="Sales rep" prompt="Select the person responsible for the lead." type="list">
      <formula1>INDIRECT("Assumptions!$G$5:$G$8")</formula1>
    </dataValidation>
    <dataValidation sqref="G5:G104" showDropDown="0" showInputMessage="1" showErrorMessage="1" allowBlank="0" errorTitle="Check estimate amount" error="Enter an amount from $0 through the editable maximum on Assumptions." promptTitle="Estimate amount" prompt="Enter the proposed customer amount in US dollars." type="decimal" operator="between">
      <formula1>0</formula1>
      <formula2>INDIRECT("Assumptions!$B$6")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7A928"/>
    <outlinePr summaryBelow="1" summaryRight="1"/>
    <pageSetUpPr/>
  </sheetPr>
  <dimension ref="A1:G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45" customWidth="1" min="3" max="3"/>
    <col width="22" customWidth="1" min="4" max="4"/>
    <col width="27" customWidth="1" min="5" max="5"/>
    <col width="22" customWidth="1" min="6" max="6"/>
    <col width="27" customWidth="1" min="7" max="7"/>
  </cols>
  <sheetData>
    <row r="1" ht="28" customHeight="1">
      <c r="A1" s="1" t="inlineStr">
        <is>
          <t>Sales Dashboard Assumptions</t>
        </is>
      </c>
      <c r="B1" s="30" t="n"/>
      <c r="C1" s="30" t="n"/>
      <c r="D1" s="30" t="n"/>
      <c r="E1" s="30" t="n"/>
      <c r="F1" s="30" t="n"/>
      <c r="G1" s="31" t="n"/>
    </row>
    <row r="2">
      <c r="A2" s="2" t="inlineStr">
        <is>
          <t>Yellow cells are editable. Lists support consistent lead entry for Fictional Green Lantern Lawn Care.</t>
        </is>
      </c>
    </row>
    <row r="3"/>
    <row r="4" ht="30" customHeight="1">
      <c r="A4" s="26" t="inlineStr">
        <is>
          <t>Assumption</t>
        </is>
      </c>
      <c r="B4" s="26" t="inlineStr">
        <is>
          <t>Value</t>
        </is>
      </c>
      <c r="C4" s="26" t="inlineStr">
        <is>
          <t>Use</t>
        </is>
      </c>
      <c r="D4" s="26" t="inlineStr">
        <is>
          <t>Lead Sources</t>
        </is>
      </c>
      <c r="E4" s="26" t="inlineStr">
        <is>
          <t>Services</t>
        </is>
      </c>
      <c r="F4" s="26" t="inlineStr">
        <is>
          <t>Outcome Statuses</t>
        </is>
      </c>
      <c r="G4" s="26" t="inlineStr">
        <is>
          <t>Sales Reps</t>
        </is>
      </c>
    </row>
    <row r="5">
      <c r="A5" s="10" t="inlineStr">
        <is>
          <t>Follow-up review days</t>
        </is>
      </c>
      <c r="B5" s="27" t="n">
        <v>14</v>
      </c>
      <c r="C5" s="10" t="inlineStr">
        <is>
          <t>Flags an open lead with no follow-up after this many days.</t>
        </is>
      </c>
      <c r="D5" s="22" t="inlineStr">
        <is>
          <t>Website Inquiry</t>
        </is>
      </c>
      <c r="E5" s="22" t="inlineStr">
        <is>
          <t>Recurring Lawn Mowing</t>
        </is>
      </c>
      <c r="F5" s="22" t="inlineStr">
        <is>
          <t>New</t>
        </is>
      </c>
      <c r="G5" s="22" t="inlineStr">
        <is>
          <t>Avery Finch (Fictional)</t>
        </is>
      </c>
    </row>
    <row r="6">
      <c r="A6" s="8" t="inlineStr">
        <is>
          <t>Maximum estimate amount</t>
        </is>
      </c>
      <c r="B6" s="38" t="n">
        <v>25000</v>
      </c>
      <c r="C6" s="8" t="inlineStr">
        <is>
          <t>Sets the highest amount allowed in the Leads sheet.</t>
        </is>
      </c>
      <c r="D6" s="22" t="inlineStr">
        <is>
          <t>Phone Call</t>
        </is>
      </c>
      <c r="E6" s="22" t="inlineStr">
        <is>
          <t>Seasonal Cleanup</t>
        </is>
      </c>
      <c r="F6" s="22" t="inlineStr">
        <is>
          <t>Contacted</t>
        </is>
      </c>
      <c r="G6" s="22" t="inlineStr">
        <is>
          <t>Jordan Vale (Fictional)</t>
        </is>
      </c>
    </row>
    <row r="7">
      <c r="A7" s="10" t="inlineStr">
        <is>
          <t>Reporting start date</t>
        </is>
      </c>
      <c r="B7" s="39" t="n">
        <v>46023</v>
      </c>
      <c r="C7" s="10" t="inlineStr">
        <is>
          <t>Sets the first lead date included on Summary.</t>
        </is>
      </c>
      <c r="D7" s="22" t="inlineStr">
        <is>
          <t>Referral</t>
        </is>
      </c>
      <c r="E7" s="22" t="inlineStr">
        <is>
          <t>Mulch Installation</t>
        </is>
      </c>
      <c r="F7" s="22" t="inlineStr">
        <is>
          <t>Estimate Scheduled</t>
        </is>
      </c>
      <c r="G7" s="22" t="inlineStr">
        <is>
          <t>Morgan Pine (Fictional)</t>
        </is>
      </c>
    </row>
    <row r="8">
      <c r="A8" s="8" t="inlineStr">
        <is>
          <t>Reporting end date</t>
        </is>
      </c>
      <c r="B8" s="39" t="n">
        <v>46276</v>
      </c>
      <c r="C8" s="8" t="inlineStr">
        <is>
          <t>Sets the last lead date included on Summary.</t>
        </is>
      </c>
      <c r="D8" s="22" t="inlineStr">
        <is>
          <t>Yard Sign</t>
        </is>
      </c>
      <c r="E8" s="22" t="inlineStr">
        <is>
          <t>Landscape Maintenance</t>
        </is>
      </c>
      <c r="F8" s="22" t="inlineStr">
        <is>
          <t>Estimate Sent</t>
        </is>
      </c>
      <c r="G8" s="22" t="inlineStr">
        <is>
          <t>Unassigned</t>
        </is>
      </c>
    </row>
    <row r="9">
      <c r="D9" s="22" t="inlineStr">
        <is>
          <t>Community Event</t>
        </is>
      </c>
      <c r="E9" s="22" t="inlineStr">
        <is>
          <t>Aeration and Overseeding</t>
        </is>
      </c>
      <c r="F9" s="22" t="inlineStr">
        <is>
          <t>Won</t>
        </is>
      </c>
      <c r="G9" s="10" t="n"/>
    </row>
    <row r="10">
      <c r="D10" s="22" t="inlineStr">
        <is>
          <t>Other</t>
        </is>
      </c>
      <c r="E10" s="22" t="inlineStr">
        <is>
          <t>Sod Installation</t>
        </is>
      </c>
      <c r="F10" s="22" t="inlineStr">
        <is>
          <t>Lost</t>
        </is>
      </c>
      <c r="G10" s="8" t="n"/>
    </row>
    <row r="11">
      <c r="D11" s="10" t="n"/>
      <c r="E11" s="10" t="n"/>
      <c r="F11" s="22" t="inlineStr">
        <is>
          <t>No Response</t>
        </is>
      </c>
      <c r="G11" s="10" t="n"/>
    </row>
  </sheetData>
  <autoFilter ref="D4:G11"/>
  <mergeCells count="1">
    <mergeCell ref="A1:G1"/>
  </mergeCells>
  <conditionalFormatting sqref="B7:B8">
    <cfRule type="expression" priority="1" dxfId="0" stopIfTrue="1">
      <formula>AND($B$7&lt;&gt;"",$B$8&lt;&gt;"",$B$8&lt;$B$7)</formula>
    </cfRule>
  </conditionalFormatting>
  <dataValidations count="3">
    <dataValidation sqref="B5" showDropDown="0" showInputMessage="1" showErrorMessage="1" allowBlank="0" errorTitle="Check review days" error="Enter a whole number from 1 through 365." promptTitle="Follow-up review days" prompt="Enter the number of days used to flag open leads for review." type="whole" operator="between">
      <formula1>1</formula1>
      <formula2>365</formula2>
    </dataValidation>
    <dataValidation sqref="B6" showDropDown="0" showInputMessage="1" showErrorMessage="1" allowBlank="0" errorTitle="Check maximum amount" error="Enter a dollar amount of zero or more." promptTitle="Maximum estimate amount" prompt="This editable limit controls estimate amount entry." type="decimal" operator="greaterThanOrEqual">
      <formula1>0</formula1>
    </dataValidation>
    <dataValidation sqref="B7:B8" showDropDown="0" showInputMessage="1" showErrorMessage="1" allowBlank="0" errorTitle="Check reporting date" error="Enter a valid date within the allowed reporting range." promptTitle="Reporting date" prompt="Use MM/DD/YYYY." type="date" operator="between">
      <formula1>DATE(2021,1,1)</formula1>
      <formula2>DATE(2031,12,31)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Lantern Lawn Care</dc:creator>
  <dc:title xmlns:dc="http://purl.org/dc/elements/1.1/">Lawn Care Sales Conversion Dashboard</dc:title>
  <dc:subject xmlns:dc="http://purl.org/dc/elements/1.1/">Lead-to-estimate and estimate-to-customer conversion</dc:subject>
  <dcterms:created xmlns:dcterms="http://purl.org/dc/terms/" xmlns:xsi="http://www.w3.org/2001/XMLSchema-instance" xsi:type="dcterms:W3CDTF">2026-09-11T02:54:08Z</dcterms:created>
  <dcterms:modified xmlns:dcterms="http://purl.org/dc/terms/" xmlns:xsi="http://www.w3.org/2001/XMLSchema-instance" xsi:type="dcterms:W3CDTF">2026-09-11T02:54:08+00:00Z</dcterms:modified>
</cp:coreProperties>
</file>