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Tax Activity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'Summary'!$A$15:$I$27</definedName>
    <definedName name="_xlnm._FilterDatabase" localSheetId="1" hidden="1">'Tax Activity'!$A$4:$L$104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0.0%"/>
    <numFmt numFmtId="165" formatCode="$#,##0.00;[Red]-$#,##0.00"/>
    <numFmt numFmtId="166" formatCode="mm/dd/yyyy"/>
    <numFmt numFmtId="167" formatCode="mmm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496158"/>
      <sz val="9"/>
    </font>
    <font>
      <name val="Calibri"/>
      <b val="1"/>
      <color rgb="00FFFFFF"/>
      <sz val="10"/>
    </font>
    <font>
      <name val="Calibri"/>
      <color rgb="0017261F"/>
      <sz val="10"/>
    </font>
    <font>
      <name val="Calibri"/>
      <b val="1"/>
      <color rgb="0017261F"/>
      <sz val="10"/>
    </font>
  </fonts>
  <fills count="7">
    <fill>
      <patternFill/>
    </fill>
    <fill>
      <patternFill patternType="gray125"/>
    </fill>
    <fill>
      <patternFill patternType="solid">
        <fgColor rgb="00173F35"/>
      </patternFill>
    </fill>
    <fill>
      <patternFill patternType="solid">
        <fgColor rgb="00F2F7F1"/>
      </patternFill>
    </fill>
    <fill>
      <patternFill patternType="solid">
        <fgColor rgb="00FFF3C4"/>
      </patternFill>
    </fill>
    <fill>
      <patternFill patternType="solid">
        <fgColor rgb="00FFFFFF"/>
      </patternFill>
    </fill>
    <fill>
      <patternFill patternType="solid">
        <fgColor rgb="00D7A928"/>
      </patternFill>
    </fill>
  </fills>
  <borders count="6">
    <border>
      <left/>
      <right/>
      <top/>
      <bottom/>
      <diagonal/>
    </border>
    <border>
      <left style="thin">
        <color rgb="00C6D5C8"/>
      </left>
      <right style="thin">
        <color rgb="00C6D5C8"/>
      </right>
      <top style="thin">
        <color rgb="00C6D5C8"/>
      </top>
      <bottom style="thin">
        <color rgb="00C6D5C8"/>
      </bottom>
    </border>
    <border>
      <left/>
      <right/>
      <top style="thin">
        <color rgb="00C6D5C8"/>
      </top>
      <bottom/>
      <diagonal/>
    </border>
    <border>
      <left/>
      <right style="thin">
        <color rgb="00C6D5C8"/>
      </right>
      <top style="thin">
        <color rgb="00C6D5C8"/>
      </top>
      <bottom/>
      <diagonal/>
    </border>
    <border>
      <left/>
      <right/>
      <top style="thin">
        <color rgb="00C6D5C8"/>
      </top>
      <bottom style="thin">
        <color rgb="00C6D5C8"/>
      </bottom>
      <diagonal/>
    </border>
    <border>
      <left/>
      <right style="thin">
        <color rgb="00C6D5C8"/>
      </right>
      <top style="thin">
        <color rgb="00C6D5C8"/>
      </top>
      <bottom style="thin">
        <color rgb="00C6D5C8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5" fillId="6" borderId="1" pivotButton="0" quotePrefix="0" xfId="0"/>
    <xf numFmtId="0" fontId="5" fillId="3" borderId="1" applyAlignment="1" pivotButton="0" quotePrefix="0" xfId="0">
      <alignment horizontal="left" vertical="center"/>
    </xf>
    <xf numFmtId="1" fontId="4" fillId="3" borderId="1" applyAlignment="1" pivotButton="0" quotePrefix="0" xfId="0">
      <alignment horizontal="left" vertical="center"/>
    </xf>
    <xf numFmtId="164" fontId="4" fillId="3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right" vertical="center"/>
    </xf>
    <xf numFmtId="165" fontId="4" fillId="3" borderId="1" applyAlignment="1" pivotButton="0" quotePrefix="0" xfId="0">
      <alignment horizontal="right" vertical="center"/>
    </xf>
    <xf numFmtId="1" fontId="4" fillId="5" borderId="1" applyAlignment="1" pivotButton="0" quotePrefix="0" xfId="0">
      <alignment horizontal="right" vertical="center"/>
    </xf>
    <xf numFmtId="1" fontId="4" fillId="3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/>
    </xf>
    <xf numFmtId="167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right" vertical="center"/>
    </xf>
    <xf numFmtId="1" fontId="4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6" fontId="4" fillId="5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/>
    </xf>
    <xf numFmtId="167" fontId="4" fillId="3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337A4E"/>
        </patternFill>
      </fill>
    </dxf>
    <dxf>
      <font>
        <name val="Calibri"/>
        <b val="1"/>
        <color rgb="0017261F"/>
        <sz val="10"/>
      </font>
      <fill>
        <patternFill patternType="solid">
          <fgColor rgb="00D7A92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Provision Activity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'Summary'!G15</f>
            </strRef>
          </tx>
          <spPr>
            <a:solidFill xmlns:a="http://schemas.openxmlformats.org/drawingml/2006/main">
              <a:srgbClr val="337A4E"/>
            </a:solidFill>
            <a:ln xmlns:a="http://schemas.openxmlformats.org/drawingml/2006/main">
              <a:prstDash val="solid"/>
            </a:ln>
          </spPr>
          <cat>
            <numRef>
              <f>'Summary'!$A$16:$A$27</f>
            </numRef>
          </cat>
          <val>
            <numRef>
              <f>'Summary'!$G$16:$G$27</f>
            </numRef>
          </val>
        </ser>
        <ser>
          <idx val="1"/>
          <order val="1"/>
          <tx>
            <strRef>
              <f>'Summary'!H15</f>
            </strRef>
          </tx>
          <spPr>
            <a:solidFill xmlns:a="http://schemas.openxmlformats.org/drawingml/2006/main">
              <a:srgbClr val="D7A928"/>
            </a:solidFill>
            <a:ln xmlns:a="http://schemas.openxmlformats.org/drawingml/2006/main">
              <a:prstDash val="solid"/>
            </a:ln>
          </spPr>
          <cat>
            <numRef>
              <f>'Summary'!$A$16:$A$27</f>
            </numRef>
          </cat>
          <val>
            <numRef>
              <f>'Summary'!$H$16:$H$27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 Dollars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10</col>
      <colOff>0</colOff>
      <row>3</row>
      <rowOff>0</rowOff>
    </from>
    <ext cx="37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6"/>
  <sheetViews>
    <sheetView showGridLines="0" zoomScale="90"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27" customWidth="1" min="1" max="1"/>
    <col width="17" customWidth="1" min="2" max="2"/>
    <col width="16" customWidth="1" min="3" max="3"/>
    <col width="29" customWidth="1" min="4" max="4"/>
    <col width="25" customWidth="1" min="5" max="5"/>
    <col width="18" customWidth="1" min="6" max="6"/>
    <col width="18" customWidth="1" min="7" max="7"/>
    <col width="17" customWidth="1" min="8" max="8"/>
    <col width="18" customWidth="1" min="9" max="9"/>
    <col width="3" customWidth="1" min="10" max="10"/>
  </cols>
  <sheetData>
    <row r="1" ht="26" customHeight="1">
      <c r="A1" s="1" t="inlineStr">
        <is>
          <t>Lawn Care Tax Provision Worksheet</t>
        </is>
      </c>
      <c r="B1" s="30" t="n"/>
      <c r="C1" s="30" t="n"/>
      <c r="D1" s="30" t="n"/>
      <c r="E1" s="30" t="n"/>
      <c r="F1" s="30" t="n"/>
      <c r="G1" s="30" t="n"/>
      <c r="H1" s="30" t="n"/>
      <c r="I1" s="31" t="n"/>
    </row>
    <row r="2" ht="31" customHeight="1">
      <c r="A2" s="2" t="inlineStr">
        <is>
          <t>Fictional Green Ledger Landscaping | Planning estimates only. Review assumptions, pending entries, and excluded entries with a qualified tax professional.</t>
        </is>
      </c>
    </row>
    <row r="3"/>
    <row r="4">
      <c r="A4" s="3" t="inlineStr">
        <is>
          <t>Selected-Year Provision Indicators</t>
        </is>
      </c>
      <c r="B4" s="3" t="n"/>
      <c r="D4" s="3" t="inlineStr">
        <is>
          <t>Record and Funding Checks</t>
        </is>
      </c>
      <c r="E4" s="3" t="n"/>
    </row>
    <row r="5">
      <c r="A5" s="4" t="inlineStr">
        <is>
          <t>Provision Year</t>
        </is>
      </c>
      <c r="B5" s="5">
        <f>Assumptions!$B$5</f>
        <v/>
      </c>
      <c r="D5" s="4" t="inlineStr">
        <is>
          <t>Blended Base Rate</t>
        </is>
      </c>
      <c r="E5" s="6">
        <f>IFERROR(SUM(Assumptions!$B$6:$B$9),0)</f>
        <v/>
      </c>
    </row>
    <row r="6">
      <c r="A6" s="7" t="inlineStr">
        <is>
          <t>Cleared Revenue</t>
        </is>
      </c>
      <c r="B6" s="8">
        <f>SUM($B$16:$B$27)</f>
        <v/>
      </c>
      <c r="D6" s="7" t="inlineStr">
        <is>
          <t>Cleared Tax Payments</t>
        </is>
      </c>
      <c r="E6" s="8">
        <f>SUM($H$16:$H$27)</f>
        <v/>
      </c>
    </row>
    <row r="7">
      <c r="A7" s="4" t="inlineStr">
        <is>
          <t>Deductible Expense</t>
        </is>
      </c>
      <c r="B7" s="9">
        <f>SUM($C$16:$C$27)</f>
        <v/>
      </c>
      <c r="D7" s="4" t="inlineStr">
        <is>
          <t>Opening Tax Reserve</t>
        </is>
      </c>
      <c r="E7" s="9">
        <f>Assumptions!$B$12</f>
        <v/>
      </c>
    </row>
    <row r="8">
      <c r="A8" s="7" t="inlineStr">
        <is>
          <t>Net Provision Profit</t>
        </is>
      </c>
      <c r="B8" s="8">
        <f>$B$6-$B$7</f>
        <v/>
      </c>
      <c r="D8" s="7" t="inlineStr">
        <is>
          <t>Pending Entry Count</t>
        </is>
      </c>
      <c r="E8" s="10">
        <f>COUNTIFS('Tax Activity'!$F$5:$F$104,$B$5,'Tax Activity'!$I$5:$I$104,"Pending")</f>
        <v/>
      </c>
    </row>
    <row r="9">
      <c r="A9" s="4" t="inlineStr">
        <is>
          <t>Base Tax Provision</t>
        </is>
      </c>
      <c r="B9" s="9">
        <f>IFERROR(MAX($B$8-Assumptions!$B$11,0)*SUM(Assumptions!$B$6:$B$9),0)</f>
        <v/>
      </c>
      <c r="D9" s="4" t="inlineStr">
        <is>
          <t>Excluded Entry Count</t>
        </is>
      </c>
      <c r="E9" s="11">
        <f>COUNTIFS('Tax Activity'!$F$5:$F$104,$B$5,'Tax Activity'!$I$5:$I$104,"Excluded")</f>
        <v/>
      </c>
    </row>
    <row r="10">
      <c r="A10" s="7" t="inlineStr">
        <is>
          <t>Planning Buffer</t>
        </is>
      </c>
      <c r="B10" s="8">
        <f>IFERROR(MAX($B$8-Assumptions!$B$11,0)*Assumptions!$B$10,0)</f>
        <v/>
      </c>
      <c r="D10" s="7" t="inlineStr">
        <is>
          <t>Latest Entry Date, All Years</t>
        </is>
      </c>
      <c r="E10" s="32">
        <f>IFERROR(IF(COUNT('Tax Activity'!$A$5:$A$104)=0,"",MAX('Tax Activity'!$A$5:INDEX('Tax Activity'!$A$5:$A$104,ROWS('Tax Activity'!$A$5:$A$104)))),"")</f>
        <v/>
      </c>
    </row>
    <row r="11">
      <c r="A11" s="4" t="inlineStr">
        <is>
          <t>Target Provision</t>
        </is>
      </c>
      <c r="B11" s="9">
        <f>$B$9+$B$10</f>
        <v/>
      </c>
      <c r="D11" s="4" t="inlineStr">
        <is>
          <t>Set-Aside Cadence</t>
        </is>
      </c>
      <c r="E11" s="13">
        <f>Assumptions!$B$13</f>
        <v/>
      </c>
    </row>
    <row r="12">
      <c r="A12" s="7" t="inlineStr">
        <is>
          <t>Remaining to Fund</t>
        </is>
      </c>
      <c r="B12" s="8">
        <f>IFERROR(MAX($B$11-$E$6-$E$7,0),0)</f>
        <v/>
      </c>
      <c r="D12" s="7" t="inlineStr">
        <is>
          <t>Review Indicator</t>
        </is>
      </c>
      <c r="E12" s="14">
        <f>IF(OR(COUNT(Assumptions!$B$5:$B$12)&lt;8,Assumptions!$B$13=""),"Human review: complete assumptions",IF($B$12&gt;0,"Human review: funding gap shown","No funding gap shown"))</f>
        <v/>
      </c>
    </row>
    <row r="13"/>
    <row r="14">
      <c r="A14" s="3" t="inlineStr">
        <is>
          <t>Monthly Provision Schedule</t>
        </is>
      </c>
      <c r="B14" s="3" t="n"/>
      <c r="C14" s="3" t="n"/>
      <c r="D14" s="3" t="n"/>
      <c r="E14" s="3" t="n"/>
      <c r="F14" s="3" t="n"/>
      <c r="G14" s="3" t="n"/>
      <c r="H14" s="3" t="n"/>
      <c r="I14" s="3" t="n"/>
    </row>
    <row r="15" ht="30" customHeight="1">
      <c r="A15" s="15" t="inlineStr">
        <is>
          <t>Month</t>
        </is>
      </c>
      <c r="B15" s="15" t="inlineStr">
        <is>
          <t>Revenue</t>
        </is>
      </c>
      <c r="C15" s="15" t="inlineStr">
        <is>
          <t>Expense</t>
        </is>
      </c>
      <c r="D15" s="15" t="inlineStr">
        <is>
          <t>Net Profit</t>
        </is>
      </c>
      <c r="E15" s="15" t="inlineStr">
        <is>
          <t>Cumulative Profit</t>
        </is>
      </c>
      <c r="F15" s="15" t="inlineStr">
        <is>
          <t>Cumulative Target</t>
        </is>
      </c>
      <c r="G15" s="15" t="inlineStr">
        <is>
          <t>Provision Change</t>
        </is>
      </c>
      <c r="H15" s="15" t="inlineStr">
        <is>
          <t>Tax Payments</t>
        </is>
      </c>
      <c r="I15" s="15" t="inlineStr">
        <is>
          <t>Unfunded Balance</t>
        </is>
      </c>
    </row>
    <row r="16">
      <c r="A16" s="33">
        <f>DATE($B$5,1,1)</f>
        <v/>
      </c>
      <c r="B16" s="8">
        <f>SUMIFS('Tax Activity'!$J$5:$J$104,'Tax Activity'!$A$5:$A$104,"&gt;="&amp;$A16,'Tax Activity'!$A$5:$A$104,"&lt;"&amp;DATE(YEAR($A16),MONTH($A16)+1,1))</f>
        <v/>
      </c>
      <c r="C16" s="8">
        <f>SUMIFS('Tax Activity'!$K$5:$K$104,'Tax Activity'!$A$5:$A$104,"&gt;="&amp;$A16,'Tax Activity'!$A$5:$A$104,"&lt;"&amp;DATE(YEAR($A16),MONTH($A16)+1,1))</f>
        <v/>
      </c>
      <c r="D16" s="8">
        <f>$B16-$C16</f>
        <v/>
      </c>
      <c r="E16" s="8">
        <f>SUM($D$16:$D16)</f>
        <v/>
      </c>
      <c r="F16" s="8">
        <f>IFERROR(MAX($E16-Assumptions!$B$11,0)*(SUM(Assumptions!$B$6:$B$9)+Assumptions!$B$10),0)</f>
        <v/>
      </c>
      <c r="G16" s="8">
        <f>$F16</f>
        <v/>
      </c>
      <c r="H16" s="8">
        <f>SUMIFS('Tax Activity'!$L$5:$L$104,'Tax Activity'!$A$5:$A$104,"&gt;="&amp;$A16,'Tax Activity'!$A$5:$A$104,"&lt;"&amp;DATE(YEAR($A16),MONTH($A16)+1,1))</f>
        <v/>
      </c>
      <c r="I16" s="8">
        <f>IFERROR(MAX($F16-SUM($H$16:$H16)-Assumptions!$B$12,0),0)</f>
        <v/>
      </c>
    </row>
    <row r="17">
      <c r="A17" s="34">
        <f>DATE($B$5,2,1)</f>
        <v/>
      </c>
      <c r="B17" s="9">
        <f>SUMIFS('Tax Activity'!$J$5:$J$104,'Tax Activity'!$A$5:$A$104,"&gt;="&amp;$A17,'Tax Activity'!$A$5:$A$104,"&lt;"&amp;DATE(YEAR($A17),MONTH($A17)+1,1))</f>
        <v/>
      </c>
      <c r="C17" s="9">
        <f>SUMIFS('Tax Activity'!$K$5:$K$104,'Tax Activity'!$A$5:$A$104,"&gt;="&amp;$A17,'Tax Activity'!$A$5:$A$104,"&lt;"&amp;DATE(YEAR($A17),MONTH($A17)+1,1))</f>
        <v/>
      </c>
      <c r="D17" s="9">
        <f>$B17-$C17</f>
        <v/>
      </c>
      <c r="E17" s="9">
        <f>SUM($D$16:$D17)</f>
        <v/>
      </c>
      <c r="F17" s="9">
        <f>IFERROR(MAX($E17-Assumptions!$B$11,0)*(SUM(Assumptions!$B$6:$B$9)+Assumptions!$B$10),0)</f>
        <v/>
      </c>
      <c r="G17" s="9">
        <f>$F17-$F16</f>
        <v/>
      </c>
      <c r="H17" s="9">
        <f>SUMIFS('Tax Activity'!$L$5:$L$104,'Tax Activity'!$A$5:$A$104,"&gt;="&amp;$A17,'Tax Activity'!$A$5:$A$104,"&lt;"&amp;DATE(YEAR($A17),MONTH($A17)+1,1))</f>
        <v/>
      </c>
      <c r="I17" s="9">
        <f>IFERROR(MAX($F17-SUM($H$16:$H17)-Assumptions!$B$12,0),0)</f>
        <v/>
      </c>
    </row>
    <row r="18">
      <c r="A18" s="33">
        <f>DATE($B$5,3,1)</f>
        <v/>
      </c>
      <c r="B18" s="8">
        <f>SUMIFS('Tax Activity'!$J$5:$J$104,'Tax Activity'!$A$5:$A$104,"&gt;="&amp;$A18,'Tax Activity'!$A$5:$A$104,"&lt;"&amp;DATE(YEAR($A18),MONTH($A18)+1,1))</f>
        <v/>
      </c>
      <c r="C18" s="8">
        <f>SUMIFS('Tax Activity'!$K$5:$K$104,'Tax Activity'!$A$5:$A$104,"&gt;="&amp;$A18,'Tax Activity'!$A$5:$A$104,"&lt;"&amp;DATE(YEAR($A18),MONTH($A18)+1,1))</f>
        <v/>
      </c>
      <c r="D18" s="8">
        <f>$B18-$C18</f>
        <v/>
      </c>
      <c r="E18" s="8">
        <f>SUM($D$16:$D18)</f>
        <v/>
      </c>
      <c r="F18" s="8">
        <f>IFERROR(MAX($E18-Assumptions!$B$11,0)*(SUM(Assumptions!$B$6:$B$9)+Assumptions!$B$10),0)</f>
        <v/>
      </c>
      <c r="G18" s="8">
        <f>$F18-$F17</f>
        <v/>
      </c>
      <c r="H18" s="8">
        <f>SUMIFS('Tax Activity'!$L$5:$L$104,'Tax Activity'!$A$5:$A$104,"&gt;="&amp;$A18,'Tax Activity'!$A$5:$A$104,"&lt;"&amp;DATE(YEAR($A18),MONTH($A18)+1,1))</f>
        <v/>
      </c>
      <c r="I18" s="8">
        <f>IFERROR(MAX($F18-SUM($H$16:$H18)-Assumptions!$B$12,0),0)</f>
        <v/>
      </c>
    </row>
    <row r="19">
      <c r="A19" s="34">
        <f>DATE($B$5,4,1)</f>
        <v/>
      </c>
      <c r="B19" s="9">
        <f>SUMIFS('Tax Activity'!$J$5:$J$104,'Tax Activity'!$A$5:$A$104,"&gt;="&amp;$A19,'Tax Activity'!$A$5:$A$104,"&lt;"&amp;DATE(YEAR($A19),MONTH($A19)+1,1))</f>
        <v/>
      </c>
      <c r="C19" s="9">
        <f>SUMIFS('Tax Activity'!$K$5:$K$104,'Tax Activity'!$A$5:$A$104,"&gt;="&amp;$A19,'Tax Activity'!$A$5:$A$104,"&lt;"&amp;DATE(YEAR($A19),MONTH($A19)+1,1))</f>
        <v/>
      </c>
      <c r="D19" s="9">
        <f>$B19-$C19</f>
        <v/>
      </c>
      <c r="E19" s="9">
        <f>SUM($D$16:$D19)</f>
        <v/>
      </c>
      <c r="F19" s="9">
        <f>IFERROR(MAX($E19-Assumptions!$B$11,0)*(SUM(Assumptions!$B$6:$B$9)+Assumptions!$B$10),0)</f>
        <v/>
      </c>
      <c r="G19" s="9">
        <f>$F19-$F18</f>
        <v/>
      </c>
      <c r="H19" s="9">
        <f>SUMIFS('Tax Activity'!$L$5:$L$104,'Tax Activity'!$A$5:$A$104,"&gt;="&amp;$A19,'Tax Activity'!$A$5:$A$104,"&lt;"&amp;DATE(YEAR($A19),MONTH($A19)+1,1))</f>
        <v/>
      </c>
      <c r="I19" s="9">
        <f>IFERROR(MAX($F19-SUM($H$16:$H19)-Assumptions!$B$12,0),0)</f>
        <v/>
      </c>
    </row>
    <row r="20">
      <c r="A20" s="33">
        <f>DATE($B$5,5,1)</f>
        <v/>
      </c>
      <c r="B20" s="8">
        <f>SUMIFS('Tax Activity'!$J$5:$J$104,'Tax Activity'!$A$5:$A$104,"&gt;="&amp;$A20,'Tax Activity'!$A$5:$A$104,"&lt;"&amp;DATE(YEAR($A20),MONTH($A20)+1,1))</f>
        <v/>
      </c>
      <c r="C20" s="8">
        <f>SUMIFS('Tax Activity'!$K$5:$K$104,'Tax Activity'!$A$5:$A$104,"&gt;="&amp;$A20,'Tax Activity'!$A$5:$A$104,"&lt;"&amp;DATE(YEAR($A20),MONTH($A20)+1,1))</f>
        <v/>
      </c>
      <c r="D20" s="8">
        <f>$B20-$C20</f>
        <v/>
      </c>
      <c r="E20" s="8">
        <f>SUM($D$16:$D20)</f>
        <v/>
      </c>
      <c r="F20" s="8">
        <f>IFERROR(MAX($E20-Assumptions!$B$11,0)*(SUM(Assumptions!$B$6:$B$9)+Assumptions!$B$10),0)</f>
        <v/>
      </c>
      <c r="G20" s="8">
        <f>$F20-$F19</f>
        <v/>
      </c>
      <c r="H20" s="8">
        <f>SUMIFS('Tax Activity'!$L$5:$L$104,'Tax Activity'!$A$5:$A$104,"&gt;="&amp;$A20,'Tax Activity'!$A$5:$A$104,"&lt;"&amp;DATE(YEAR($A20),MONTH($A20)+1,1))</f>
        <v/>
      </c>
      <c r="I20" s="8">
        <f>IFERROR(MAX($F20-SUM($H$16:$H20)-Assumptions!$B$12,0),0)</f>
        <v/>
      </c>
    </row>
    <row r="21">
      <c r="A21" s="34">
        <f>DATE($B$5,6,1)</f>
        <v/>
      </c>
      <c r="B21" s="9">
        <f>SUMIFS('Tax Activity'!$J$5:$J$104,'Tax Activity'!$A$5:$A$104,"&gt;="&amp;$A21,'Tax Activity'!$A$5:$A$104,"&lt;"&amp;DATE(YEAR($A21),MONTH($A21)+1,1))</f>
        <v/>
      </c>
      <c r="C21" s="9">
        <f>SUMIFS('Tax Activity'!$K$5:$K$104,'Tax Activity'!$A$5:$A$104,"&gt;="&amp;$A21,'Tax Activity'!$A$5:$A$104,"&lt;"&amp;DATE(YEAR($A21),MONTH($A21)+1,1))</f>
        <v/>
      </c>
      <c r="D21" s="9">
        <f>$B21-$C21</f>
        <v/>
      </c>
      <c r="E21" s="9">
        <f>SUM($D$16:$D21)</f>
        <v/>
      </c>
      <c r="F21" s="9">
        <f>IFERROR(MAX($E21-Assumptions!$B$11,0)*(SUM(Assumptions!$B$6:$B$9)+Assumptions!$B$10),0)</f>
        <v/>
      </c>
      <c r="G21" s="9">
        <f>$F21-$F20</f>
        <v/>
      </c>
      <c r="H21" s="9">
        <f>SUMIFS('Tax Activity'!$L$5:$L$104,'Tax Activity'!$A$5:$A$104,"&gt;="&amp;$A21,'Tax Activity'!$A$5:$A$104,"&lt;"&amp;DATE(YEAR($A21),MONTH($A21)+1,1))</f>
        <v/>
      </c>
      <c r="I21" s="9">
        <f>IFERROR(MAX($F21-SUM($H$16:$H21)-Assumptions!$B$12,0),0)</f>
        <v/>
      </c>
    </row>
    <row r="22">
      <c r="A22" s="33">
        <f>DATE($B$5,7,1)</f>
        <v/>
      </c>
      <c r="B22" s="8">
        <f>SUMIFS('Tax Activity'!$J$5:$J$104,'Tax Activity'!$A$5:$A$104,"&gt;="&amp;$A22,'Tax Activity'!$A$5:$A$104,"&lt;"&amp;DATE(YEAR($A22),MONTH($A22)+1,1))</f>
        <v/>
      </c>
      <c r="C22" s="8">
        <f>SUMIFS('Tax Activity'!$K$5:$K$104,'Tax Activity'!$A$5:$A$104,"&gt;="&amp;$A22,'Tax Activity'!$A$5:$A$104,"&lt;"&amp;DATE(YEAR($A22),MONTH($A22)+1,1))</f>
        <v/>
      </c>
      <c r="D22" s="8">
        <f>$B22-$C22</f>
        <v/>
      </c>
      <c r="E22" s="8">
        <f>SUM($D$16:$D22)</f>
        <v/>
      </c>
      <c r="F22" s="8">
        <f>IFERROR(MAX($E22-Assumptions!$B$11,0)*(SUM(Assumptions!$B$6:$B$9)+Assumptions!$B$10),0)</f>
        <v/>
      </c>
      <c r="G22" s="8">
        <f>$F22-$F21</f>
        <v/>
      </c>
      <c r="H22" s="8">
        <f>SUMIFS('Tax Activity'!$L$5:$L$104,'Tax Activity'!$A$5:$A$104,"&gt;="&amp;$A22,'Tax Activity'!$A$5:$A$104,"&lt;"&amp;DATE(YEAR($A22),MONTH($A22)+1,1))</f>
        <v/>
      </c>
      <c r="I22" s="8">
        <f>IFERROR(MAX($F22-SUM($H$16:$H22)-Assumptions!$B$12,0),0)</f>
        <v/>
      </c>
    </row>
    <row r="23">
      <c r="A23" s="34">
        <f>DATE($B$5,8,1)</f>
        <v/>
      </c>
      <c r="B23" s="9">
        <f>SUMIFS('Tax Activity'!$J$5:$J$104,'Tax Activity'!$A$5:$A$104,"&gt;="&amp;$A23,'Tax Activity'!$A$5:$A$104,"&lt;"&amp;DATE(YEAR($A23),MONTH($A23)+1,1))</f>
        <v/>
      </c>
      <c r="C23" s="9">
        <f>SUMIFS('Tax Activity'!$K$5:$K$104,'Tax Activity'!$A$5:$A$104,"&gt;="&amp;$A23,'Tax Activity'!$A$5:$A$104,"&lt;"&amp;DATE(YEAR($A23),MONTH($A23)+1,1))</f>
        <v/>
      </c>
      <c r="D23" s="9">
        <f>$B23-$C23</f>
        <v/>
      </c>
      <c r="E23" s="9">
        <f>SUM($D$16:$D23)</f>
        <v/>
      </c>
      <c r="F23" s="9">
        <f>IFERROR(MAX($E23-Assumptions!$B$11,0)*(SUM(Assumptions!$B$6:$B$9)+Assumptions!$B$10),0)</f>
        <v/>
      </c>
      <c r="G23" s="9">
        <f>$F23-$F22</f>
        <v/>
      </c>
      <c r="H23" s="9">
        <f>SUMIFS('Tax Activity'!$L$5:$L$104,'Tax Activity'!$A$5:$A$104,"&gt;="&amp;$A23,'Tax Activity'!$A$5:$A$104,"&lt;"&amp;DATE(YEAR($A23),MONTH($A23)+1,1))</f>
        <v/>
      </c>
      <c r="I23" s="9">
        <f>IFERROR(MAX($F23-SUM($H$16:$H23)-Assumptions!$B$12,0),0)</f>
        <v/>
      </c>
    </row>
    <row r="24">
      <c r="A24" s="33">
        <f>DATE($B$5,9,1)</f>
        <v/>
      </c>
      <c r="B24" s="8">
        <f>SUMIFS('Tax Activity'!$J$5:$J$104,'Tax Activity'!$A$5:$A$104,"&gt;="&amp;$A24,'Tax Activity'!$A$5:$A$104,"&lt;"&amp;DATE(YEAR($A24),MONTH($A24)+1,1))</f>
        <v/>
      </c>
      <c r="C24" s="8">
        <f>SUMIFS('Tax Activity'!$K$5:$K$104,'Tax Activity'!$A$5:$A$104,"&gt;="&amp;$A24,'Tax Activity'!$A$5:$A$104,"&lt;"&amp;DATE(YEAR($A24),MONTH($A24)+1,1))</f>
        <v/>
      </c>
      <c r="D24" s="8">
        <f>$B24-$C24</f>
        <v/>
      </c>
      <c r="E24" s="8">
        <f>SUM($D$16:$D24)</f>
        <v/>
      </c>
      <c r="F24" s="8">
        <f>IFERROR(MAX($E24-Assumptions!$B$11,0)*(SUM(Assumptions!$B$6:$B$9)+Assumptions!$B$10),0)</f>
        <v/>
      </c>
      <c r="G24" s="8">
        <f>$F24-$F23</f>
        <v/>
      </c>
      <c r="H24" s="8">
        <f>SUMIFS('Tax Activity'!$L$5:$L$104,'Tax Activity'!$A$5:$A$104,"&gt;="&amp;$A24,'Tax Activity'!$A$5:$A$104,"&lt;"&amp;DATE(YEAR($A24),MONTH($A24)+1,1))</f>
        <v/>
      </c>
      <c r="I24" s="8">
        <f>IFERROR(MAX($F24-SUM($H$16:$H24)-Assumptions!$B$12,0),0)</f>
        <v/>
      </c>
    </row>
    <row r="25">
      <c r="A25" s="34">
        <f>DATE($B$5,10,1)</f>
        <v/>
      </c>
      <c r="B25" s="9">
        <f>SUMIFS('Tax Activity'!$J$5:$J$104,'Tax Activity'!$A$5:$A$104,"&gt;="&amp;$A25,'Tax Activity'!$A$5:$A$104,"&lt;"&amp;DATE(YEAR($A25),MONTH($A25)+1,1))</f>
        <v/>
      </c>
      <c r="C25" s="9">
        <f>SUMIFS('Tax Activity'!$K$5:$K$104,'Tax Activity'!$A$5:$A$104,"&gt;="&amp;$A25,'Tax Activity'!$A$5:$A$104,"&lt;"&amp;DATE(YEAR($A25),MONTH($A25)+1,1))</f>
        <v/>
      </c>
      <c r="D25" s="9">
        <f>$B25-$C25</f>
        <v/>
      </c>
      <c r="E25" s="9">
        <f>SUM($D$16:$D25)</f>
        <v/>
      </c>
      <c r="F25" s="9">
        <f>IFERROR(MAX($E25-Assumptions!$B$11,0)*(SUM(Assumptions!$B$6:$B$9)+Assumptions!$B$10),0)</f>
        <v/>
      </c>
      <c r="G25" s="9">
        <f>$F25-$F24</f>
        <v/>
      </c>
      <c r="H25" s="9">
        <f>SUMIFS('Tax Activity'!$L$5:$L$104,'Tax Activity'!$A$5:$A$104,"&gt;="&amp;$A25,'Tax Activity'!$A$5:$A$104,"&lt;"&amp;DATE(YEAR($A25),MONTH($A25)+1,1))</f>
        <v/>
      </c>
      <c r="I25" s="9">
        <f>IFERROR(MAX($F25-SUM($H$16:$H25)-Assumptions!$B$12,0),0)</f>
        <v/>
      </c>
    </row>
    <row r="26">
      <c r="A26" s="33">
        <f>DATE($B$5,11,1)</f>
        <v/>
      </c>
      <c r="B26" s="8">
        <f>SUMIFS('Tax Activity'!$J$5:$J$104,'Tax Activity'!$A$5:$A$104,"&gt;="&amp;$A26,'Tax Activity'!$A$5:$A$104,"&lt;"&amp;DATE(YEAR($A26),MONTH($A26)+1,1))</f>
        <v/>
      </c>
      <c r="C26" s="8">
        <f>SUMIFS('Tax Activity'!$K$5:$K$104,'Tax Activity'!$A$5:$A$104,"&gt;="&amp;$A26,'Tax Activity'!$A$5:$A$104,"&lt;"&amp;DATE(YEAR($A26),MONTH($A26)+1,1))</f>
        <v/>
      </c>
      <c r="D26" s="8">
        <f>$B26-$C26</f>
        <v/>
      </c>
      <c r="E26" s="8">
        <f>SUM($D$16:$D26)</f>
        <v/>
      </c>
      <c r="F26" s="8">
        <f>IFERROR(MAX($E26-Assumptions!$B$11,0)*(SUM(Assumptions!$B$6:$B$9)+Assumptions!$B$10),0)</f>
        <v/>
      </c>
      <c r="G26" s="8">
        <f>$F26-$F25</f>
        <v/>
      </c>
      <c r="H26" s="8">
        <f>SUMIFS('Tax Activity'!$L$5:$L$104,'Tax Activity'!$A$5:$A$104,"&gt;="&amp;$A26,'Tax Activity'!$A$5:$A$104,"&lt;"&amp;DATE(YEAR($A26),MONTH($A26)+1,1))</f>
        <v/>
      </c>
      <c r="I26" s="8">
        <f>IFERROR(MAX($F26-SUM($H$16:$H26)-Assumptions!$B$12,0),0)</f>
        <v/>
      </c>
    </row>
    <row r="27">
      <c r="A27" s="34">
        <f>DATE($B$5,12,1)</f>
        <v/>
      </c>
      <c r="B27" s="9">
        <f>SUMIFS('Tax Activity'!$J$5:$J$104,'Tax Activity'!$A$5:$A$104,"&gt;="&amp;$A27,'Tax Activity'!$A$5:$A$104,"&lt;"&amp;DATE(YEAR($A27),MONTH($A27)+1,1))</f>
        <v/>
      </c>
      <c r="C27" s="9">
        <f>SUMIFS('Tax Activity'!$K$5:$K$104,'Tax Activity'!$A$5:$A$104,"&gt;="&amp;$A27,'Tax Activity'!$A$5:$A$104,"&lt;"&amp;DATE(YEAR($A27),MONTH($A27)+1,1))</f>
        <v/>
      </c>
      <c r="D27" s="9">
        <f>$B27-$C27</f>
        <v/>
      </c>
      <c r="E27" s="9">
        <f>SUM($D$16:$D27)</f>
        <v/>
      </c>
      <c r="F27" s="9">
        <f>IFERROR(MAX($E27-Assumptions!$B$11,0)*(SUM(Assumptions!$B$6:$B$9)+Assumptions!$B$10),0)</f>
        <v/>
      </c>
      <c r="G27" s="9">
        <f>$F27-$F26</f>
        <v/>
      </c>
      <c r="H27" s="9">
        <f>SUMIFS('Tax Activity'!$L$5:$L$104,'Tax Activity'!$A$5:$A$104,"&gt;="&amp;$A27,'Tax Activity'!$A$5:$A$104,"&lt;"&amp;DATE(YEAR($A27),MONTH($A27)+1,1))</f>
        <v/>
      </c>
      <c r="I27" s="9">
        <f>IFERROR(MAX($F27-SUM($H$16:$H27)-Assumptions!$B$12,0),0)</f>
        <v/>
      </c>
    </row>
    <row r="28"/>
    <row r="29"/>
    <row r="30"/>
    <row r="31">
      <c r="A31" s="3" t="inlineStr">
        <is>
          <t>Quarterly Provision Schedule</t>
        </is>
      </c>
      <c r="B31" s="3" t="n"/>
      <c r="C31" s="3" t="n"/>
      <c r="D31" s="3" t="n"/>
      <c r="E31" s="3" t="n"/>
      <c r="F31" s="3" t="n"/>
      <c r="G31" s="3" t="n"/>
      <c r="H31" s="3" t="n"/>
    </row>
    <row r="32" ht="30" customHeight="1">
      <c r="A32" s="15" t="inlineStr">
        <is>
          <t>Quarter</t>
        </is>
      </c>
      <c r="B32" s="15" t="inlineStr">
        <is>
          <t>Revenue</t>
        </is>
      </c>
      <c r="C32" s="15" t="inlineStr">
        <is>
          <t>Expense</t>
        </is>
      </c>
      <c r="D32" s="15" t="inlineStr">
        <is>
          <t>Net Profit</t>
        </is>
      </c>
      <c r="E32" s="15" t="inlineStr">
        <is>
          <t>Cumulative Target</t>
        </is>
      </c>
      <c r="F32" s="15" t="inlineStr">
        <is>
          <t>Provision Change</t>
        </is>
      </c>
      <c r="G32" s="15" t="inlineStr">
        <is>
          <t>Tax Payments</t>
        </is>
      </c>
      <c r="H32" s="15" t="inlineStr">
        <is>
          <t>Unfunded Balance</t>
        </is>
      </c>
    </row>
    <row r="33">
      <c r="A33" s="18" t="inlineStr">
        <is>
          <t>Q1</t>
        </is>
      </c>
      <c r="B33" s="9">
        <f>SUM($B$16:$B$18)</f>
        <v/>
      </c>
      <c r="C33" s="9">
        <f>SUM($C$16:$C$18)</f>
        <v/>
      </c>
      <c r="D33" s="9">
        <f>$B33-$C33</f>
        <v/>
      </c>
      <c r="E33" s="9">
        <f>$F$18</f>
        <v/>
      </c>
      <c r="F33" s="9">
        <f>$E33</f>
        <v/>
      </c>
      <c r="G33" s="9">
        <f>SUM($H$16:$H$18)</f>
        <v/>
      </c>
      <c r="H33" s="9">
        <f>$I$18</f>
        <v/>
      </c>
    </row>
    <row r="34">
      <c r="A34" s="19" t="inlineStr">
        <is>
          <t>Q2</t>
        </is>
      </c>
      <c r="B34" s="8">
        <f>SUM($B$19:$B$21)</f>
        <v/>
      </c>
      <c r="C34" s="8">
        <f>SUM($C$19:$C$21)</f>
        <v/>
      </c>
      <c r="D34" s="8">
        <f>$B34-$C34</f>
        <v/>
      </c>
      <c r="E34" s="8">
        <f>$F$21</f>
        <v/>
      </c>
      <c r="F34" s="8">
        <f>$E34-$E33</f>
        <v/>
      </c>
      <c r="G34" s="8">
        <f>SUM($H$19:$H$21)</f>
        <v/>
      </c>
      <c r="H34" s="8">
        <f>$I$21</f>
        <v/>
      </c>
    </row>
    <row r="35">
      <c r="A35" s="18" t="inlineStr">
        <is>
          <t>Q3</t>
        </is>
      </c>
      <c r="B35" s="9">
        <f>SUM($B$22:$B$24)</f>
        <v/>
      </c>
      <c r="C35" s="9">
        <f>SUM($C$22:$C$24)</f>
        <v/>
      </c>
      <c r="D35" s="9">
        <f>$B35-$C35</f>
        <v/>
      </c>
      <c r="E35" s="9">
        <f>$F$24</f>
        <v/>
      </c>
      <c r="F35" s="9">
        <f>$E35-$E34</f>
        <v/>
      </c>
      <c r="G35" s="9">
        <f>SUM($H$22:$H$24)</f>
        <v/>
      </c>
      <c r="H35" s="9">
        <f>$I$24</f>
        <v/>
      </c>
    </row>
    <row r="36">
      <c r="A36" s="19" t="inlineStr">
        <is>
          <t>Q4</t>
        </is>
      </c>
      <c r="B36" s="8">
        <f>SUM($B$25:$B$27)</f>
        <v/>
      </c>
      <c r="C36" s="8">
        <f>SUM($C$25:$C$27)</f>
        <v/>
      </c>
      <c r="D36" s="8">
        <f>$B36-$C36</f>
        <v/>
      </c>
      <c r="E36" s="8">
        <f>$F$27</f>
        <v/>
      </c>
      <c r="F36" s="8">
        <f>$E36-$E35</f>
        <v/>
      </c>
      <c r="G36" s="8">
        <f>SUM($H$25:$H$27)</f>
        <v/>
      </c>
      <c r="H36" s="8">
        <f>$I$27</f>
        <v/>
      </c>
    </row>
  </sheetData>
  <autoFilter ref="A15:I27"/>
  <mergeCells count="1">
    <mergeCell ref="A1:I1"/>
  </mergeCells>
  <conditionalFormatting sqref="B12">
    <cfRule type="expression" priority="1" dxfId="0">
      <formula>$B$12&gt;0</formula>
    </cfRule>
    <cfRule type="expression" priority="2" dxfId="1">
      <formula>$B$12=0</formula>
    </cfRule>
  </conditionalFormatting>
  <conditionalFormatting sqref="E12">
    <cfRule type="expression" priority="3" dxfId="0">
      <formula>OR($B$12&gt;0,COUNT(Assumptions!$B$5:$B$12)&lt;8,Assumptions!$B$13="")</formula>
    </cfRule>
    <cfRule type="expression" priority="4" dxfId="1">
      <formula>AND($B$12=0,COUNT(Assumptions!$B$5:$B$12)=8,Assumptions!$B$13&lt;&gt;"")</formula>
    </cfRule>
  </conditionalFormatting>
  <conditionalFormatting sqref="I16:I27">
    <cfRule type="expression" priority="5" dxfId="0">
      <formula>$I16&gt;0</formula>
    </cfRule>
  </conditionalFormatting>
  <conditionalFormatting sqref="H33:H36">
    <cfRule type="expression" priority="6" dxfId="0">
      <formula>$H33&gt;0</formula>
    </cfRule>
  </conditionalFormatting>
  <pageMargins left="0.3" right="0.3" top="0.5" bottom="0.5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32" customWidth="1" min="3" max="3"/>
    <col width="38" customWidth="1" min="4" max="4"/>
    <col width="14" customWidth="1" min="5" max="5"/>
    <col width="10" customWidth="1" min="6" max="6"/>
    <col width="11" customWidth="1" min="7" max="7"/>
    <col width="10" customWidth="1" min="8" max="8"/>
    <col width="13" customWidth="1" min="9" max="9"/>
    <col width="16" customWidth="1" min="10" max="10"/>
    <col width="16" customWidth="1" min="11" max="11"/>
    <col width="18" customWidth="1" min="12" max="12"/>
  </cols>
  <sheetData>
    <row r="1" ht="26" customHeight="1">
      <c r="A1" s="1" t="inlineStr">
        <is>
          <t>Tax Activity Records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1" t="n"/>
    </row>
    <row r="2" ht="31" customHeight="1">
      <c r="A2" s="2" t="inlineStr">
        <is>
          <t>Enter positive amounts in yellow cells. Cleared entries feed the selected-year provision; pending and excluded entries remain visible for human review.</t>
        </is>
      </c>
    </row>
    <row r="3"/>
    <row r="4" ht="30" customHeight="1">
      <c r="A4" s="15" t="inlineStr">
        <is>
          <t>Date</t>
        </is>
      </c>
      <c r="B4" s="15" t="inlineStr">
        <is>
          <t>Entry Type</t>
        </is>
      </c>
      <c r="C4" s="15" t="inlineStr">
        <is>
          <t>Customer or Payee</t>
        </is>
      </c>
      <c r="D4" s="15" t="inlineStr">
        <is>
          <t>Description</t>
        </is>
      </c>
      <c r="E4" s="15" t="inlineStr">
        <is>
          <t>Amount</t>
        </is>
      </c>
      <c r="F4" s="15" t="inlineStr">
        <is>
          <t>Year</t>
        </is>
      </c>
      <c r="G4" s="15" t="inlineStr">
        <is>
          <t>Month</t>
        </is>
      </c>
      <c r="H4" s="15" t="inlineStr">
        <is>
          <t>Quarter</t>
        </is>
      </c>
      <c r="I4" s="15" t="inlineStr">
        <is>
          <t>Status</t>
        </is>
      </c>
      <c r="J4" s="15" t="inlineStr">
        <is>
          <t>Revenue Used</t>
        </is>
      </c>
      <c r="K4" s="15" t="inlineStr">
        <is>
          <t>Expense Used</t>
        </is>
      </c>
      <c r="L4" s="15" t="inlineStr">
        <is>
          <t>Tax Payment Used</t>
        </is>
      </c>
    </row>
    <row r="5">
      <c r="A5" s="35" t="n">
        <v>46030</v>
      </c>
      <c r="B5" s="21" t="inlineStr">
        <is>
          <t>Revenue</t>
        </is>
      </c>
      <c r="C5" s="21" t="inlineStr">
        <is>
          <t>Fictional Bluebird Commons</t>
        </is>
      </c>
      <c r="D5" s="21" t="inlineStr">
        <is>
          <t>Winter cleanup service</t>
        </is>
      </c>
      <c r="E5" s="22" t="n">
        <v>6800</v>
      </c>
      <c r="F5" s="23">
        <f>IF($A5="","",YEAR($A5))</f>
        <v/>
      </c>
      <c r="G5" s="34">
        <f>IF($A5="","",DATE(YEAR($A5),MONTH($A5),1))</f>
        <v/>
      </c>
      <c r="H5" s="18">
        <f>IF($A5="","",IFERROR("Q"&amp;ROUNDUP(MONTH($A5)/3,0),""))</f>
        <v/>
      </c>
      <c r="I5" s="24" t="inlineStr">
        <is>
          <t>Cleared</t>
        </is>
      </c>
      <c r="J5" s="9">
        <f>IF(OR($A5="",$E5=""),"",IF(AND($B5="Revenue",$I5="Cleared"),$E5,0))</f>
        <v/>
      </c>
      <c r="K5" s="9">
        <f>IF(OR($A5="",$E5=""),"",IF(AND($B5="Deductible Expense",$I5="Cleared"),$E5,0))</f>
        <v/>
      </c>
      <c r="L5" s="9">
        <f>IF(OR($A5="",$E5=""),"",IF(AND($B5="Estimated Tax Payment",$I5="Cleared"),$E5,0))</f>
        <v/>
      </c>
    </row>
    <row r="6">
      <c r="A6" s="35" t="n">
        <v>46041</v>
      </c>
      <c r="B6" s="21" t="inlineStr">
        <is>
          <t>Deductible Expense</t>
        </is>
      </c>
      <c r="C6" s="21" t="inlineStr">
        <is>
          <t>Fictional Silver Acorn Supply</t>
        </is>
      </c>
      <c r="D6" s="21" t="inlineStr">
        <is>
          <t>Mower parts and shop supplies</t>
        </is>
      </c>
      <c r="E6" s="22" t="n">
        <v>1240</v>
      </c>
      <c r="F6" s="25">
        <f>IF($A6="","",YEAR($A6))</f>
        <v/>
      </c>
      <c r="G6" s="33">
        <f>IF($A6="","",DATE(YEAR($A6),MONTH($A6),1))</f>
        <v/>
      </c>
      <c r="H6" s="19">
        <f>IF($A6="","",IFERROR("Q"&amp;ROUNDUP(MONTH($A6)/3,0),""))</f>
        <v/>
      </c>
      <c r="I6" s="24" t="inlineStr">
        <is>
          <t>Cleared</t>
        </is>
      </c>
      <c r="J6" s="8">
        <f>IF(OR($A6="",$E6=""),"",IF(AND($B6="Revenue",$I6="Cleared"),$E6,0))</f>
        <v/>
      </c>
      <c r="K6" s="8">
        <f>IF(OR($A6="",$E6=""),"",IF(AND($B6="Deductible Expense",$I6="Cleared"),$E6,0))</f>
        <v/>
      </c>
      <c r="L6" s="8">
        <f>IF(OR($A6="",$E6=""),"",IF(AND($B6="Estimated Tax Payment",$I6="Cleared"),$E6,0))</f>
        <v/>
      </c>
    </row>
    <row r="7">
      <c r="A7" s="35" t="n">
        <v>46064</v>
      </c>
      <c r="B7" s="21" t="inlineStr">
        <is>
          <t>Revenue</t>
        </is>
      </c>
      <c r="C7" s="21" t="inlineStr">
        <is>
          <t>Fictional Meadow Lantern Offices</t>
        </is>
      </c>
      <c r="D7" s="21" t="inlineStr">
        <is>
          <t>Grounds maintenance service</t>
        </is>
      </c>
      <c r="E7" s="22" t="n">
        <v>7550</v>
      </c>
      <c r="F7" s="23">
        <f>IF($A7="","",YEAR($A7))</f>
        <v/>
      </c>
      <c r="G7" s="34">
        <f>IF($A7="","",DATE(YEAR($A7),MONTH($A7),1))</f>
        <v/>
      </c>
      <c r="H7" s="18">
        <f>IF($A7="","",IFERROR("Q"&amp;ROUNDUP(MONTH($A7)/3,0),""))</f>
        <v/>
      </c>
      <c r="I7" s="24" t="inlineStr">
        <is>
          <t>Cleared</t>
        </is>
      </c>
      <c r="J7" s="9">
        <f>IF(OR($A7="",$E7=""),"",IF(AND($B7="Revenue",$I7="Cleared"),$E7,0))</f>
        <v/>
      </c>
      <c r="K7" s="9">
        <f>IF(OR($A7="",$E7=""),"",IF(AND($B7="Deductible Expense",$I7="Cleared"),$E7,0))</f>
        <v/>
      </c>
      <c r="L7" s="9">
        <f>IF(OR($A7="",$E7=""),"",IF(AND($B7="Estimated Tax Payment",$I7="Cleared"),$E7,0))</f>
        <v/>
      </c>
    </row>
    <row r="8">
      <c r="A8" s="35" t="n">
        <v>46078</v>
      </c>
      <c r="B8" s="21" t="inlineStr">
        <is>
          <t>Deductible Expense</t>
        </is>
      </c>
      <c r="C8" s="21" t="inlineStr">
        <is>
          <t>Fictional Granite Finch Fuel</t>
        </is>
      </c>
      <c r="D8" s="21" t="inlineStr">
        <is>
          <t>Fuel and equipment oil</t>
        </is>
      </c>
      <c r="E8" s="22" t="n">
        <v>980</v>
      </c>
      <c r="F8" s="25">
        <f>IF($A8="","",YEAR($A8))</f>
        <v/>
      </c>
      <c r="G8" s="33">
        <f>IF($A8="","",DATE(YEAR($A8),MONTH($A8),1))</f>
        <v/>
      </c>
      <c r="H8" s="19">
        <f>IF($A8="","",IFERROR("Q"&amp;ROUNDUP(MONTH($A8)/3,0),""))</f>
        <v/>
      </c>
      <c r="I8" s="24" t="inlineStr">
        <is>
          <t>Cleared</t>
        </is>
      </c>
      <c r="J8" s="8">
        <f>IF(OR($A8="",$E8=""),"",IF(AND($B8="Revenue",$I8="Cleared"),$E8,0))</f>
        <v/>
      </c>
      <c r="K8" s="8">
        <f>IF(OR($A8="",$E8=""),"",IF(AND($B8="Deductible Expense",$I8="Cleared"),$E8,0))</f>
        <v/>
      </c>
      <c r="L8" s="8">
        <f>IF(OR($A8="",$E8=""),"",IF(AND($B8="Estimated Tax Payment",$I8="Cleared"),$E8,0))</f>
        <v/>
      </c>
    </row>
    <row r="9">
      <c r="A9" s="35" t="n">
        <v>46089</v>
      </c>
      <c r="B9" s="21" t="inlineStr">
        <is>
          <t>Deductible Expense</t>
        </is>
      </c>
      <c r="C9" s="21" t="inlineStr">
        <is>
          <t>Fictional Copper Kite Equipment</t>
        </is>
      </c>
      <c r="D9" s="21" t="inlineStr">
        <is>
          <t>Short-term equipment rental</t>
        </is>
      </c>
      <c r="E9" s="22" t="n">
        <v>1675</v>
      </c>
      <c r="F9" s="23">
        <f>IF($A9="","",YEAR($A9))</f>
        <v/>
      </c>
      <c r="G9" s="34">
        <f>IF($A9="","",DATE(YEAR($A9),MONTH($A9),1))</f>
        <v/>
      </c>
      <c r="H9" s="18">
        <f>IF($A9="","",IFERROR("Q"&amp;ROUNDUP(MONTH($A9)/3,0),""))</f>
        <v/>
      </c>
      <c r="I9" s="24" t="inlineStr">
        <is>
          <t>Cleared</t>
        </is>
      </c>
      <c r="J9" s="9">
        <f>IF(OR($A9="",$E9=""),"",IF(AND($B9="Revenue",$I9="Cleared"),$E9,0))</f>
        <v/>
      </c>
      <c r="K9" s="9">
        <f>IF(OR($A9="",$E9=""),"",IF(AND($B9="Deductible Expense",$I9="Cleared"),$E9,0))</f>
        <v/>
      </c>
      <c r="L9" s="9">
        <f>IF(OR($A9="",$E9=""),"",IF(AND($B9="Estimated Tax Payment",$I9="Cleared"),$E9,0))</f>
        <v/>
      </c>
    </row>
    <row r="10">
      <c r="A10" s="35" t="n">
        <v>46119</v>
      </c>
      <c r="B10" s="21" t="inlineStr">
        <is>
          <t>Revenue</t>
        </is>
      </c>
      <c r="C10" s="21" t="inlineStr">
        <is>
          <t>Fictional Juniper Puzzle Residences</t>
        </is>
      </c>
      <c r="D10" s="21" t="inlineStr">
        <is>
          <t>Spring landscape maintenance</t>
        </is>
      </c>
      <c r="E10" s="22" t="n">
        <v>9200</v>
      </c>
      <c r="F10" s="25">
        <f>IF($A10="","",YEAR($A10))</f>
        <v/>
      </c>
      <c r="G10" s="33">
        <f>IF($A10="","",DATE(YEAR($A10),MONTH($A10),1))</f>
        <v/>
      </c>
      <c r="H10" s="19">
        <f>IF($A10="","",IFERROR("Q"&amp;ROUNDUP(MONTH($A10)/3,0),""))</f>
        <v/>
      </c>
      <c r="I10" s="24" t="inlineStr">
        <is>
          <t>Cleared</t>
        </is>
      </c>
      <c r="J10" s="8">
        <f>IF(OR($A10="",$E10=""),"",IF(AND($B10="Revenue",$I10="Cleared"),$E10,0))</f>
        <v/>
      </c>
      <c r="K10" s="8">
        <f>IF(OR($A10="",$E10=""),"",IF(AND($B10="Deductible Expense",$I10="Cleared"),$E10,0))</f>
        <v/>
      </c>
      <c r="L10" s="8">
        <f>IF(OR($A10="",$E10=""),"",IF(AND($B10="Estimated Tax Payment",$I10="Cleared"),$E10,0))</f>
        <v/>
      </c>
    </row>
    <row r="11">
      <c r="A11" s="35" t="n">
        <v>46127</v>
      </c>
      <c r="B11" s="21" t="inlineStr">
        <is>
          <t>Estimated Tax Payment</t>
        </is>
      </c>
      <c r="C11" s="21" t="inlineStr">
        <is>
          <t>Fictional Estimated Tax Clearing</t>
        </is>
      </c>
      <c r="D11" s="21" t="inlineStr">
        <is>
          <t>First-quarter planning payment</t>
        </is>
      </c>
      <c r="E11" s="22" t="n">
        <v>2100</v>
      </c>
      <c r="F11" s="23">
        <f>IF($A11="","",YEAR($A11))</f>
        <v/>
      </c>
      <c r="G11" s="34">
        <f>IF($A11="","",DATE(YEAR($A11),MONTH($A11),1))</f>
        <v/>
      </c>
      <c r="H11" s="18">
        <f>IF($A11="","",IFERROR("Q"&amp;ROUNDUP(MONTH($A11)/3,0),""))</f>
        <v/>
      </c>
      <c r="I11" s="24" t="inlineStr">
        <is>
          <t>Cleared</t>
        </is>
      </c>
      <c r="J11" s="9">
        <f>IF(OR($A11="",$E11=""),"",IF(AND($B11="Revenue",$I11="Cleared"),$E11,0))</f>
        <v/>
      </c>
      <c r="K11" s="9">
        <f>IF(OR($A11="",$E11=""),"",IF(AND($B11="Deductible Expense",$I11="Cleared"),$E11,0))</f>
        <v/>
      </c>
      <c r="L11" s="9">
        <f>IF(OR($A11="",$E11=""),"",IF(AND($B11="Estimated Tax Payment",$I11="Cleared"),$E11,0))</f>
        <v/>
      </c>
    </row>
    <row r="12">
      <c r="A12" s="35" t="n">
        <v>46160</v>
      </c>
      <c r="B12" s="21" t="inlineStr">
        <is>
          <t>Revenue</t>
        </is>
      </c>
      <c r="C12" s="21" t="inlineStr">
        <is>
          <t>Fictional Northstar Yard Club</t>
        </is>
      </c>
      <c r="D12" s="21" t="inlineStr">
        <is>
          <t>Recurring mowing service</t>
        </is>
      </c>
      <c r="E12" s="22" t="n">
        <v>8400</v>
      </c>
      <c r="F12" s="25">
        <f>IF($A12="","",YEAR($A12))</f>
        <v/>
      </c>
      <c r="G12" s="33">
        <f>IF($A12="","",DATE(YEAR($A12),MONTH($A12),1))</f>
        <v/>
      </c>
      <c r="H12" s="19">
        <f>IF($A12="","",IFERROR("Q"&amp;ROUNDUP(MONTH($A12)/3,0),""))</f>
        <v/>
      </c>
      <c r="I12" s="24" t="inlineStr">
        <is>
          <t>Cleared</t>
        </is>
      </c>
      <c r="J12" s="8">
        <f>IF(OR($A12="",$E12=""),"",IF(AND($B12="Revenue",$I12="Cleared"),$E12,0))</f>
        <v/>
      </c>
      <c r="K12" s="8">
        <f>IF(OR($A12="",$E12=""),"",IF(AND($B12="Deductible Expense",$I12="Cleared"),$E12,0))</f>
        <v/>
      </c>
      <c r="L12" s="8">
        <f>IF(OR($A12="",$E12=""),"",IF(AND($B12="Estimated Tax Payment",$I12="Cleared"),$E12,0))</f>
        <v/>
      </c>
    </row>
    <row r="13">
      <c r="A13" s="35" t="n">
        <v>46179</v>
      </c>
      <c r="B13" s="21" t="inlineStr">
        <is>
          <t>Deductible Expense</t>
        </is>
      </c>
      <c r="C13" s="21" t="inlineStr">
        <is>
          <t>Fictional Harbor Thimble Insurance</t>
        </is>
      </c>
      <c r="D13" s="21" t="inlineStr">
        <is>
          <t>Equipment coverage expense</t>
        </is>
      </c>
      <c r="E13" s="22" t="n">
        <v>1450</v>
      </c>
      <c r="F13" s="23">
        <f>IF($A13="","",YEAR($A13))</f>
        <v/>
      </c>
      <c r="G13" s="34">
        <f>IF($A13="","",DATE(YEAR($A13),MONTH($A13),1))</f>
        <v/>
      </c>
      <c r="H13" s="18">
        <f>IF($A13="","",IFERROR("Q"&amp;ROUNDUP(MONTH($A13)/3,0),""))</f>
        <v/>
      </c>
      <c r="I13" s="24" t="inlineStr">
        <is>
          <t>Cleared</t>
        </is>
      </c>
      <c r="J13" s="9">
        <f>IF(OR($A13="",$E13=""),"",IF(AND($B13="Revenue",$I13="Cleared"),$E13,0))</f>
        <v/>
      </c>
      <c r="K13" s="9">
        <f>IF(OR($A13="",$E13=""),"",IF(AND($B13="Deductible Expense",$I13="Cleared"),$E13,0))</f>
        <v/>
      </c>
      <c r="L13" s="9">
        <f>IF(OR($A13="",$E13=""),"",IF(AND($B13="Estimated Tax Payment",$I13="Cleared"),$E13,0))</f>
        <v/>
      </c>
    </row>
    <row r="14">
      <c r="A14" s="35" t="n">
        <v>46212</v>
      </c>
      <c r="B14" s="21" t="inlineStr">
        <is>
          <t>Revenue</t>
        </is>
      </c>
      <c r="C14" s="21" t="inlineStr">
        <is>
          <t>Fictional Amber Sprout Shops</t>
        </is>
      </c>
      <c r="D14" s="21" t="inlineStr">
        <is>
          <t>Retail grounds upkeep</t>
        </is>
      </c>
      <c r="E14" s="22" t="n">
        <v>10300</v>
      </c>
      <c r="F14" s="25">
        <f>IF($A14="","",YEAR($A14))</f>
        <v/>
      </c>
      <c r="G14" s="33">
        <f>IF($A14="","",DATE(YEAR($A14),MONTH($A14),1))</f>
        <v/>
      </c>
      <c r="H14" s="19">
        <f>IF($A14="","",IFERROR("Q"&amp;ROUNDUP(MONTH($A14)/3,0),""))</f>
        <v/>
      </c>
      <c r="I14" s="24" t="inlineStr">
        <is>
          <t>Cleared</t>
        </is>
      </c>
      <c r="J14" s="8">
        <f>IF(OR($A14="",$E14=""),"",IF(AND($B14="Revenue",$I14="Cleared"),$E14,0))</f>
        <v/>
      </c>
      <c r="K14" s="8">
        <f>IF(OR($A14="",$E14=""),"",IF(AND($B14="Deductible Expense",$I14="Cleared"),$E14,0))</f>
        <v/>
      </c>
      <c r="L14" s="8">
        <f>IF(OR($A14="",$E14=""),"",IF(AND($B14="Estimated Tax Payment",$I14="Cleared"),$E14,0))</f>
        <v/>
      </c>
    </row>
    <row r="15">
      <c r="A15" s="35" t="n">
        <v>46248</v>
      </c>
      <c r="B15" s="21" t="inlineStr">
        <is>
          <t>Deductible Expense</t>
        </is>
      </c>
      <c r="C15" s="21" t="inlineStr">
        <is>
          <t>Fictional Silver Acorn Supply</t>
        </is>
      </c>
      <c r="D15" s="21" t="inlineStr">
        <is>
          <t>Replacement trimmer purchase</t>
        </is>
      </c>
      <c r="E15" s="22" t="n">
        <v>860</v>
      </c>
      <c r="F15" s="23">
        <f>IF($A15="","",YEAR($A15))</f>
        <v/>
      </c>
      <c r="G15" s="34">
        <f>IF($A15="","",DATE(YEAR($A15),MONTH($A15),1))</f>
        <v/>
      </c>
      <c r="H15" s="18">
        <f>IF($A15="","",IFERROR("Q"&amp;ROUNDUP(MONTH($A15)/3,0),""))</f>
        <v/>
      </c>
      <c r="I15" s="24" t="inlineStr">
        <is>
          <t>Excluded</t>
        </is>
      </c>
      <c r="J15" s="9">
        <f>IF(OR($A15="",$E15=""),"",IF(AND($B15="Revenue",$I15="Cleared"),$E15,0))</f>
        <v/>
      </c>
      <c r="K15" s="9">
        <f>IF(OR($A15="",$E15=""),"",IF(AND($B15="Deductible Expense",$I15="Cleared"),$E15,0))</f>
        <v/>
      </c>
      <c r="L15" s="9">
        <f>IF(OR($A15="",$E15=""),"",IF(AND($B15="Estimated Tax Payment",$I15="Cleared"),$E15,0))</f>
        <v/>
      </c>
    </row>
    <row r="16">
      <c r="A16" s="35" t="n">
        <v>46267</v>
      </c>
      <c r="B16" s="21" t="inlineStr">
        <is>
          <t>Revenue</t>
        </is>
      </c>
      <c r="C16" s="21" t="inlineStr">
        <is>
          <t>Fictional Lantern Fox Campus</t>
        </is>
      </c>
      <c r="D16" s="21" t="inlineStr">
        <is>
          <t>Fall grounds service awaiting review</t>
        </is>
      </c>
      <c r="E16" s="22" t="n">
        <v>4900</v>
      </c>
      <c r="F16" s="25">
        <f>IF($A16="","",YEAR($A16))</f>
        <v/>
      </c>
      <c r="G16" s="33">
        <f>IF($A16="","",DATE(YEAR($A16),MONTH($A16),1))</f>
        <v/>
      </c>
      <c r="H16" s="19">
        <f>IF($A16="","",IFERROR("Q"&amp;ROUNDUP(MONTH($A16)/3,0),""))</f>
        <v/>
      </c>
      <c r="I16" s="24" t="inlineStr">
        <is>
          <t>Pending</t>
        </is>
      </c>
      <c r="J16" s="8">
        <f>IF(OR($A16="",$E16=""),"",IF(AND($B16="Revenue",$I16="Cleared"),$E16,0))</f>
        <v/>
      </c>
      <c r="K16" s="8">
        <f>IF(OR($A16="",$E16=""),"",IF(AND($B16="Deductible Expense",$I16="Cleared"),$E16,0))</f>
        <v/>
      </c>
      <c r="L16" s="8">
        <f>IF(OR($A16="",$E16=""),"",IF(AND($B16="Estimated Tax Payment",$I16="Cleared"),$E16,0))</f>
        <v/>
      </c>
    </row>
    <row r="17">
      <c r="A17" s="35" t="n"/>
      <c r="B17" s="21" t="n"/>
      <c r="C17" s="21" t="n"/>
      <c r="D17" s="21" t="n"/>
      <c r="E17" s="22" t="n"/>
      <c r="F17" s="23">
        <f>IF($A17="","",YEAR($A17))</f>
        <v/>
      </c>
      <c r="G17" s="34">
        <f>IF($A17="","",DATE(YEAR($A17),MONTH($A17),1))</f>
        <v/>
      </c>
      <c r="H17" s="18">
        <f>IF($A17="","",IFERROR("Q"&amp;ROUNDUP(MONTH($A17)/3,0),""))</f>
        <v/>
      </c>
      <c r="I17" s="24" t="n"/>
      <c r="J17" s="9">
        <f>IF(OR($A17="",$E17=""),"",IF(AND($B17="Revenue",$I17="Cleared"),$E17,0))</f>
        <v/>
      </c>
      <c r="K17" s="9">
        <f>IF(OR($A17="",$E17=""),"",IF(AND($B17="Deductible Expense",$I17="Cleared"),$E17,0))</f>
        <v/>
      </c>
      <c r="L17" s="9">
        <f>IF(OR($A17="",$E17=""),"",IF(AND($B17="Estimated Tax Payment",$I17="Cleared"),$E17,0))</f>
        <v/>
      </c>
    </row>
    <row r="18">
      <c r="A18" s="35" t="n"/>
      <c r="B18" s="21" t="n"/>
      <c r="C18" s="21" t="n"/>
      <c r="D18" s="21" t="n"/>
      <c r="E18" s="22" t="n"/>
      <c r="F18" s="25">
        <f>IF($A18="","",YEAR($A18))</f>
        <v/>
      </c>
      <c r="G18" s="33">
        <f>IF($A18="","",DATE(YEAR($A18),MONTH($A18),1))</f>
        <v/>
      </c>
      <c r="H18" s="19">
        <f>IF($A18="","",IFERROR("Q"&amp;ROUNDUP(MONTH($A18)/3,0),""))</f>
        <v/>
      </c>
      <c r="I18" s="24" t="n"/>
      <c r="J18" s="8">
        <f>IF(OR($A18="",$E18=""),"",IF(AND($B18="Revenue",$I18="Cleared"),$E18,0))</f>
        <v/>
      </c>
      <c r="K18" s="8">
        <f>IF(OR($A18="",$E18=""),"",IF(AND($B18="Deductible Expense",$I18="Cleared"),$E18,0))</f>
        <v/>
      </c>
      <c r="L18" s="8">
        <f>IF(OR($A18="",$E18=""),"",IF(AND($B18="Estimated Tax Payment",$I18="Cleared"),$E18,0))</f>
        <v/>
      </c>
    </row>
    <row r="19">
      <c r="A19" s="35" t="n"/>
      <c r="B19" s="21" t="n"/>
      <c r="C19" s="21" t="n"/>
      <c r="D19" s="21" t="n"/>
      <c r="E19" s="22" t="n"/>
      <c r="F19" s="23">
        <f>IF($A19="","",YEAR($A19))</f>
        <v/>
      </c>
      <c r="G19" s="34">
        <f>IF($A19="","",DATE(YEAR($A19),MONTH($A19),1))</f>
        <v/>
      </c>
      <c r="H19" s="18">
        <f>IF($A19="","",IFERROR("Q"&amp;ROUNDUP(MONTH($A19)/3,0),""))</f>
        <v/>
      </c>
      <c r="I19" s="24" t="n"/>
      <c r="J19" s="9">
        <f>IF(OR($A19="",$E19=""),"",IF(AND($B19="Revenue",$I19="Cleared"),$E19,0))</f>
        <v/>
      </c>
      <c r="K19" s="9">
        <f>IF(OR($A19="",$E19=""),"",IF(AND($B19="Deductible Expense",$I19="Cleared"),$E19,0))</f>
        <v/>
      </c>
      <c r="L19" s="9">
        <f>IF(OR($A19="",$E19=""),"",IF(AND($B19="Estimated Tax Payment",$I19="Cleared"),$E19,0))</f>
        <v/>
      </c>
    </row>
    <row r="20">
      <c r="A20" s="35" t="n"/>
      <c r="B20" s="21" t="n"/>
      <c r="C20" s="21" t="n"/>
      <c r="D20" s="21" t="n"/>
      <c r="E20" s="22" t="n"/>
      <c r="F20" s="25">
        <f>IF($A20="","",YEAR($A20))</f>
        <v/>
      </c>
      <c r="G20" s="33">
        <f>IF($A20="","",DATE(YEAR($A20),MONTH($A20),1))</f>
        <v/>
      </c>
      <c r="H20" s="19">
        <f>IF($A20="","",IFERROR("Q"&amp;ROUNDUP(MONTH($A20)/3,0),""))</f>
        <v/>
      </c>
      <c r="I20" s="24" t="n"/>
      <c r="J20" s="8">
        <f>IF(OR($A20="",$E20=""),"",IF(AND($B20="Revenue",$I20="Cleared"),$E20,0))</f>
        <v/>
      </c>
      <c r="K20" s="8">
        <f>IF(OR($A20="",$E20=""),"",IF(AND($B20="Deductible Expense",$I20="Cleared"),$E20,0))</f>
        <v/>
      </c>
      <c r="L20" s="8">
        <f>IF(OR($A20="",$E20=""),"",IF(AND($B20="Estimated Tax Payment",$I20="Cleared"),$E20,0))</f>
        <v/>
      </c>
    </row>
    <row r="21">
      <c r="A21" s="35" t="n"/>
      <c r="B21" s="21" t="n"/>
      <c r="C21" s="21" t="n"/>
      <c r="D21" s="21" t="n"/>
      <c r="E21" s="22" t="n"/>
      <c r="F21" s="23">
        <f>IF($A21="","",YEAR($A21))</f>
        <v/>
      </c>
      <c r="G21" s="34">
        <f>IF($A21="","",DATE(YEAR($A21),MONTH($A21),1))</f>
        <v/>
      </c>
      <c r="H21" s="18">
        <f>IF($A21="","",IFERROR("Q"&amp;ROUNDUP(MONTH($A21)/3,0),""))</f>
        <v/>
      </c>
      <c r="I21" s="24" t="n"/>
      <c r="J21" s="9">
        <f>IF(OR($A21="",$E21=""),"",IF(AND($B21="Revenue",$I21="Cleared"),$E21,0))</f>
        <v/>
      </c>
      <c r="K21" s="9">
        <f>IF(OR($A21="",$E21=""),"",IF(AND($B21="Deductible Expense",$I21="Cleared"),$E21,0))</f>
        <v/>
      </c>
      <c r="L21" s="9">
        <f>IF(OR($A21="",$E21=""),"",IF(AND($B21="Estimated Tax Payment",$I21="Cleared"),$E21,0))</f>
        <v/>
      </c>
    </row>
    <row r="22">
      <c r="A22" s="35" t="n"/>
      <c r="B22" s="21" t="n"/>
      <c r="C22" s="21" t="n"/>
      <c r="D22" s="21" t="n"/>
      <c r="E22" s="22" t="n"/>
      <c r="F22" s="25">
        <f>IF($A22="","",YEAR($A22))</f>
        <v/>
      </c>
      <c r="G22" s="33">
        <f>IF($A22="","",DATE(YEAR($A22),MONTH($A22),1))</f>
        <v/>
      </c>
      <c r="H22" s="19">
        <f>IF($A22="","",IFERROR("Q"&amp;ROUNDUP(MONTH($A22)/3,0),""))</f>
        <v/>
      </c>
      <c r="I22" s="24" t="n"/>
      <c r="J22" s="8">
        <f>IF(OR($A22="",$E22=""),"",IF(AND($B22="Revenue",$I22="Cleared"),$E22,0))</f>
        <v/>
      </c>
      <c r="K22" s="8">
        <f>IF(OR($A22="",$E22=""),"",IF(AND($B22="Deductible Expense",$I22="Cleared"),$E22,0))</f>
        <v/>
      </c>
      <c r="L22" s="8">
        <f>IF(OR($A22="",$E22=""),"",IF(AND($B22="Estimated Tax Payment",$I22="Cleared"),$E22,0))</f>
        <v/>
      </c>
    </row>
    <row r="23">
      <c r="A23" s="35" t="n"/>
      <c r="B23" s="21" t="n"/>
      <c r="C23" s="21" t="n"/>
      <c r="D23" s="21" t="n"/>
      <c r="E23" s="22" t="n"/>
      <c r="F23" s="23">
        <f>IF($A23="","",YEAR($A23))</f>
        <v/>
      </c>
      <c r="G23" s="34">
        <f>IF($A23="","",DATE(YEAR($A23),MONTH($A23),1))</f>
        <v/>
      </c>
      <c r="H23" s="18">
        <f>IF($A23="","",IFERROR("Q"&amp;ROUNDUP(MONTH($A23)/3,0),""))</f>
        <v/>
      </c>
      <c r="I23" s="24" t="n"/>
      <c r="J23" s="9">
        <f>IF(OR($A23="",$E23=""),"",IF(AND($B23="Revenue",$I23="Cleared"),$E23,0))</f>
        <v/>
      </c>
      <c r="K23" s="9">
        <f>IF(OR($A23="",$E23=""),"",IF(AND($B23="Deductible Expense",$I23="Cleared"),$E23,0))</f>
        <v/>
      </c>
      <c r="L23" s="9">
        <f>IF(OR($A23="",$E23=""),"",IF(AND($B23="Estimated Tax Payment",$I23="Cleared"),$E23,0))</f>
        <v/>
      </c>
    </row>
    <row r="24">
      <c r="A24" s="35" t="n"/>
      <c r="B24" s="21" t="n"/>
      <c r="C24" s="21" t="n"/>
      <c r="D24" s="21" t="n"/>
      <c r="E24" s="22" t="n"/>
      <c r="F24" s="25">
        <f>IF($A24="","",YEAR($A24))</f>
        <v/>
      </c>
      <c r="G24" s="33">
        <f>IF($A24="","",DATE(YEAR($A24),MONTH($A24),1))</f>
        <v/>
      </c>
      <c r="H24" s="19">
        <f>IF($A24="","",IFERROR("Q"&amp;ROUNDUP(MONTH($A24)/3,0),""))</f>
        <v/>
      </c>
      <c r="I24" s="24" t="n"/>
      <c r="J24" s="8">
        <f>IF(OR($A24="",$E24=""),"",IF(AND($B24="Revenue",$I24="Cleared"),$E24,0))</f>
        <v/>
      </c>
      <c r="K24" s="8">
        <f>IF(OR($A24="",$E24=""),"",IF(AND($B24="Deductible Expense",$I24="Cleared"),$E24,0))</f>
        <v/>
      </c>
      <c r="L24" s="8">
        <f>IF(OR($A24="",$E24=""),"",IF(AND($B24="Estimated Tax Payment",$I24="Cleared"),$E24,0))</f>
        <v/>
      </c>
    </row>
    <row r="25">
      <c r="A25" s="35" t="n"/>
      <c r="B25" s="21" t="n"/>
      <c r="C25" s="21" t="n"/>
      <c r="D25" s="21" t="n"/>
      <c r="E25" s="22" t="n"/>
      <c r="F25" s="23">
        <f>IF($A25="","",YEAR($A25))</f>
        <v/>
      </c>
      <c r="G25" s="34">
        <f>IF($A25="","",DATE(YEAR($A25),MONTH($A25),1))</f>
        <v/>
      </c>
      <c r="H25" s="18">
        <f>IF($A25="","",IFERROR("Q"&amp;ROUNDUP(MONTH($A25)/3,0),""))</f>
        <v/>
      </c>
      <c r="I25" s="24" t="n"/>
      <c r="J25" s="9">
        <f>IF(OR($A25="",$E25=""),"",IF(AND($B25="Revenue",$I25="Cleared"),$E25,0))</f>
        <v/>
      </c>
      <c r="K25" s="9">
        <f>IF(OR($A25="",$E25=""),"",IF(AND($B25="Deductible Expense",$I25="Cleared"),$E25,0))</f>
        <v/>
      </c>
      <c r="L25" s="9">
        <f>IF(OR($A25="",$E25=""),"",IF(AND($B25="Estimated Tax Payment",$I25="Cleared"),$E25,0))</f>
        <v/>
      </c>
    </row>
    <row r="26">
      <c r="A26" s="35" t="n"/>
      <c r="B26" s="21" t="n"/>
      <c r="C26" s="21" t="n"/>
      <c r="D26" s="21" t="n"/>
      <c r="E26" s="22" t="n"/>
      <c r="F26" s="25">
        <f>IF($A26="","",YEAR($A26))</f>
        <v/>
      </c>
      <c r="G26" s="33">
        <f>IF($A26="","",DATE(YEAR($A26),MONTH($A26),1))</f>
        <v/>
      </c>
      <c r="H26" s="19">
        <f>IF($A26="","",IFERROR("Q"&amp;ROUNDUP(MONTH($A26)/3,0),""))</f>
        <v/>
      </c>
      <c r="I26" s="24" t="n"/>
      <c r="J26" s="8">
        <f>IF(OR($A26="",$E26=""),"",IF(AND($B26="Revenue",$I26="Cleared"),$E26,0))</f>
        <v/>
      </c>
      <c r="K26" s="8">
        <f>IF(OR($A26="",$E26=""),"",IF(AND($B26="Deductible Expense",$I26="Cleared"),$E26,0))</f>
        <v/>
      </c>
      <c r="L26" s="8">
        <f>IF(OR($A26="",$E26=""),"",IF(AND($B26="Estimated Tax Payment",$I26="Cleared"),$E26,0))</f>
        <v/>
      </c>
    </row>
    <row r="27">
      <c r="A27" s="35" t="n"/>
      <c r="B27" s="21" t="n"/>
      <c r="C27" s="21" t="n"/>
      <c r="D27" s="21" t="n"/>
      <c r="E27" s="22" t="n"/>
      <c r="F27" s="23">
        <f>IF($A27="","",YEAR($A27))</f>
        <v/>
      </c>
      <c r="G27" s="34">
        <f>IF($A27="","",DATE(YEAR($A27),MONTH($A27),1))</f>
        <v/>
      </c>
      <c r="H27" s="18">
        <f>IF($A27="","",IFERROR("Q"&amp;ROUNDUP(MONTH($A27)/3,0),""))</f>
        <v/>
      </c>
      <c r="I27" s="24" t="n"/>
      <c r="J27" s="9">
        <f>IF(OR($A27="",$E27=""),"",IF(AND($B27="Revenue",$I27="Cleared"),$E27,0))</f>
        <v/>
      </c>
      <c r="K27" s="9">
        <f>IF(OR($A27="",$E27=""),"",IF(AND($B27="Deductible Expense",$I27="Cleared"),$E27,0))</f>
        <v/>
      </c>
      <c r="L27" s="9">
        <f>IF(OR($A27="",$E27=""),"",IF(AND($B27="Estimated Tax Payment",$I27="Cleared"),$E27,0))</f>
        <v/>
      </c>
    </row>
    <row r="28">
      <c r="A28" s="35" t="n"/>
      <c r="B28" s="21" t="n"/>
      <c r="C28" s="21" t="n"/>
      <c r="D28" s="21" t="n"/>
      <c r="E28" s="22" t="n"/>
      <c r="F28" s="25">
        <f>IF($A28="","",YEAR($A28))</f>
        <v/>
      </c>
      <c r="G28" s="33">
        <f>IF($A28="","",DATE(YEAR($A28),MONTH($A28),1))</f>
        <v/>
      </c>
      <c r="H28" s="19">
        <f>IF($A28="","",IFERROR("Q"&amp;ROUNDUP(MONTH($A28)/3,0),""))</f>
        <v/>
      </c>
      <c r="I28" s="24" t="n"/>
      <c r="J28" s="8">
        <f>IF(OR($A28="",$E28=""),"",IF(AND($B28="Revenue",$I28="Cleared"),$E28,0))</f>
        <v/>
      </c>
      <c r="K28" s="8">
        <f>IF(OR($A28="",$E28=""),"",IF(AND($B28="Deductible Expense",$I28="Cleared"),$E28,0))</f>
        <v/>
      </c>
      <c r="L28" s="8">
        <f>IF(OR($A28="",$E28=""),"",IF(AND($B28="Estimated Tax Payment",$I28="Cleared"),$E28,0))</f>
        <v/>
      </c>
    </row>
    <row r="29">
      <c r="A29" s="35" t="n"/>
      <c r="B29" s="21" t="n"/>
      <c r="C29" s="21" t="n"/>
      <c r="D29" s="21" t="n"/>
      <c r="E29" s="22" t="n"/>
      <c r="F29" s="23">
        <f>IF($A29="","",YEAR($A29))</f>
        <v/>
      </c>
      <c r="G29" s="34">
        <f>IF($A29="","",DATE(YEAR($A29),MONTH($A29),1))</f>
        <v/>
      </c>
      <c r="H29" s="18">
        <f>IF($A29="","",IFERROR("Q"&amp;ROUNDUP(MONTH($A29)/3,0),""))</f>
        <v/>
      </c>
      <c r="I29" s="24" t="n"/>
      <c r="J29" s="9">
        <f>IF(OR($A29="",$E29=""),"",IF(AND($B29="Revenue",$I29="Cleared"),$E29,0))</f>
        <v/>
      </c>
      <c r="K29" s="9">
        <f>IF(OR($A29="",$E29=""),"",IF(AND($B29="Deductible Expense",$I29="Cleared"),$E29,0))</f>
        <v/>
      </c>
      <c r="L29" s="9">
        <f>IF(OR($A29="",$E29=""),"",IF(AND($B29="Estimated Tax Payment",$I29="Cleared"),$E29,0))</f>
        <v/>
      </c>
    </row>
    <row r="30">
      <c r="A30" s="35" t="n"/>
      <c r="B30" s="21" t="n"/>
      <c r="C30" s="21" t="n"/>
      <c r="D30" s="21" t="n"/>
      <c r="E30" s="22" t="n"/>
      <c r="F30" s="25">
        <f>IF($A30="","",YEAR($A30))</f>
        <v/>
      </c>
      <c r="G30" s="33">
        <f>IF($A30="","",DATE(YEAR($A30),MONTH($A30),1))</f>
        <v/>
      </c>
      <c r="H30" s="19">
        <f>IF($A30="","",IFERROR("Q"&amp;ROUNDUP(MONTH($A30)/3,0),""))</f>
        <v/>
      </c>
      <c r="I30" s="24" t="n"/>
      <c r="J30" s="8">
        <f>IF(OR($A30="",$E30=""),"",IF(AND($B30="Revenue",$I30="Cleared"),$E30,0))</f>
        <v/>
      </c>
      <c r="K30" s="8">
        <f>IF(OR($A30="",$E30=""),"",IF(AND($B30="Deductible Expense",$I30="Cleared"),$E30,0))</f>
        <v/>
      </c>
      <c r="L30" s="8">
        <f>IF(OR($A30="",$E30=""),"",IF(AND($B30="Estimated Tax Payment",$I30="Cleared"),$E30,0))</f>
        <v/>
      </c>
    </row>
    <row r="31">
      <c r="A31" s="35" t="n"/>
      <c r="B31" s="21" t="n"/>
      <c r="C31" s="21" t="n"/>
      <c r="D31" s="21" t="n"/>
      <c r="E31" s="22" t="n"/>
      <c r="F31" s="23">
        <f>IF($A31="","",YEAR($A31))</f>
        <v/>
      </c>
      <c r="G31" s="34">
        <f>IF($A31="","",DATE(YEAR($A31),MONTH($A31),1))</f>
        <v/>
      </c>
      <c r="H31" s="18">
        <f>IF($A31="","",IFERROR("Q"&amp;ROUNDUP(MONTH($A31)/3,0),""))</f>
        <v/>
      </c>
      <c r="I31" s="24" t="n"/>
      <c r="J31" s="9">
        <f>IF(OR($A31="",$E31=""),"",IF(AND($B31="Revenue",$I31="Cleared"),$E31,0))</f>
        <v/>
      </c>
      <c r="K31" s="9">
        <f>IF(OR($A31="",$E31=""),"",IF(AND($B31="Deductible Expense",$I31="Cleared"),$E31,0))</f>
        <v/>
      </c>
      <c r="L31" s="9">
        <f>IF(OR($A31="",$E31=""),"",IF(AND($B31="Estimated Tax Payment",$I31="Cleared"),$E31,0))</f>
        <v/>
      </c>
    </row>
    <row r="32">
      <c r="A32" s="35" t="n"/>
      <c r="B32" s="21" t="n"/>
      <c r="C32" s="21" t="n"/>
      <c r="D32" s="21" t="n"/>
      <c r="E32" s="22" t="n"/>
      <c r="F32" s="25">
        <f>IF($A32="","",YEAR($A32))</f>
        <v/>
      </c>
      <c r="G32" s="33">
        <f>IF($A32="","",DATE(YEAR($A32),MONTH($A32),1))</f>
        <v/>
      </c>
      <c r="H32" s="19">
        <f>IF($A32="","",IFERROR("Q"&amp;ROUNDUP(MONTH($A32)/3,0),""))</f>
        <v/>
      </c>
      <c r="I32" s="24" t="n"/>
      <c r="J32" s="8">
        <f>IF(OR($A32="",$E32=""),"",IF(AND($B32="Revenue",$I32="Cleared"),$E32,0))</f>
        <v/>
      </c>
      <c r="K32" s="8">
        <f>IF(OR($A32="",$E32=""),"",IF(AND($B32="Deductible Expense",$I32="Cleared"),$E32,0))</f>
        <v/>
      </c>
      <c r="L32" s="8">
        <f>IF(OR($A32="",$E32=""),"",IF(AND($B32="Estimated Tax Payment",$I32="Cleared"),$E32,0))</f>
        <v/>
      </c>
    </row>
    <row r="33">
      <c r="A33" s="35" t="n"/>
      <c r="B33" s="21" t="n"/>
      <c r="C33" s="21" t="n"/>
      <c r="D33" s="21" t="n"/>
      <c r="E33" s="22" t="n"/>
      <c r="F33" s="23">
        <f>IF($A33="","",YEAR($A33))</f>
        <v/>
      </c>
      <c r="G33" s="34">
        <f>IF($A33="","",DATE(YEAR($A33),MONTH($A33),1))</f>
        <v/>
      </c>
      <c r="H33" s="18">
        <f>IF($A33="","",IFERROR("Q"&amp;ROUNDUP(MONTH($A33)/3,0),""))</f>
        <v/>
      </c>
      <c r="I33" s="24" t="n"/>
      <c r="J33" s="9">
        <f>IF(OR($A33="",$E33=""),"",IF(AND($B33="Revenue",$I33="Cleared"),$E33,0))</f>
        <v/>
      </c>
      <c r="K33" s="9">
        <f>IF(OR($A33="",$E33=""),"",IF(AND($B33="Deductible Expense",$I33="Cleared"),$E33,0))</f>
        <v/>
      </c>
      <c r="L33" s="9">
        <f>IF(OR($A33="",$E33=""),"",IF(AND($B33="Estimated Tax Payment",$I33="Cleared"),$E33,0))</f>
        <v/>
      </c>
    </row>
    <row r="34">
      <c r="A34" s="35" t="n"/>
      <c r="B34" s="21" t="n"/>
      <c r="C34" s="21" t="n"/>
      <c r="D34" s="21" t="n"/>
      <c r="E34" s="22" t="n"/>
      <c r="F34" s="25">
        <f>IF($A34="","",YEAR($A34))</f>
        <v/>
      </c>
      <c r="G34" s="33">
        <f>IF($A34="","",DATE(YEAR($A34),MONTH($A34),1))</f>
        <v/>
      </c>
      <c r="H34" s="19">
        <f>IF($A34="","",IFERROR("Q"&amp;ROUNDUP(MONTH($A34)/3,0),""))</f>
        <v/>
      </c>
      <c r="I34" s="24" t="n"/>
      <c r="J34" s="8">
        <f>IF(OR($A34="",$E34=""),"",IF(AND($B34="Revenue",$I34="Cleared"),$E34,0))</f>
        <v/>
      </c>
      <c r="K34" s="8">
        <f>IF(OR($A34="",$E34=""),"",IF(AND($B34="Deductible Expense",$I34="Cleared"),$E34,0))</f>
        <v/>
      </c>
      <c r="L34" s="8">
        <f>IF(OR($A34="",$E34=""),"",IF(AND($B34="Estimated Tax Payment",$I34="Cleared"),$E34,0))</f>
        <v/>
      </c>
    </row>
    <row r="35">
      <c r="A35" s="35" t="n"/>
      <c r="B35" s="21" t="n"/>
      <c r="C35" s="21" t="n"/>
      <c r="D35" s="21" t="n"/>
      <c r="E35" s="22" t="n"/>
      <c r="F35" s="23">
        <f>IF($A35="","",YEAR($A35))</f>
        <v/>
      </c>
      <c r="G35" s="34">
        <f>IF($A35="","",DATE(YEAR($A35),MONTH($A35),1))</f>
        <v/>
      </c>
      <c r="H35" s="18">
        <f>IF($A35="","",IFERROR("Q"&amp;ROUNDUP(MONTH($A35)/3,0),""))</f>
        <v/>
      </c>
      <c r="I35" s="24" t="n"/>
      <c r="J35" s="9">
        <f>IF(OR($A35="",$E35=""),"",IF(AND($B35="Revenue",$I35="Cleared"),$E35,0))</f>
        <v/>
      </c>
      <c r="K35" s="9">
        <f>IF(OR($A35="",$E35=""),"",IF(AND($B35="Deductible Expense",$I35="Cleared"),$E35,0))</f>
        <v/>
      </c>
      <c r="L35" s="9">
        <f>IF(OR($A35="",$E35=""),"",IF(AND($B35="Estimated Tax Payment",$I35="Cleared"),$E35,0))</f>
        <v/>
      </c>
    </row>
    <row r="36">
      <c r="A36" s="35" t="n"/>
      <c r="B36" s="21" t="n"/>
      <c r="C36" s="21" t="n"/>
      <c r="D36" s="21" t="n"/>
      <c r="E36" s="22" t="n"/>
      <c r="F36" s="25">
        <f>IF($A36="","",YEAR($A36))</f>
        <v/>
      </c>
      <c r="G36" s="33">
        <f>IF($A36="","",DATE(YEAR($A36),MONTH($A36),1))</f>
        <v/>
      </c>
      <c r="H36" s="19">
        <f>IF($A36="","",IFERROR("Q"&amp;ROUNDUP(MONTH($A36)/3,0),""))</f>
        <v/>
      </c>
      <c r="I36" s="24" t="n"/>
      <c r="J36" s="8">
        <f>IF(OR($A36="",$E36=""),"",IF(AND($B36="Revenue",$I36="Cleared"),$E36,0))</f>
        <v/>
      </c>
      <c r="K36" s="8">
        <f>IF(OR($A36="",$E36=""),"",IF(AND($B36="Deductible Expense",$I36="Cleared"),$E36,0))</f>
        <v/>
      </c>
      <c r="L36" s="8">
        <f>IF(OR($A36="",$E36=""),"",IF(AND($B36="Estimated Tax Payment",$I36="Cleared"),$E36,0))</f>
        <v/>
      </c>
    </row>
    <row r="37">
      <c r="A37" s="35" t="n"/>
      <c r="B37" s="21" t="n"/>
      <c r="C37" s="21" t="n"/>
      <c r="D37" s="21" t="n"/>
      <c r="E37" s="22" t="n"/>
      <c r="F37" s="23">
        <f>IF($A37="","",YEAR($A37))</f>
        <v/>
      </c>
      <c r="G37" s="34">
        <f>IF($A37="","",DATE(YEAR($A37),MONTH($A37),1))</f>
        <v/>
      </c>
      <c r="H37" s="18">
        <f>IF($A37="","",IFERROR("Q"&amp;ROUNDUP(MONTH($A37)/3,0),""))</f>
        <v/>
      </c>
      <c r="I37" s="24" t="n"/>
      <c r="J37" s="9">
        <f>IF(OR($A37="",$E37=""),"",IF(AND($B37="Revenue",$I37="Cleared"),$E37,0))</f>
        <v/>
      </c>
      <c r="K37" s="9">
        <f>IF(OR($A37="",$E37=""),"",IF(AND($B37="Deductible Expense",$I37="Cleared"),$E37,0))</f>
        <v/>
      </c>
      <c r="L37" s="9">
        <f>IF(OR($A37="",$E37=""),"",IF(AND($B37="Estimated Tax Payment",$I37="Cleared"),$E37,0))</f>
        <v/>
      </c>
    </row>
    <row r="38">
      <c r="A38" s="35" t="n"/>
      <c r="B38" s="21" t="n"/>
      <c r="C38" s="21" t="n"/>
      <c r="D38" s="21" t="n"/>
      <c r="E38" s="22" t="n"/>
      <c r="F38" s="25">
        <f>IF($A38="","",YEAR($A38))</f>
        <v/>
      </c>
      <c r="G38" s="33">
        <f>IF($A38="","",DATE(YEAR($A38),MONTH($A38),1))</f>
        <v/>
      </c>
      <c r="H38" s="19">
        <f>IF($A38="","",IFERROR("Q"&amp;ROUNDUP(MONTH($A38)/3,0),""))</f>
        <v/>
      </c>
      <c r="I38" s="24" t="n"/>
      <c r="J38" s="8">
        <f>IF(OR($A38="",$E38=""),"",IF(AND($B38="Revenue",$I38="Cleared"),$E38,0))</f>
        <v/>
      </c>
      <c r="K38" s="8">
        <f>IF(OR($A38="",$E38=""),"",IF(AND($B38="Deductible Expense",$I38="Cleared"),$E38,0))</f>
        <v/>
      </c>
      <c r="L38" s="8">
        <f>IF(OR($A38="",$E38=""),"",IF(AND($B38="Estimated Tax Payment",$I38="Cleared"),$E38,0))</f>
        <v/>
      </c>
    </row>
    <row r="39">
      <c r="A39" s="35" t="n"/>
      <c r="B39" s="21" t="n"/>
      <c r="C39" s="21" t="n"/>
      <c r="D39" s="21" t="n"/>
      <c r="E39" s="22" t="n"/>
      <c r="F39" s="23">
        <f>IF($A39="","",YEAR($A39))</f>
        <v/>
      </c>
      <c r="G39" s="34">
        <f>IF($A39="","",DATE(YEAR($A39),MONTH($A39),1))</f>
        <v/>
      </c>
      <c r="H39" s="18">
        <f>IF($A39="","",IFERROR("Q"&amp;ROUNDUP(MONTH($A39)/3,0),""))</f>
        <v/>
      </c>
      <c r="I39" s="24" t="n"/>
      <c r="J39" s="9">
        <f>IF(OR($A39="",$E39=""),"",IF(AND($B39="Revenue",$I39="Cleared"),$E39,0))</f>
        <v/>
      </c>
      <c r="K39" s="9">
        <f>IF(OR($A39="",$E39=""),"",IF(AND($B39="Deductible Expense",$I39="Cleared"),$E39,0))</f>
        <v/>
      </c>
      <c r="L39" s="9">
        <f>IF(OR($A39="",$E39=""),"",IF(AND($B39="Estimated Tax Payment",$I39="Cleared"),$E39,0))</f>
        <v/>
      </c>
    </row>
    <row r="40">
      <c r="A40" s="35" t="n"/>
      <c r="B40" s="21" t="n"/>
      <c r="C40" s="21" t="n"/>
      <c r="D40" s="21" t="n"/>
      <c r="E40" s="22" t="n"/>
      <c r="F40" s="25">
        <f>IF($A40="","",YEAR($A40))</f>
        <v/>
      </c>
      <c r="G40" s="33">
        <f>IF($A40="","",DATE(YEAR($A40),MONTH($A40),1))</f>
        <v/>
      </c>
      <c r="H40" s="19">
        <f>IF($A40="","",IFERROR("Q"&amp;ROUNDUP(MONTH($A40)/3,0),""))</f>
        <v/>
      </c>
      <c r="I40" s="24" t="n"/>
      <c r="J40" s="8">
        <f>IF(OR($A40="",$E40=""),"",IF(AND($B40="Revenue",$I40="Cleared"),$E40,0))</f>
        <v/>
      </c>
      <c r="K40" s="8">
        <f>IF(OR($A40="",$E40=""),"",IF(AND($B40="Deductible Expense",$I40="Cleared"),$E40,0))</f>
        <v/>
      </c>
      <c r="L40" s="8">
        <f>IF(OR($A40="",$E40=""),"",IF(AND($B40="Estimated Tax Payment",$I40="Cleared"),$E40,0))</f>
        <v/>
      </c>
    </row>
    <row r="41">
      <c r="A41" s="35" t="n"/>
      <c r="B41" s="21" t="n"/>
      <c r="C41" s="21" t="n"/>
      <c r="D41" s="21" t="n"/>
      <c r="E41" s="22" t="n"/>
      <c r="F41" s="23">
        <f>IF($A41="","",YEAR($A41))</f>
        <v/>
      </c>
      <c r="G41" s="34">
        <f>IF($A41="","",DATE(YEAR($A41),MONTH($A41),1))</f>
        <v/>
      </c>
      <c r="H41" s="18">
        <f>IF($A41="","",IFERROR("Q"&amp;ROUNDUP(MONTH($A41)/3,0),""))</f>
        <v/>
      </c>
      <c r="I41" s="24" t="n"/>
      <c r="J41" s="9">
        <f>IF(OR($A41="",$E41=""),"",IF(AND($B41="Revenue",$I41="Cleared"),$E41,0))</f>
        <v/>
      </c>
      <c r="K41" s="9">
        <f>IF(OR($A41="",$E41=""),"",IF(AND($B41="Deductible Expense",$I41="Cleared"),$E41,0))</f>
        <v/>
      </c>
      <c r="L41" s="9">
        <f>IF(OR($A41="",$E41=""),"",IF(AND($B41="Estimated Tax Payment",$I41="Cleared"),$E41,0))</f>
        <v/>
      </c>
    </row>
    <row r="42">
      <c r="A42" s="35" t="n"/>
      <c r="B42" s="21" t="n"/>
      <c r="C42" s="21" t="n"/>
      <c r="D42" s="21" t="n"/>
      <c r="E42" s="22" t="n"/>
      <c r="F42" s="25">
        <f>IF($A42="","",YEAR($A42))</f>
        <v/>
      </c>
      <c r="G42" s="33">
        <f>IF($A42="","",DATE(YEAR($A42),MONTH($A42),1))</f>
        <v/>
      </c>
      <c r="H42" s="19">
        <f>IF($A42="","",IFERROR("Q"&amp;ROUNDUP(MONTH($A42)/3,0),""))</f>
        <v/>
      </c>
      <c r="I42" s="24" t="n"/>
      <c r="J42" s="8">
        <f>IF(OR($A42="",$E42=""),"",IF(AND($B42="Revenue",$I42="Cleared"),$E42,0))</f>
        <v/>
      </c>
      <c r="K42" s="8">
        <f>IF(OR($A42="",$E42=""),"",IF(AND($B42="Deductible Expense",$I42="Cleared"),$E42,0))</f>
        <v/>
      </c>
      <c r="L42" s="8">
        <f>IF(OR($A42="",$E42=""),"",IF(AND($B42="Estimated Tax Payment",$I42="Cleared"),$E42,0))</f>
        <v/>
      </c>
    </row>
    <row r="43">
      <c r="A43" s="35" t="n"/>
      <c r="B43" s="21" t="n"/>
      <c r="C43" s="21" t="n"/>
      <c r="D43" s="21" t="n"/>
      <c r="E43" s="22" t="n"/>
      <c r="F43" s="23">
        <f>IF($A43="","",YEAR($A43))</f>
        <v/>
      </c>
      <c r="G43" s="34">
        <f>IF($A43="","",DATE(YEAR($A43),MONTH($A43),1))</f>
        <v/>
      </c>
      <c r="H43" s="18">
        <f>IF($A43="","",IFERROR("Q"&amp;ROUNDUP(MONTH($A43)/3,0),""))</f>
        <v/>
      </c>
      <c r="I43" s="24" t="n"/>
      <c r="J43" s="9">
        <f>IF(OR($A43="",$E43=""),"",IF(AND($B43="Revenue",$I43="Cleared"),$E43,0))</f>
        <v/>
      </c>
      <c r="K43" s="9">
        <f>IF(OR($A43="",$E43=""),"",IF(AND($B43="Deductible Expense",$I43="Cleared"),$E43,0))</f>
        <v/>
      </c>
      <c r="L43" s="9">
        <f>IF(OR($A43="",$E43=""),"",IF(AND($B43="Estimated Tax Payment",$I43="Cleared"),$E43,0))</f>
        <v/>
      </c>
    </row>
    <row r="44">
      <c r="A44" s="35" t="n"/>
      <c r="B44" s="21" t="n"/>
      <c r="C44" s="21" t="n"/>
      <c r="D44" s="21" t="n"/>
      <c r="E44" s="22" t="n"/>
      <c r="F44" s="25">
        <f>IF($A44="","",YEAR($A44))</f>
        <v/>
      </c>
      <c r="G44" s="33">
        <f>IF($A44="","",DATE(YEAR($A44),MONTH($A44),1))</f>
        <v/>
      </c>
      <c r="H44" s="19">
        <f>IF($A44="","",IFERROR("Q"&amp;ROUNDUP(MONTH($A44)/3,0),""))</f>
        <v/>
      </c>
      <c r="I44" s="24" t="n"/>
      <c r="J44" s="8">
        <f>IF(OR($A44="",$E44=""),"",IF(AND($B44="Revenue",$I44="Cleared"),$E44,0))</f>
        <v/>
      </c>
      <c r="K44" s="8">
        <f>IF(OR($A44="",$E44=""),"",IF(AND($B44="Deductible Expense",$I44="Cleared"),$E44,0))</f>
        <v/>
      </c>
      <c r="L44" s="8">
        <f>IF(OR($A44="",$E44=""),"",IF(AND($B44="Estimated Tax Payment",$I44="Cleared"),$E44,0))</f>
        <v/>
      </c>
    </row>
    <row r="45">
      <c r="A45" s="35" t="n"/>
      <c r="B45" s="21" t="n"/>
      <c r="C45" s="21" t="n"/>
      <c r="D45" s="21" t="n"/>
      <c r="E45" s="22" t="n"/>
      <c r="F45" s="23">
        <f>IF($A45="","",YEAR($A45))</f>
        <v/>
      </c>
      <c r="G45" s="34">
        <f>IF($A45="","",DATE(YEAR($A45),MONTH($A45),1))</f>
        <v/>
      </c>
      <c r="H45" s="18">
        <f>IF($A45="","",IFERROR("Q"&amp;ROUNDUP(MONTH($A45)/3,0),""))</f>
        <v/>
      </c>
      <c r="I45" s="24" t="n"/>
      <c r="J45" s="9">
        <f>IF(OR($A45="",$E45=""),"",IF(AND($B45="Revenue",$I45="Cleared"),$E45,0))</f>
        <v/>
      </c>
      <c r="K45" s="9">
        <f>IF(OR($A45="",$E45=""),"",IF(AND($B45="Deductible Expense",$I45="Cleared"),$E45,0))</f>
        <v/>
      </c>
      <c r="L45" s="9">
        <f>IF(OR($A45="",$E45=""),"",IF(AND($B45="Estimated Tax Payment",$I45="Cleared"),$E45,0))</f>
        <v/>
      </c>
    </row>
    <row r="46">
      <c r="A46" s="35" t="n"/>
      <c r="B46" s="21" t="n"/>
      <c r="C46" s="21" t="n"/>
      <c r="D46" s="21" t="n"/>
      <c r="E46" s="22" t="n"/>
      <c r="F46" s="25">
        <f>IF($A46="","",YEAR($A46))</f>
        <v/>
      </c>
      <c r="G46" s="33">
        <f>IF($A46="","",DATE(YEAR($A46),MONTH($A46),1))</f>
        <v/>
      </c>
      <c r="H46" s="19">
        <f>IF($A46="","",IFERROR("Q"&amp;ROUNDUP(MONTH($A46)/3,0),""))</f>
        <v/>
      </c>
      <c r="I46" s="24" t="n"/>
      <c r="J46" s="8">
        <f>IF(OR($A46="",$E46=""),"",IF(AND($B46="Revenue",$I46="Cleared"),$E46,0))</f>
        <v/>
      </c>
      <c r="K46" s="8">
        <f>IF(OR($A46="",$E46=""),"",IF(AND($B46="Deductible Expense",$I46="Cleared"),$E46,0))</f>
        <v/>
      </c>
      <c r="L46" s="8">
        <f>IF(OR($A46="",$E46=""),"",IF(AND($B46="Estimated Tax Payment",$I46="Cleared"),$E46,0))</f>
        <v/>
      </c>
    </row>
    <row r="47">
      <c r="A47" s="35" t="n"/>
      <c r="B47" s="21" t="n"/>
      <c r="C47" s="21" t="n"/>
      <c r="D47" s="21" t="n"/>
      <c r="E47" s="22" t="n"/>
      <c r="F47" s="23">
        <f>IF($A47="","",YEAR($A47))</f>
        <v/>
      </c>
      <c r="G47" s="34">
        <f>IF($A47="","",DATE(YEAR($A47),MONTH($A47),1))</f>
        <v/>
      </c>
      <c r="H47" s="18">
        <f>IF($A47="","",IFERROR("Q"&amp;ROUNDUP(MONTH($A47)/3,0),""))</f>
        <v/>
      </c>
      <c r="I47" s="24" t="n"/>
      <c r="J47" s="9">
        <f>IF(OR($A47="",$E47=""),"",IF(AND($B47="Revenue",$I47="Cleared"),$E47,0))</f>
        <v/>
      </c>
      <c r="K47" s="9">
        <f>IF(OR($A47="",$E47=""),"",IF(AND($B47="Deductible Expense",$I47="Cleared"),$E47,0))</f>
        <v/>
      </c>
      <c r="L47" s="9">
        <f>IF(OR($A47="",$E47=""),"",IF(AND($B47="Estimated Tax Payment",$I47="Cleared"),$E47,0))</f>
        <v/>
      </c>
    </row>
    <row r="48">
      <c r="A48" s="35" t="n"/>
      <c r="B48" s="21" t="n"/>
      <c r="C48" s="21" t="n"/>
      <c r="D48" s="21" t="n"/>
      <c r="E48" s="22" t="n"/>
      <c r="F48" s="25">
        <f>IF($A48="","",YEAR($A48))</f>
        <v/>
      </c>
      <c r="G48" s="33">
        <f>IF($A48="","",DATE(YEAR($A48),MONTH($A48),1))</f>
        <v/>
      </c>
      <c r="H48" s="19">
        <f>IF($A48="","",IFERROR("Q"&amp;ROUNDUP(MONTH($A48)/3,0),""))</f>
        <v/>
      </c>
      <c r="I48" s="24" t="n"/>
      <c r="J48" s="8">
        <f>IF(OR($A48="",$E48=""),"",IF(AND($B48="Revenue",$I48="Cleared"),$E48,0))</f>
        <v/>
      </c>
      <c r="K48" s="8">
        <f>IF(OR($A48="",$E48=""),"",IF(AND($B48="Deductible Expense",$I48="Cleared"),$E48,0))</f>
        <v/>
      </c>
      <c r="L48" s="8">
        <f>IF(OR($A48="",$E48=""),"",IF(AND($B48="Estimated Tax Payment",$I48="Cleared"),$E48,0))</f>
        <v/>
      </c>
    </row>
    <row r="49">
      <c r="A49" s="35" t="n"/>
      <c r="B49" s="21" t="n"/>
      <c r="C49" s="21" t="n"/>
      <c r="D49" s="21" t="n"/>
      <c r="E49" s="22" t="n"/>
      <c r="F49" s="23">
        <f>IF($A49="","",YEAR($A49))</f>
        <v/>
      </c>
      <c r="G49" s="34">
        <f>IF($A49="","",DATE(YEAR($A49),MONTH($A49),1))</f>
        <v/>
      </c>
      <c r="H49" s="18">
        <f>IF($A49="","",IFERROR("Q"&amp;ROUNDUP(MONTH($A49)/3,0),""))</f>
        <v/>
      </c>
      <c r="I49" s="24" t="n"/>
      <c r="J49" s="9">
        <f>IF(OR($A49="",$E49=""),"",IF(AND($B49="Revenue",$I49="Cleared"),$E49,0))</f>
        <v/>
      </c>
      <c r="K49" s="9">
        <f>IF(OR($A49="",$E49=""),"",IF(AND($B49="Deductible Expense",$I49="Cleared"),$E49,0))</f>
        <v/>
      </c>
      <c r="L49" s="9">
        <f>IF(OR($A49="",$E49=""),"",IF(AND($B49="Estimated Tax Payment",$I49="Cleared"),$E49,0))</f>
        <v/>
      </c>
    </row>
    <row r="50">
      <c r="A50" s="35" t="n"/>
      <c r="B50" s="21" t="n"/>
      <c r="C50" s="21" t="n"/>
      <c r="D50" s="21" t="n"/>
      <c r="E50" s="22" t="n"/>
      <c r="F50" s="25">
        <f>IF($A50="","",YEAR($A50))</f>
        <v/>
      </c>
      <c r="G50" s="33">
        <f>IF($A50="","",DATE(YEAR($A50),MONTH($A50),1))</f>
        <v/>
      </c>
      <c r="H50" s="19">
        <f>IF($A50="","",IFERROR("Q"&amp;ROUNDUP(MONTH($A50)/3,0),""))</f>
        <v/>
      </c>
      <c r="I50" s="24" t="n"/>
      <c r="J50" s="8">
        <f>IF(OR($A50="",$E50=""),"",IF(AND($B50="Revenue",$I50="Cleared"),$E50,0))</f>
        <v/>
      </c>
      <c r="K50" s="8">
        <f>IF(OR($A50="",$E50=""),"",IF(AND($B50="Deductible Expense",$I50="Cleared"),$E50,0))</f>
        <v/>
      </c>
      <c r="L50" s="8">
        <f>IF(OR($A50="",$E50=""),"",IF(AND($B50="Estimated Tax Payment",$I50="Cleared"),$E50,0))</f>
        <v/>
      </c>
    </row>
    <row r="51">
      <c r="A51" s="35" t="n"/>
      <c r="B51" s="21" t="n"/>
      <c r="C51" s="21" t="n"/>
      <c r="D51" s="21" t="n"/>
      <c r="E51" s="22" t="n"/>
      <c r="F51" s="23">
        <f>IF($A51="","",YEAR($A51))</f>
        <v/>
      </c>
      <c r="G51" s="34">
        <f>IF($A51="","",DATE(YEAR($A51),MONTH($A51),1))</f>
        <v/>
      </c>
      <c r="H51" s="18">
        <f>IF($A51="","",IFERROR("Q"&amp;ROUNDUP(MONTH($A51)/3,0),""))</f>
        <v/>
      </c>
      <c r="I51" s="24" t="n"/>
      <c r="J51" s="9">
        <f>IF(OR($A51="",$E51=""),"",IF(AND($B51="Revenue",$I51="Cleared"),$E51,0))</f>
        <v/>
      </c>
      <c r="K51" s="9">
        <f>IF(OR($A51="",$E51=""),"",IF(AND($B51="Deductible Expense",$I51="Cleared"),$E51,0))</f>
        <v/>
      </c>
      <c r="L51" s="9">
        <f>IF(OR($A51="",$E51=""),"",IF(AND($B51="Estimated Tax Payment",$I51="Cleared"),$E51,0))</f>
        <v/>
      </c>
    </row>
    <row r="52">
      <c r="A52" s="35" t="n"/>
      <c r="B52" s="21" t="n"/>
      <c r="C52" s="21" t="n"/>
      <c r="D52" s="21" t="n"/>
      <c r="E52" s="22" t="n"/>
      <c r="F52" s="25">
        <f>IF($A52="","",YEAR($A52))</f>
        <v/>
      </c>
      <c r="G52" s="33">
        <f>IF($A52="","",DATE(YEAR($A52),MONTH($A52),1))</f>
        <v/>
      </c>
      <c r="H52" s="19">
        <f>IF($A52="","",IFERROR("Q"&amp;ROUNDUP(MONTH($A52)/3,0),""))</f>
        <v/>
      </c>
      <c r="I52" s="24" t="n"/>
      <c r="J52" s="8">
        <f>IF(OR($A52="",$E52=""),"",IF(AND($B52="Revenue",$I52="Cleared"),$E52,0))</f>
        <v/>
      </c>
      <c r="K52" s="8">
        <f>IF(OR($A52="",$E52=""),"",IF(AND($B52="Deductible Expense",$I52="Cleared"),$E52,0))</f>
        <v/>
      </c>
      <c r="L52" s="8">
        <f>IF(OR($A52="",$E52=""),"",IF(AND($B52="Estimated Tax Payment",$I52="Cleared"),$E52,0))</f>
        <v/>
      </c>
    </row>
    <row r="53">
      <c r="A53" s="35" t="n"/>
      <c r="B53" s="21" t="n"/>
      <c r="C53" s="21" t="n"/>
      <c r="D53" s="21" t="n"/>
      <c r="E53" s="22" t="n"/>
      <c r="F53" s="23">
        <f>IF($A53="","",YEAR($A53))</f>
        <v/>
      </c>
      <c r="G53" s="34">
        <f>IF($A53="","",DATE(YEAR($A53),MONTH($A53),1))</f>
        <v/>
      </c>
      <c r="H53" s="18">
        <f>IF($A53="","",IFERROR("Q"&amp;ROUNDUP(MONTH($A53)/3,0),""))</f>
        <v/>
      </c>
      <c r="I53" s="24" t="n"/>
      <c r="J53" s="9">
        <f>IF(OR($A53="",$E53=""),"",IF(AND($B53="Revenue",$I53="Cleared"),$E53,0))</f>
        <v/>
      </c>
      <c r="K53" s="9">
        <f>IF(OR($A53="",$E53=""),"",IF(AND($B53="Deductible Expense",$I53="Cleared"),$E53,0))</f>
        <v/>
      </c>
      <c r="L53" s="9">
        <f>IF(OR($A53="",$E53=""),"",IF(AND($B53="Estimated Tax Payment",$I53="Cleared"),$E53,0))</f>
        <v/>
      </c>
    </row>
    <row r="54">
      <c r="A54" s="35" t="n"/>
      <c r="B54" s="21" t="n"/>
      <c r="C54" s="21" t="n"/>
      <c r="D54" s="21" t="n"/>
      <c r="E54" s="22" t="n"/>
      <c r="F54" s="25">
        <f>IF($A54="","",YEAR($A54))</f>
        <v/>
      </c>
      <c r="G54" s="33">
        <f>IF($A54="","",DATE(YEAR($A54),MONTH($A54),1))</f>
        <v/>
      </c>
      <c r="H54" s="19">
        <f>IF($A54="","",IFERROR("Q"&amp;ROUNDUP(MONTH($A54)/3,0),""))</f>
        <v/>
      </c>
      <c r="I54" s="24" t="n"/>
      <c r="J54" s="8">
        <f>IF(OR($A54="",$E54=""),"",IF(AND($B54="Revenue",$I54="Cleared"),$E54,0))</f>
        <v/>
      </c>
      <c r="K54" s="8">
        <f>IF(OR($A54="",$E54=""),"",IF(AND($B54="Deductible Expense",$I54="Cleared"),$E54,0))</f>
        <v/>
      </c>
      <c r="L54" s="8">
        <f>IF(OR($A54="",$E54=""),"",IF(AND($B54="Estimated Tax Payment",$I54="Cleared"),$E54,0))</f>
        <v/>
      </c>
    </row>
    <row r="55">
      <c r="A55" s="35" t="n"/>
      <c r="B55" s="21" t="n"/>
      <c r="C55" s="21" t="n"/>
      <c r="D55" s="21" t="n"/>
      <c r="E55" s="22" t="n"/>
      <c r="F55" s="23">
        <f>IF($A55="","",YEAR($A55))</f>
        <v/>
      </c>
      <c r="G55" s="34">
        <f>IF($A55="","",DATE(YEAR($A55),MONTH($A55),1))</f>
        <v/>
      </c>
      <c r="H55" s="18">
        <f>IF($A55="","",IFERROR("Q"&amp;ROUNDUP(MONTH($A55)/3,0),""))</f>
        <v/>
      </c>
      <c r="I55" s="24" t="n"/>
      <c r="J55" s="9">
        <f>IF(OR($A55="",$E55=""),"",IF(AND($B55="Revenue",$I55="Cleared"),$E55,0))</f>
        <v/>
      </c>
      <c r="K55" s="9">
        <f>IF(OR($A55="",$E55=""),"",IF(AND($B55="Deductible Expense",$I55="Cleared"),$E55,0))</f>
        <v/>
      </c>
      <c r="L55" s="9">
        <f>IF(OR($A55="",$E55=""),"",IF(AND($B55="Estimated Tax Payment",$I55="Cleared"),$E55,0))</f>
        <v/>
      </c>
    </row>
    <row r="56">
      <c r="A56" s="35" t="n"/>
      <c r="B56" s="21" t="n"/>
      <c r="C56" s="21" t="n"/>
      <c r="D56" s="21" t="n"/>
      <c r="E56" s="22" t="n"/>
      <c r="F56" s="25">
        <f>IF($A56="","",YEAR($A56))</f>
        <v/>
      </c>
      <c r="G56" s="33">
        <f>IF($A56="","",DATE(YEAR($A56),MONTH($A56),1))</f>
        <v/>
      </c>
      <c r="H56" s="19">
        <f>IF($A56="","",IFERROR("Q"&amp;ROUNDUP(MONTH($A56)/3,0),""))</f>
        <v/>
      </c>
      <c r="I56" s="24" t="n"/>
      <c r="J56" s="8">
        <f>IF(OR($A56="",$E56=""),"",IF(AND($B56="Revenue",$I56="Cleared"),$E56,0))</f>
        <v/>
      </c>
      <c r="K56" s="8">
        <f>IF(OR($A56="",$E56=""),"",IF(AND($B56="Deductible Expense",$I56="Cleared"),$E56,0))</f>
        <v/>
      </c>
      <c r="L56" s="8">
        <f>IF(OR($A56="",$E56=""),"",IF(AND($B56="Estimated Tax Payment",$I56="Cleared"),$E56,0))</f>
        <v/>
      </c>
    </row>
    <row r="57">
      <c r="A57" s="35" t="n"/>
      <c r="B57" s="21" t="n"/>
      <c r="C57" s="21" t="n"/>
      <c r="D57" s="21" t="n"/>
      <c r="E57" s="22" t="n"/>
      <c r="F57" s="23">
        <f>IF($A57="","",YEAR($A57))</f>
        <v/>
      </c>
      <c r="G57" s="34">
        <f>IF($A57="","",DATE(YEAR($A57),MONTH($A57),1))</f>
        <v/>
      </c>
      <c r="H57" s="18">
        <f>IF($A57="","",IFERROR("Q"&amp;ROUNDUP(MONTH($A57)/3,0),""))</f>
        <v/>
      </c>
      <c r="I57" s="24" t="n"/>
      <c r="J57" s="9">
        <f>IF(OR($A57="",$E57=""),"",IF(AND($B57="Revenue",$I57="Cleared"),$E57,0))</f>
        <v/>
      </c>
      <c r="K57" s="9">
        <f>IF(OR($A57="",$E57=""),"",IF(AND($B57="Deductible Expense",$I57="Cleared"),$E57,0))</f>
        <v/>
      </c>
      <c r="L57" s="9">
        <f>IF(OR($A57="",$E57=""),"",IF(AND($B57="Estimated Tax Payment",$I57="Cleared"),$E57,0))</f>
        <v/>
      </c>
    </row>
    <row r="58">
      <c r="A58" s="35" t="n"/>
      <c r="B58" s="21" t="n"/>
      <c r="C58" s="21" t="n"/>
      <c r="D58" s="21" t="n"/>
      <c r="E58" s="22" t="n"/>
      <c r="F58" s="25">
        <f>IF($A58="","",YEAR($A58))</f>
        <v/>
      </c>
      <c r="G58" s="33">
        <f>IF($A58="","",DATE(YEAR($A58),MONTH($A58),1))</f>
        <v/>
      </c>
      <c r="H58" s="19">
        <f>IF($A58="","",IFERROR("Q"&amp;ROUNDUP(MONTH($A58)/3,0),""))</f>
        <v/>
      </c>
      <c r="I58" s="24" t="n"/>
      <c r="J58" s="8">
        <f>IF(OR($A58="",$E58=""),"",IF(AND($B58="Revenue",$I58="Cleared"),$E58,0))</f>
        <v/>
      </c>
      <c r="K58" s="8">
        <f>IF(OR($A58="",$E58=""),"",IF(AND($B58="Deductible Expense",$I58="Cleared"),$E58,0))</f>
        <v/>
      </c>
      <c r="L58" s="8">
        <f>IF(OR($A58="",$E58=""),"",IF(AND($B58="Estimated Tax Payment",$I58="Cleared"),$E58,0))</f>
        <v/>
      </c>
    </row>
    <row r="59">
      <c r="A59" s="35" t="n"/>
      <c r="B59" s="21" t="n"/>
      <c r="C59" s="21" t="n"/>
      <c r="D59" s="21" t="n"/>
      <c r="E59" s="22" t="n"/>
      <c r="F59" s="23">
        <f>IF($A59="","",YEAR($A59))</f>
        <v/>
      </c>
      <c r="G59" s="34">
        <f>IF($A59="","",DATE(YEAR($A59),MONTH($A59),1))</f>
        <v/>
      </c>
      <c r="H59" s="18">
        <f>IF($A59="","",IFERROR("Q"&amp;ROUNDUP(MONTH($A59)/3,0),""))</f>
        <v/>
      </c>
      <c r="I59" s="24" t="n"/>
      <c r="J59" s="9">
        <f>IF(OR($A59="",$E59=""),"",IF(AND($B59="Revenue",$I59="Cleared"),$E59,0))</f>
        <v/>
      </c>
      <c r="K59" s="9">
        <f>IF(OR($A59="",$E59=""),"",IF(AND($B59="Deductible Expense",$I59="Cleared"),$E59,0))</f>
        <v/>
      </c>
      <c r="L59" s="9">
        <f>IF(OR($A59="",$E59=""),"",IF(AND($B59="Estimated Tax Payment",$I59="Cleared"),$E59,0))</f>
        <v/>
      </c>
    </row>
    <row r="60">
      <c r="A60" s="35" t="n"/>
      <c r="B60" s="21" t="n"/>
      <c r="C60" s="21" t="n"/>
      <c r="D60" s="21" t="n"/>
      <c r="E60" s="22" t="n"/>
      <c r="F60" s="25">
        <f>IF($A60="","",YEAR($A60))</f>
        <v/>
      </c>
      <c r="G60" s="33">
        <f>IF($A60="","",DATE(YEAR($A60),MONTH($A60),1))</f>
        <v/>
      </c>
      <c r="H60" s="19">
        <f>IF($A60="","",IFERROR("Q"&amp;ROUNDUP(MONTH($A60)/3,0),""))</f>
        <v/>
      </c>
      <c r="I60" s="24" t="n"/>
      <c r="J60" s="8">
        <f>IF(OR($A60="",$E60=""),"",IF(AND($B60="Revenue",$I60="Cleared"),$E60,0))</f>
        <v/>
      </c>
      <c r="K60" s="8">
        <f>IF(OR($A60="",$E60=""),"",IF(AND($B60="Deductible Expense",$I60="Cleared"),$E60,0))</f>
        <v/>
      </c>
      <c r="L60" s="8">
        <f>IF(OR($A60="",$E60=""),"",IF(AND($B60="Estimated Tax Payment",$I60="Cleared"),$E60,0))</f>
        <v/>
      </c>
    </row>
    <row r="61">
      <c r="A61" s="35" t="n"/>
      <c r="B61" s="21" t="n"/>
      <c r="C61" s="21" t="n"/>
      <c r="D61" s="21" t="n"/>
      <c r="E61" s="22" t="n"/>
      <c r="F61" s="23">
        <f>IF($A61="","",YEAR($A61))</f>
        <v/>
      </c>
      <c r="G61" s="34">
        <f>IF($A61="","",DATE(YEAR($A61),MONTH($A61),1))</f>
        <v/>
      </c>
      <c r="H61" s="18">
        <f>IF($A61="","",IFERROR("Q"&amp;ROUNDUP(MONTH($A61)/3,0),""))</f>
        <v/>
      </c>
      <c r="I61" s="24" t="n"/>
      <c r="J61" s="9">
        <f>IF(OR($A61="",$E61=""),"",IF(AND($B61="Revenue",$I61="Cleared"),$E61,0))</f>
        <v/>
      </c>
      <c r="K61" s="9">
        <f>IF(OR($A61="",$E61=""),"",IF(AND($B61="Deductible Expense",$I61="Cleared"),$E61,0))</f>
        <v/>
      </c>
      <c r="L61" s="9">
        <f>IF(OR($A61="",$E61=""),"",IF(AND($B61="Estimated Tax Payment",$I61="Cleared"),$E61,0))</f>
        <v/>
      </c>
    </row>
    <row r="62">
      <c r="A62" s="35" t="n"/>
      <c r="B62" s="21" t="n"/>
      <c r="C62" s="21" t="n"/>
      <c r="D62" s="21" t="n"/>
      <c r="E62" s="22" t="n"/>
      <c r="F62" s="25">
        <f>IF($A62="","",YEAR($A62))</f>
        <v/>
      </c>
      <c r="G62" s="33">
        <f>IF($A62="","",DATE(YEAR($A62),MONTH($A62),1))</f>
        <v/>
      </c>
      <c r="H62" s="19">
        <f>IF($A62="","",IFERROR("Q"&amp;ROUNDUP(MONTH($A62)/3,0),""))</f>
        <v/>
      </c>
      <c r="I62" s="24" t="n"/>
      <c r="J62" s="8">
        <f>IF(OR($A62="",$E62=""),"",IF(AND($B62="Revenue",$I62="Cleared"),$E62,0))</f>
        <v/>
      </c>
      <c r="K62" s="8">
        <f>IF(OR($A62="",$E62=""),"",IF(AND($B62="Deductible Expense",$I62="Cleared"),$E62,0))</f>
        <v/>
      </c>
      <c r="L62" s="8">
        <f>IF(OR($A62="",$E62=""),"",IF(AND($B62="Estimated Tax Payment",$I62="Cleared"),$E62,0))</f>
        <v/>
      </c>
    </row>
    <row r="63">
      <c r="A63" s="35" t="n"/>
      <c r="B63" s="21" t="n"/>
      <c r="C63" s="21" t="n"/>
      <c r="D63" s="21" t="n"/>
      <c r="E63" s="22" t="n"/>
      <c r="F63" s="23">
        <f>IF($A63="","",YEAR($A63))</f>
        <v/>
      </c>
      <c r="G63" s="34">
        <f>IF($A63="","",DATE(YEAR($A63),MONTH($A63),1))</f>
        <v/>
      </c>
      <c r="H63" s="18">
        <f>IF($A63="","",IFERROR("Q"&amp;ROUNDUP(MONTH($A63)/3,0),""))</f>
        <v/>
      </c>
      <c r="I63" s="24" t="n"/>
      <c r="J63" s="9">
        <f>IF(OR($A63="",$E63=""),"",IF(AND($B63="Revenue",$I63="Cleared"),$E63,0))</f>
        <v/>
      </c>
      <c r="K63" s="9">
        <f>IF(OR($A63="",$E63=""),"",IF(AND($B63="Deductible Expense",$I63="Cleared"),$E63,0))</f>
        <v/>
      </c>
      <c r="L63" s="9">
        <f>IF(OR($A63="",$E63=""),"",IF(AND($B63="Estimated Tax Payment",$I63="Cleared"),$E63,0))</f>
        <v/>
      </c>
    </row>
    <row r="64">
      <c r="A64" s="35" t="n"/>
      <c r="B64" s="21" t="n"/>
      <c r="C64" s="21" t="n"/>
      <c r="D64" s="21" t="n"/>
      <c r="E64" s="22" t="n"/>
      <c r="F64" s="25">
        <f>IF($A64="","",YEAR($A64))</f>
        <v/>
      </c>
      <c r="G64" s="33">
        <f>IF($A64="","",DATE(YEAR($A64),MONTH($A64),1))</f>
        <v/>
      </c>
      <c r="H64" s="19">
        <f>IF($A64="","",IFERROR("Q"&amp;ROUNDUP(MONTH($A64)/3,0),""))</f>
        <v/>
      </c>
      <c r="I64" s="24" t="n"/>
      <c r="J64" s="8">
        <f>IF(OR($A64="",$E64=""),"",IF(AND($B64="Revenue",$I64="Cleared"),$E64,0))</f>
        <v/>
      </c>
      <c r="K64" s="8">
        <f>IF(OR($A64="",$E64=""),"",IF(AND($B64="Deductible Expense",$I64="Cleared"),$E64,0))</f>
        <v/>
      </c>
      <c r="L64" s="8">
        <f>IF(OR($A64="",$E64=""),"",IF(AND($B64="Estimated Tax Payment",$I64="Cleared"),$E64,0))</f>
        <v/>
      </c>
    </row>
    <row r="65">
      <c r="A65" s="35" t="n"/>
      <c r="B65" s="21" t="n"/>
      <c r="C65" s="21" t="n"/>
      <c r="D65" s="21" t="n"/>
      <c r="E65" s="22" t="n"/>
      <c r="F65" s="23">
        <f>IF($A65="","",YEAR($A65))</f>
        <v/>
      </c>
      <c r="G65" s="34">
        <f>IF($A65="","",DATE(YEAR($A65),MONTH($A65),1))</f>
        <v/>
      </c>
      <c r="H65" s="18">
        <f>IF($A65="","",IFERROR("Q"&amp;ROUNDUP(MONTH($A65)/3,0),""))</f>
        <v/>
      </c>
      <c r="I65" s="24" t="n"/>
      <c r="J65" s="9">
        <f>IF(OR($A65="",$E65=""),"",IF(AND($B65="Revenue",$I65="Cleared"),$E65,0))</f>
        <v/>
      </c>
      <c r="K65" s="9">
        <f>IF(OR($A65="",$E65=""),"",IF(AND($B65="Deductible Expense",$I65="Cleared"),$E65,0))</f>
        <v/>
      </c>
      <c r="L65" s="9">
        <f>IF(OR($A65="",$E65=""),"",IF(AND($B65="Estimated Tax Payment",$I65="Cleared"),$E65,0))</f>
        <v/>
      </c>
    </row>
    <row r="66">
      <c r="A66" s="35" t="n"/>
      <c r="B66" s="21" t="n"/>
      <c r="C66" s="21" t="n"/>
      <c r="D66" s="21" t="n"/>
      <c r="E66" s="22" t="n"/>
      <c r="F66" s="25">
        <f>IF($A66="","",YEAR($A66))</f>
        <v/>
      </c>
      <c r="G66" s="33">
        <f>IF($A66="","",DATE(YEAR($A66),MONTH($A66),1))</f>
        <v/>
      </c>
      <c r="H66" s="19">
        <f>IF($A66="","",IFERROR("Q"&amp;ROUNDUP(MONTH($A66)/3,0),""))</f>
        <v/>
      </c>
      <c r="I66" s="24" t="n"/>
      <c r="J66" s="8">
        <f>IF(OR($A66="",$E66=""),"",IF(AND($B66="Revenue",$I66="Cleared"),$E66,0))</f>
        <v/>
      </c>
      <c r="K66" s="8">
        <f>IF(OR($A66="",$E66=""),"",IF(AND($B66="Deductible Expense",$I66="Cleared"),$E66,0))</f>
        <v/>
      </c>
      <c r="L66" s="8">
        <f>IF(OR($A66="",$E66=""),"",IF(AND($B66="Estimated Tax Payment",$I66="Cleared"),$E66,0))</f>
        <v/>
      </c>
    </row>
    <row r="67">
      <c r="A67" s="35" t="n"/>
      <c r="B67" s="21" t="n"/>
      <c r="C67" s="21" t="n"/>
      <c r="D67" s="21" t="n"/>
      <c r="E67" s="22" t="n"/>
      <c r="F67" s="23">
        <f>IF($A67="","",YEAR($A67))</f>
        <v/>
      </c>
      <c r="G67" s="34">
        <f>IF($A67="","",DATE(YEAR($A67),MONTH($A67),1))</f>
        <v/>
      </c>
      <c r="H67" s="18">
        <f>IF($A67="","",IFERROR("Q"&amp;ROUNDUP(MONTH($A67)/3,0),""))</f>
        <v/>
      </c>
      <c r="I67" s="24" t="n"/>
      <c r="J67" s="9">
        <f>IF(OR($A67="",$E67=""),"",IF(AND($B67="Revenue",$I67="Cleared"),$E67,0))</f>
        <v/>
      </c>
      <c r="K67" s="9">
        <f>IF(OR($A67="",$E67=""),"",IF(AND($B67="Deductible Expense",$I67="Cleared"),$E67,0))</f>
        <v/>
      </c>
      <c r="L67" s="9">
        <f>IF(OR($A67="",$E67=""),"",IF(AND($B67="Estimated Tax Payment",$I67="Cleared"),$E67,0))</f>
        <v/>
      </c>
    </row>
    <row r="68">
      <c r="A68" s="35" t="n"/>
      <c r="B68" s="21" t="n"/>
      <c r="C68" s="21" t="n"/>
      <c r="D68" s="21" t="n"/>
      <c r="E68" s="22" t="n"/>
      <c r="F68" s="25">
        <f>IF($A68="","",YEAR($A68))</f>
        <v/>
      </c>
      <c r="G68" s="33">
        <f>IF($A68="","",DATE(YEAR($A68),MONTH($A68),1))</f>
        <v/>
      </c>
      <c r="H68" s="19">
        <f>IF($A68="","",IFERROR("Q"&amp;ROUNDUP(MONTH($A68)/3,0),""))</f>
        <v/>
      </c>
      <c r="I68" s="24" t="n"/>
      <c r="J68" s="8">
        <f>IF(OR($A68="",$E68=""),"",IF(AND($B68="Revenue",$I68="Cleared"),$E68,0))</f>
        <v/>
      </c>
      <c r="K68" s="8">
        <f>IF(OR($A68="",$E68=""),"",IF(AND($B68="Deductible Expense",$I68="Cleared"),$E68,0))</f>
        <v/>
      </c>
      <c r="L68" s="8">
        <f>IF(OR($A68="",$E68=""),"",IF(AND($B68="Estimated Tax Payment",$I68="Cleared"),$E68,0))</f>
        <v/>
      </c>
    </row>
    <row r="69">
      <c r="A69" s="35" t="n"/>
      <c r="B69" s="21" t="n"/>
      <c r="C69" s="21" t="n"/>
      <c r="D69" s="21" t="n"/>
      <c r="E69" s="22" t="n"/>
      <c r="F69" s="23">
        <f>IF($A69="","",YEAR($A69))</f>
        <v/>
      </c>
      <c r="G69" s="34">
        <f>IF($A69="","",DATE(YEAR($A69),MONTH($A69),1))</f>
        <v/>
      </c>
      <c r="H69" s="18">
        <f>IF($A69="","",IFERROR("Q"&amp;ROUNDUP(MONTH($A69)/3,0),""))</f>
        <v/>
      </c>
      <c r="I69" s="24" t="n"/>
      <c r="J69" s="9">
        <f>IF(OR($A69="",$E69=""),"",IF(AND($B69="Revenue",$I69="Cleared"),$E69,0))</f>
        <v/>
      </c>
      <c r="K69" s="9">
        <f>IF(OR($A69="",$E69=""),"",IF(AND($B69="Deductible Expense",$I69="Cleared"),$E69,0))</f>
        <v/>
      </c>
      <c r="L69" s="9">
        <f>IF(OR($A69="",$E69=""),"",IF(AND($B69="Estimated Tax Payment",$I69="Cleared"),$E69,0))</f>
        <v/>
      </c>
    </row>
    <row r="70">
      <c r="A70" s="35" t="n"/>
      <c r="B70" s="21" t="n"/>
      <c r="C70" s="21" t="n"/>
      <c r="D70" s="21" t="n"/>
      <c r="E70" s="22" t="n"/>
      <c r="F70" s="25">
        <f>IF($A70="","",YEAR($A70))</f>
        <v/>
      </c>
      <c r="G70" s="33">
        <f>IF($A70="","",DATE(YEAR($A70),MONTH($A70),1))</f>
        <v/>
      </c>
      <c r="H70" s="19">
        <f>IF($A70="","",IFERROR("Q"&amp;ROUNDUP(MONTH($A70)/3,0),""))</f>
        <v/>
      </c>
      <c r="I70" s="24" t="n"/>
      <c r="J70" s="8">
        <f>IF(OR($A70="",$E70=""),"",IF(AND($B70="Revenue",$I70="Cleared"),$E70,0))</f>
        <v/>
      </c>
      <c r="K70" s="8">
        <f>IF(OR($A70="",$E70=""),"",IF(AND($B70="Deductible Expense",$I70="Cleared"),$E70,0))</f>
        <v/>
      </c>
      <c r="L70" s="8">
        <f>IF(OR($A70="",$E70=""),"",IF(AND($B70="Estimated Tax Payment",$I70="Cleared"),$E70,0))</f>
        <v/>
      </c>
    </row>
    <row r="71">
      <c r="A71" s="35" t="n"/>
      <c r="B71" s="21" t="n"/>
      <c r="C71" s="21" t="n"/>
      <c r="D71" s="21" t="n"/>
      <c r="E71" s="22" t="n"/>
      <c r="F71" s="23">
        <f>IF($A71="","",YEAR($A71))</f>
        <v/>
      </c>
      <c r="G71" s="34">
        <f>IF($A71="","",DATE(YEAR($A71),MONTH($A71),1))</f>
        <v/>
      </c>
      <c r="H71" s="18">
        <f>IF($A71="","",IFERROR("Q"&amp;ROUNDUP(MONTH($A71)/3,0),""))</f>
        <v/>
      </c>
      <c r="I71" s="24" t="n"/>
      <c r="J71" s="9">
        <f>IF(OR($A71="",$E71=""),"",IF(AND($B71="Revenue",$I71="Cleared"),$E71,0))</f>
        <v/>
      </c>
      <c r="K71" s="9">
        <f>IF(OR($A71="",$E71=""),"",IF(AND($B71="Deductible Expense",$I71="Cleared"),$E71,0))</f>
        <v/>
      </c>
      <c r="L71" s="9">
        <f>IF(OR($A71="",$E71=""),"",IF(AND($B71="Estimated Tax Payment",$I71="Cleared"),$E71,0))</f>
        <v/>
      </c>
    </row>
    <row r="72">
      <c r="A72" s="35" t="n"/>
      <c r="B72" s="21" t="n"/>
      <c r="C72" s="21" t="n"/>
      <c r="D72" s="21" t="n"/>
      <c r="E72" s="22" t="n"/>
      <c r="F72" s="25">
        <f>IF($A72="","",YEAR($A72))</f>
        <v/>
      </c>
      <c r="G72" s="33">
        <f>IF($A72="","",DATE(YEAR($A72),MONTH($A72),1))</f>
        <v/>
      </c>
      <c r="H72" s="19">
        <f>IF($A72="","",IFERROR("Q"&amp;ROUNDUP(MONTH($A72)/3,0),""))</f>
        <v/>
      </c>
      <c r="I72" s="24" t="n"/>
      <c r="J72" s="8">
        <f>IF(OR($A72="",$E72=""),"",IF(AND($B72="Revenue",$I72="Cleared"),$E72,0))</f>
        <v/>
      </c>
      <c r="K72" s="8">
        <f>IF(OR($A72="",$E72=""),"",IF(AND($B72="Deductible Expense",$I72="Cleared"),$E72,0))</f>
        <v/>
      </c>
      <c r="L72" s="8">
        <f>IF(OR($A72="",$E72=""),"",IF(AND($B72="Estimated Tax Payment",$I72="Cleared"),$E72,0))</f>
        <v/>
      </c>
    </row>
    <row r="73">
      <c r="A73" s="35" t="n"/>
      <c r="B73" s="21" t="n"/>
      <c r="C73" s="21" t="n"/>
      <c r="D73" s="21" t="n"/>
      <c r="E73" s="22" t="n"/>
      <c r="F73" s="23">
        <f>IF($A73="","",YEAR($A73))</f>
        <v/>
      </c>
      <c r="G73" s="34">
        <f>IF($A73="","",DATE(YEAR($A73),MONTH($A73),1))</f>
        <v/>
      </c>
      <c r="H73" s="18">
        <f>IF($A73="","",IFERROR("Q"&amp;ROUNDUP(MONTH($A73)/3,0),""))</f>
        <v/>
      </c>
      <c r="I73" s="24" t="n"/>
      <c r="J73" s="9">
        <f>IF(OR($A73="",$E73=""),"",IF(AND($B73="Revenue",$I73="Cleared"),$E73,0))</f>
        <v/>
      </c>
      <c r="K73" s="9">
        <f>IF(OR($A73="",$E73=""),"",IF(AND($B73="Deductible Expense",$I73="Cleared"),$E73,0))</f>
        <v/>
      </c>
      <c r="L73" s="9">
        <f>IF(OR($A73="",$E73=""),"",IF(AND($B73="Estimated Tax Payment",$I73="Cleared"),$E73,0))</f>
        <v/>
      </c>
    </row>
    <row r="74">
      <c r="A74" s="35" t="n"/>
      <c r="B74" s="21" t="n"/>
      <c r="C74" s="21" t="n"/>
      <c r="D74" s="21" t="n"/>
      <c r="E74" s="22" t="n"/>
      <c r="F74" s="25">
        <f>IF($A74="","",YEAR($A74))</f>
        <v/>
      </c>
      <c r="G74" s="33">
        <f>IF($A74="","",DATE(YEAR($A74),MONTH($A74),1))</f>
        <v/>
      </c>
      <c r="H74" s="19">
        <f>IF($A74="","",IFERROR("Q"&amp;ROUNDUP(MONTH($A74)/3,0),""))</f>
        <v/>
      </c>
      <c r="I74" s="24" t="n"/>
      <c r="J74" s="8">
        <f>IF(OR($A74="",$E74=""),"",IF(AND($B74="Revenue",$I74="Cleared"),$E74,0))</f>
        <v/>
      </c>
      <c r="K74" s="8">
        <f>IF(OR($A74="",$E74=""),"",IF(AND($B74="Deductible Expense",$I74="Cleared"),$E74,0))</f>
        <v/>
      </c>
      <c r="L74" s="8">
        <f>IF(OR($A74="",$E74=""),"",IF(AND($B74="Estimated Tax Payment",$I74="Cleared"),$E74,0))</f>
        <v/>
      </c>
    </row>
    <row r="75">
      <c r="A75" s="35" t="n"/>
      <c r="B75" s="21" t="n"/>
      <c r="C75" s="21" t="n"/>
      <c r="D75" s="21" t="n"/>
      <c r="E75" s="22" t="n"/>
      <c r="F75" s="23">
        <f>IF($A75="","",YEAR($A75))</f>
        <v/>
      </c>
      <c r="G75" s="34">
        <f>IF($A75="","",DATE(YEAR($A75),MONTH($A75),1))</f>
        <v/>
      </c>
      <c r="H75" s="18">
        <f>IF($A75="","",IFERROR("Q"&amp;ROUNDUP(MONTH($A75)/3,0),""))</f>
        <v/>
      </c>
      <c r="I75" s="24" t="n"/>
      <c r="J75" s="9">
        <f>IF(OR($A75="",$E75=""),"",IF(AND($B75="Revenue",$I75="Cleared"),$E75,0))</f>
        <v/>
      </c>
      <c r="K75" s="9">
        <f>IF(OR($A75="",$E75=""),"",IF(AND($B75="Deductible Expense",$I75="Cleared"),$E75,0))</f>
        <v/>
      </c>
      <c r="L75" s="9">
        <f>IF(OR($A75="",$E75=""),"",IF(AND($B75="Estimated Tax Payment",$I75="Cleared"),$E75,0))</f>
        <v/>
      </c>
    </row>
    <row r="76">
      <c r="A76" s="35" t="n"/>
      <c r="B76" s="21" t="n"/>
      <c r="C76" s="21" t="n"/>
      <c r="D76" s="21" t="n"/>
      <c r="E76" s="22" t="n"/>
      <c r="F76" s="25">
        <f>IF($A76="","",YEAR($A76))</f>
        <v/>
      </c>
      <c r="G76" s="33">
        <f>IF($A76="","",DATE(YEAR($A76),MONTH($A76),1))</f>
        <v/>
      </c>
      <c r="H76" s="19">
        <f>IF($A76="","",IFERROR("Q"&amp;ROUNDUP(MONTH($A76)/3,0),""))</f>
        <v/>
      </c>
      <c r="I76" s="24" t="n"/>
      <c r="J76" s="8">
        <f>IF(OR($A76="",$E76=""),"",IF(AND($B76="Revenue",$I76="Cleared"),$E76,0))</f>
        <v/>
      </c>
      <c r="K76" s="8">
        <f>IF(OR($A76="",$E76=""),"",IF(AND($B76="Deductible Expense",$I76="Cleared"),$E76,0))</f>
        <v/>
      </c>
      <c r="L76" s="8">
        <f>IF(OR($A76="",$E76=""),"",IF(AND($B76="Estimated Tax Payment",$I76="Cleared"),$E76,0))</f>
        <v/>
      </c>
    </row>
    <row r="77">
      <c r="A77" s="35" t="n"/>
      <c r="B77" s="21" t="n"/>
      <c r="C77" s="21" t="n"/>
      <c r="D77" s="21" t="n"/>
      <c r="E77" s="22" t="n"/>
      <c r="F77" s="23">
        <f>IF($A77="","",YEAR($A77))</f>
        <v/>
      </c>
      <c r="G77" s="34">
        <f>IF($A77="","",DATE(YEAR($A77),MONTH($A77),1))</f>
        <v/>
      </c>
      <c r="H77" s="18">
        <f>IF($A77="","",IFERROR("Q"&amp;ROUNDUP(MONTH($A77)/3,0),""))</f>
        <v/>
      </c>
      <c r="I77" s="24" t="n"/>
      <c r="J77" s="9">
        <f>IF(OR($A77="",$E77=""),"",IF(AND($B77="Revenue",$I77="Cleared"),$E77,0))</f>
        <v/>
      </c>
      <c r="K77" s="9">
        <f>IF(OR($A77="",$E77=""),"",IF(AND($B77="Deductible Expense",$I77="Cleared"),$E77,0))</f>
        <v/>
      </c>
      <c r="L77" s="9">
        <f>IF(OR($A77="",$E77=""),"",IF(AND($B77="Estimated Tax Payment",$I77="Cleared"),$E77,0))</f>
        <v/>
      </c>
    </row>
    <row r="78">
      <c r="A78" s="35" t="n"/>
      <c r="B78" s="21" t="n"/>
      <c r="C78" s="21" t="n"/>
      <c r="D78" s="21" t="n"/>
      <c r="E78" s="22" t="n"/>
      <c r="F78" s="25">
        <f>IF($A78="","",YEAR($A78))</f>
        <v/>
      </c>
      <c r="G78" s="33">
        <f>IF($A78="","",DATE(YEAR($A78),MONTH($A78),1))</f>
        <v/>
      </c>
      <c r="H78" s="19">
        <f>IF($A78="","",IFERROR("Q"&amp;ROUNDUP(MONTH($A78)/3,0),""))</f>
        <v/>
      </c>
      <c r="I78" s="24" t="n"/>
      <c r="J78" s="8">
        <f>IF(OR($A78="",$E78=""),"",IF(AND($B78="Revenue",$I78="Cleared"),$E78,0))</f>
        <v/>
      </c>
      <c r="K78" s="8">
        <f>IF(OR($A78="",$E78=""),"",IF(AND($B78="Deductible Expense",$I78="Cleared"),$E78,0))</f>
        <v/>
      </c>
      <c r="L78" s="8">
        <f>IF(OR($A78="",$E78=""),"",IF(AND($B78="Estimated Tax Payment",$I78="Cleared"),$E78,0))</f>
        <v/>
      </c>
    </row>
    <row r="79">
      <c r="A79" s="35" t="n"/>
      <c r="B79" s="21" t="n"/>
      <c r="C79" s="21" t="n"/>
      <c r="D79" s="21" t="n"/>
      <c r="E79" s="22" t="n"/>
      <c r="F79" s="23">
        <f>IF($A79="","",YEAR($A79))</f>
        <v/>
      </c>
      <c r="G79" s="34">
        <f>IF($A79="","",DATE(YEAR($A79),MONTH($A79),1))</f>
        <v/>
      </c>
      <c r="H79" s="18">
        <f>IF($A79="","",IFERROR("Q"&amp;ROUNDUP(MONTH($A79)/3,0),""))</f>
        <v/>
      </c>
      <c r="I79" s="24" t="n"/>
      <c r="J79" s="9">
        <f>IF(OR($A79="",$E79=""),"",IF(AND($B79="Revenue",$I79="Cleared"),$E79,0))</f>
        <v/>
      </c>
      <c r="K79" s="9">
        <f>IF(OR($A79="",$E79=""),"",IF(AND($B79="Deductible Expense",$I79="Cleared"),$E79,0))</f>
        <v/>
      </c>
      <c r="L79" s="9">
        <f>IF(OR($A79="",$E79=""),"",IF(AND($B79="Estimated Tax Payment",$I79="Cleared"),$E79,0))</f>
        <v/>
      </c>
    </row>
    <row r="80">
      <c r="A80" s="35" t="n"/>
      <c r="B80" s="21" t="n"/>
      <c r="C80" s="21" t="n"/>
      <c r="D80" s="21" t="n"/>
      <c r="E80" s="22" t="n"/>
      <c r="F80" s="25">
        <f>IF($A80="","",YEAR($A80))</f>
        <v/>
      </c>
      <c r="G80" s="33">
        <f>IF($A80="","",DATE(YEAR($A80),MONTH($A80),1))</f>
        <v/>
      </c>
      <c r="H80" s="19">
        <f>IF($A80="","",IFERROR("Q"&amp;ROUNDUP(MONTH($A80)/3,0),""))</f>
        <v/>
      </c>
      <c r="I80" s="24" t="n"/>
      <c r="J80" s="8">
        <f>IF(OR($A80="",$E80=""),"",IF(AND($B80="Revenue",$I80="Cleared"),$E80,0))</f>
        <v/>
      </c>
      <c r="K80" s="8">
        <f>IF(OR($A80="",$E80=""),"",IF(AND($B80="Deductible Expense",$I80="Cleared"),$E80,0))</f>
        <v/>
      </c>
      <c r="L80" s="8">
        <f>IF(OR($A80="",$E80=""),"",IF(AND($B80="Estimated Tax Payment",$I80="Cleared"),$E80,0))</f>
        <v/>
      </c>
    </row>
    <row r="81">
      <c r="A81" s="35" t="n"/>
      <c r="B81" s="21" t="n"/>
      <c r="C81" s="21" t="n"/>
      <c r="D81" s="21" t="n"/>
      <c r="E81" s="22" t="n"/>
      <c r="F81" s="23">
        <f>IF($A81="","",YEAR($A81))</f>
        <v/>
      </c>
      <c r="G81" s="34">
        <f>IF($A81="","",DATE(YEAR($A81),MONTH($A81),1))</f>
        <v/>
      </c>
      <c r="H81" s="18">
        <f>IF($A81="","",IFERROR("Q"&amp;ROUNDUP(MONTH($A81)/3,0),""))</f>
        <v/>
      </c>
      <c r="I81" s="24" t="n"/>
      <c r="J81" s="9">
        <f>IF(OR($A81="",$E81=""),"",IF(AND($B81="Revenue",$I81="Cleared"),$E81,0))</f>
        <v/>
      </c>
      <c r="K81" s="9">
        <f>IF(OR($A81="",$E81=""),"",IF(AND($B81="Deductible Expense",$I81="Cleared"),$E81,0))</f>
        <v/>
      </c>
      <c r="L81" s="9">
        <f>IF(OR($A81="",$E81=""),"",IF(AND($B81="Estimated Tax Payment",$I81="Cleared"),$E81,0))</f>
        <v/>
      </c>
    </row>
    <row r="82">
      <c r="A82" s="35" t="n"/>
      <c r="B82" s="21" t="n"/>
      <c r="C82" s="21" t="n"/>
      <c r="D82" s="21" t="n"/>
      <c r="E82" s="22" t="n"/>
      <c r="F82" s="25">
        <f>IF($A82="","",YEAR($A82))</f>
        <v/>
      </c>
      <c r="G82" s="33">
        <f>IF($A82="","",DATE(YEAR($A82),MONTH($A82),1))</f>
        <v/>
      </c>
      <c r="H82" s="19">
        <f>IF($A82="","",IFERROR("Q"&amp;ROUNDUP(MONTH($A82)/3,0),""))</f>
        <v/>
      </c>
      <c r="I82" s="24" t="n"/>
      <c r="J82" s="8">
        <f>IF(OR($A82="",$E82=""),"",IF(AND($B82="Revenue",$I82="Cleared"),$E82,0))</f>
        <v/>
      </c>
      <c r="K82" s="8">
        <f>IF(OR($A82="",$E82=""),"",IF(AND($B82="Deductible Expense",$I82="Cleared"),$E82,0))</f>
        <v/>
      </c>
      <c r="L82" s="8">
        <f>IF(OR($A82="",$E82=""),"",IF(AND($B82="Estimated Tax Payment",$I82="Cleared"),$E82,0))</f>
        <v/>
      </c>
    </row>
    <row r="83">
      <c r="A83" s="35" t="n"/>
      <c r="B83" s="21" t="n"/>
      <c r="C83" s="21" t="n"/>
      <c r="D83" s="21" t="n"/>
      <c r="E83" s="22" t="n"/>
      <c r="F83" s="23">
        <f>IF($A83="","",YEAR($A83))</f>
        <v/>
      </c>
      <c r="G83" s="34">
        <f>IF($A83="","",DATE(YEAR($A83),MONTH($A83),1))</f>
        <v/>
      </c>
      <c r="H83" s="18">
        <f>IF($A83="","",IFERROR("Q"&amp;ROUNDUP(MONTH($A83)/3,0),""))</f>
        <v/>
      </c>
      <c r="I83" s="24" t="n"/>
      <c r="J83" s="9">
        <f>IF(OR($A83="",$E83=""),"",IF(AND($B83="Revenue",$I83="Cleared"),$E83,0))</f>
        <v/>
      </c>
      <c r="K83" s="9">
        <f>IF(OR($A83="",$E83=""),"",IF(AND($B83="Deductible Expense",$I83="Cleared"),$E83,0))</f>
        <v/>
      </c>
      <c r="L83" s="9">
        <f>IF(OR($A83="",$E83=""),"",IF(AND($B83="Estimated Tax Payment",$I83="Cleared"),$E83,0))</f>
        <v/>
      </c>
    </row>
    <row r="84">
      <c r="A84" s="35" t="n"/>
      <c r="B84" s="21" t="n"/>
      <c r="C84" s="21" t="n"/>
      <c r="D84" s="21" t="n"/>
      <c r="E84" s="22" t="n"/>
      <c r="F84" s="25">
        <f>IF($A84="","",YEAR($A84))</f>
        <v/>
      </c>
      <c r="G84" s="33">
        <f>IF($A84="","",DATE(YEAR($A84),MONTH($A84),1))</f>
        <v/>
      </c>
      <c r="H84" s="19">
        <f>IF($A84="","",IFERROR("Q"&amp;ROUNDUP(MONTH($A84)/3,0),""))</f>
        <v/>
      </c>
      <c r="I84" s="24" t="n"/>
      <c r="J84" s="8">
        <f>IF(OR($A84="",$E84=""),"",IF(AND($B84="Revenue",$I84="Cleared"),$E84,0))</f>
        <v/>
      </c>
      <c r="K84" s="8">
        <f>IF(OR($A84="",$E84=""),"",IF(AND($B84="Deductible Expense",$I84="Cleared"),$E84,0))</f>
        <v/>
      </c>
      <c r="L84" s="8">
        <f>IF(OR($A84="",$E84=""),"",IF(AND($B84="Estimated Tax Payment",$I84="Cleared"),$E84,0))</f>
        <v/>
      </c>
    </row>
    <row r="85">
      <c r="A85" s="35" t="n"/>
      <c r="B85" s="21" t="n"/>
      <c r="C85" s="21" t="n"/>
      <c r="D85" s="21" t="n"/>
      <c r="E85" s="22" t="n"/>
      <c r="F85" s="23">
        <f>IF($A85="","",YEAR($A85))</f>
        <v/>
      </c>
      <c r="G85" s="34">
        <f>IF($A85="","",DATE(YEAR($A85),MONTH($A85),1))</f>
        <v/>
      </c>
      <c r="H85" s="18">
        <f>IF($A85="","",IFERROR("Q"&amp;ROUNDUP(MONTH($A85)/3,0),""))</f>
        <v/>
      </c>
      <c r="I85" s="24" t="n"/>
      <c r="J85" s="9">
        <f>IF(OR($A85="",$E85=""),"",IF(AND($B85="Revenue",$I85="Cleared"),$E85,0))</f>
        <v/>
      </c>
      <c r="K85" s="9">
        <f>IF(OR($A85="",$E85=""),"",IF(AND($B85="Deductible Expense",$I85="Cleared"),$E85,0))</f>
        <v/>
      </c>
      <c r="L85" s="9">
        <f>IF(OR($A85="",$E85=""),"",IF(AND($B85="Estimated Tax Payment",$I85="Cleared"),$E85,0))</f>
        <v/>
      </c>
    </row>
    <row r="86">
      <c r="A86" s="35" t="n"/>
      <c r="B86" s="21" t="n"/>
      <c r="C86" s="21" t="n"/>
      <c r="D86" s="21" t="n"/>
      <c r="E86" s="22" t="n"/>
      <c r="F86" s="25">
        <f>IF($A86="","",YEAR($A86))</f>
        <v/>
      </c>
      <c r="G86" s="33">
        <f>IF($A86="","",DATE(YEAR($A86),MONTH($A86),1))</f>
        <v/>
      </c>
      <c r="H86" s="19">
        <f>IF($A86="","",IFERROR("Q"&amp;ROUNDUP(MONTH($A86)/3,0),""))</f>
        <v/>
      </c>
      <c r="I86" s="24" t="n"/>
      <c r="J86" s="8">
        <f>IF(OR($A86="",$E86=""),"",IF(AND($B86="Revenue",$I86="Cleared"),$E86,0))</f>
        <v/>
      </c>
      <c r="K86" s="8">
        <f>IF(OR($A86="",$E86=""),"",IF(AND($B86="Deductible Expense",$I86="Cleared"),$E86,0))</f>
        <v/>
      </c>
      <c r="L86" s="8">
        <f>IF(OR($A86="",$E86=""),"",IF(AND($B86="Estimated Tax Payment",$I86="Cleared"),$E86,0))</f>
        <v/>
      </c>
    </row>
    <row r="87">
      <c r="A87" s="35" t="n"/>
      <c r="B87" s="21" t="n"/>
      <c r="C87" s="21" t="n"/>
      <c r="D87" s="21" t="n"/>
      <c r="E87" s="22" t="n"/>
      <c r="F87" s="23">
        <f>IF($A87="","",YEAR($A87))</f>
        <v/>
      </c>
      <c r="G87" s="34">
        <f>IF($A87="","",DATE(YEAR($A87),MONTH($A87),1))</f>
        <v/>
      </c>
      <c r="H87" s="18">
        <f>IF($A87="","",IFERROR("Q"&amp;ROUNDUP(MONTH($A87)/3,0),""))</f>
        <v/>
      </c>
      <c r="I87" s="24" t="n"/>
      <c r="J87" s="9">
        <f>IF(OR($A87="",$E87=""),"",IF(AND($B87="Revenue",$I87="Cleared"),$E87,0))</f>
        <v/>
      </c>
      <c r="K87" s="9">
        <f>IF(OR($A87="",$E87=""),"",IF(AND($B87="Deductible Expense",$I87="Cleared"),$E87,0))</f>
        <v/>
      </c>
      <c r="L87" s="9">
        <f>IF(OR($A87="",$E87=""),"",IF(AND($B87="Estimated Tax Payment",$I87="Cleared"),$E87,0))</f>
        <v/>
      </c>
    </row>
    <row r="88">
      <c r="A88" s="35" t="n"/>
      <c r="B88" s="21" t="n"/>
      <c r="C88" s="21" t="n"/>
      <c r="D88" s="21" t="n"/>
      <c r="E88" s="22" t="n"/>
      <c r="F88" s="25">
        <f>IF($A88="","",YEAR($A88))</f>
        <v/>
      </c>
      <c r="G88" s="33">
        <f>IF($A88="","",DATE(YEAR($A88),MONTH($A88),1))</f>
        <v/>
      </c>
      <c r="H88" s="19">
        <f>IF($A88="","",IFERROR("Q"&amp;ROUNDUP(MONTH($A88)/3,0),""))</f>
        <v/>
      </c>
      <c r="I88" s="24" t="n"/>
      <c r="J88" s="8">
        <f>IF(OR($A88="",$E88=""),"",IF(AND($B88="Revenue",$I88="Cleared"),$E88,0))</f>
        <v/>
      </c>
      <c r="K88" s="8">
        <f>IF(OR($A88="",$E88=""),"",IF(AND($B88="Deductible Expense",$I88="Cleared"),$E88,0))</f>
        <v/>
      </c>
      <c r="L88" s="8">
        <f>IF(OR($A88="",$E88=""),"",IF(AND($B88="Estimated Tax Payment",$I88="Cleared"),$E88,0))</f>
        <v/>
      </c>
    </row>
    <row r="89">
      <c r="A89" s="35" t="n"/>
      <c r="B89" s="21" t="n"/>
      <c r="C89" s="21" t="n"/>
      <c r="D89" s="21" t="n"/>
      <c r="E89" s="22" t="n"/>
      <c r="F89" s="23">
        <f>IF($A89="","",YEAR($A89))</f>
        <v/>
      </c>
      <c r="G89" s="34">
        <f>IF($A89="","",DATE(YEAR($A89),MONTH($A89),1))</f>
        <v/>
      </c>
      <c r="H89" s="18">
        <f>IF($A89="","",IFERROR("Q"&amp;ROUNDUP(MONTH($A89)/3,0),""))</f>
        <v/>
      </c>
      <c r="I89" s="24" t="n"/>
      <c r="J89" s="9">
        <f>IF(OR($A89="",$E89=""),"",IF(AND($B89="Revenue",$I89="Cleared"),$E89,0))</f>
        <v/>
      </c>
      <c r="K89" s="9">
        <f>IF(OR($A89="",$E89=""),"",IF(AND($B89="Deductible Expense",$I89="Cleared"),$E89,0))</f>
        <v/>
      </c>
      <c r="L89" s="9">
        <f>IF(OR($A89="",$E89=""),"",IF(AND($B89="Estimated Tax Payment",$I89="Cleared"),$E89,0))</f>
        <v/>
      </c>
    </row>
    <row r="90">
      <c r="A90" s="35" t="n"/>
      <c r="B90" s="21" t="n"/>
      <c r="C90" s="21" t="n"/>
      <c r="D90" s="21" t="n"/>
      <c r="E90" s="22" t="n"/>
      <c r="F90" s="25">
        <f>IF($A90="","",YEAR($A90))</f>
        <v/>
      </c>
      <c r="G90" s="33">
        <f>IF($A90="","",DATE(YEAR($A90),MONTH($A90),1))</f>
        <v/>
      </c>
      <c r="H90" s="19">
        <f>IF($A90="","",IFERROR("Q"&amp;ROUNDUP(MONTH($A90)/3,0),""))</f>
        <v/>
      </c>
      <c r="I90" s="24" t="n"/>
      <c r="J90" s="8">
        <f>IF(OR($A90="",$E90=""),"",IF(AND($B90="Revenue",$I90="Cleared"),$E90,0))</f>
        <v/>
      </c>
      <c r="K90" s="8">
        <f>IF(OR($A90="",$E90=""),"",IF(AND($B90="Deductible Expense",$I90="Cleared"),$E90,0))</f>
        <v/>
      </c>
      <c r="L90" s="8">
        <f>IF(OR($A90="",$E90=""),"",IF(AND($B90="Estimated Tax Payment",$I90="Cleared"),$E90,0))</f>
        <v/>
      </c>
    </row>
    <row r="91">
      <c r="A91" s="35" t="n"/>
      <c r="B91" s="21" t="n"/>
      <c r="C91" s="21" t="n"/>
      <c r="D91" s="21" t="n"/>
      <c r="E91" s="22" t="n"/>
      <c r="F91" s="23">
        <f>IF($A91="","",YEAR($A91))</f>
        <v/>
      </c>
      <c r="G91" s="34">
        <f>IF($A91="","",DATE(YEAR($A91),MONTH($A91),1))</f>
        <v/>
      </c>
      <c r="H91" s="18">
        <f>IF($A91="","",IFERROR("Q"&amp;ROUNDUP(MONTH($A91)/3,0),""))</f>
        <v/>
      </c>
      <c r="I91" s="24" t="n"/>
      <c r="J91" s="9">
        <f>IF(OR($A91="",$E91=""),"",IF(AND($B91="Revenue",$I91="Cleared"),$E91,0))</f>
        <v/>
      </c>
      <c r="K91" s="9">
        <f>IF(OR($A91="",$E91=""),"",IF(AND($B91="Deductible Expense",$I91="Cleared"),$E91,0))</f>
        <v/>
      </c>
      <c r="L91" s="9">
        <f>IF(OR($A91="",$E91=""),"",IF(AND($B91="Estimated Tax Payment",$I91="Cleared"),$E91,0))</f>
        <v/>
      </c>
    </row>
    <row r="92">
      <c r="A92" s="35" t="n"/>
      <c r="B92" s="21" t="n"/>
      <c r="C92" s="21" t="n"/>
      <c r="D92" s="21" t="n"/>
      <c r="E92" s="22" t="n"/>
      <c r="F92" s="25">
        <f>IF($A92="","",YEAR($A92))</f>
        <v/>
      </c>
      <c r="G92" s="33">
        <f>IF($A92="","",DATE(YEAR($A92),MONTH($A92),1))</f>
        <v/>
      </c>
      <c r="H92" s="19">
        <f>IF($A92="","",IFERROR("Q"&amp;ROUNDUP(MONTH($A92)/3,0),""))</f>
        <v/>
      </c>
      <c r="I92" s="24" t="n"/>
      <c r="J92" s="8">
        <f>IF(OR($A92="",$E92=""),"",IF(AND($B92="Revenue",$I92="Cleared"),$E92,0))</f>
        <v/>
      </c>
      <c r="K92" s="8">
        <f>IF(OR($A92="",$E92=""),"",IF(AND($B92="Deductible Expense",$I92="Cleared"),$E92,0))</f>
        <v/>
      </c>
      <c r="L92" s="8">
        <f>IF(OR($A92="",$E92=""),"",IF(AND($B92="Estimated Tax Payment",$I92="Cleared"),$E92,0))</f>
        <v/>
      </c>
    </row>
    <row r="93">
      <c r="A93" s="35" t="n"/>
      <c r="B93" s="21" t="n"/>
      <c r="C93" s="21" t="n"/>
      <c r="D93" s="21" t="n"/>
      <c r="E93" s="22" t="n"/>
      <c r="F93" s="23">
        <f>IF($A93="","",YEAR($A93))</f>
        <v/>
      </c>
      <c r="G93" s="34">
        <f>IF($A93="","",DATE(YEAR($A93),MONTH($A93),1))</f>
        <v/>
      </c>
      <c r="H93" s="18">
        <f>IF($A93="","",IFERROR("Q"&amp;ROUNDUP(MONTH($A93)/3,0),""))</f>
        <v/>
      </c>
      <c r="I93" s="24" t="n"/>
      <c r="J93" s="9">
        <f>IF(OR($A93="",$E93=""),"",IF(AND($B93="Revenue",$I93="Cleared"),$E93,0))</f>
        <v/>
      </c>
      <c r="K93" s="9">
        <f>IF(OR($A93="",$E93=""),"",IF(AND($B93="Deductible Expense",$I93="Cleared"),$E93,0))</f>
        <v/>
      </c>
      <c r="L93" s="9">
        <f>IF(OR($A93="",$E93=""),"",IF(AND($B93="Estimated Tax Payment",$I93="Cleared"),$E93,0))</f>
        <v/>
      </c>
    </row>
    <row r="94">
      <c r="A94" s="35" t="n"/>
      <c r="B94" s="21" t="n"/>
      <c r="C94" s="21" t="n"/>
      <c r="D94" s="21" t="n"/>
      <c r="E94" s="22" t="n"/>
      <c r="F94" s="25">
        <f>IF($A94="","",YEAR($A94))</f>
        <v/>
      </c>
      <c r="G94" s="33">
        <f>IF($A94="","",DATE(YEAR($A94),MONTH($A94),1))</f>
        <v/>
      </c>
      <c r="H94" s="19">
        <f>IF($A94="","",IFERROR("Q"&amp;ROUNDUP(MONTH($A94)/3,0),""))</f>
        <v/>
      </c>
      <c r="I94" s="24" t="n"/>
      <c r="J94" s="8">
        <f>IF(OR($A94="",$E94=""),"",IF(AND($B94="Revenue",$I94="Cleared"),$E94,0))</f>
        <v/>
      </c>
      <c r="K94" s="8">
        <f>IF(OR($A94="",$E94=""),"",IF(AND($B94="Deductible Expense",$I94="Cleared"),$E94,0))</f>
        <v/>
      </c>
      <c r="L94" s="8">
        <f>IF(OR($A94="",$E94=""),"",IF(AND($B94="Estimated Tax Payment",$I94="Cleared"),$E94,0))</f>
        <v/>
      </c>
    </row>
    <row r="95">
      <c r="A95" s="35" t="n"/>
      <c r="B95" s="21" t="n"/>
      <c r="C95" s="21" t="n"/>
      <c r="D95" s="21" t="n"/>
      <c r="E95" s="22" t="n"/>
      <c r="F95" s="23">
        <f>IF($A95="","",YEAR($A95))</f>
        <v/>
      </c>
      <c r="G95" s="34">
        <f>IF($A95="","",DATE(YEAR($A95),MONTH($A95),1))</f>
        <v/>
      </c>
      <c r="H95" s="18">
        <f>IF($A95="","",IFERROR("Q"&amp;ROUNDUP(MONTH($A95)/3,0),""))</f>
        <v/>
      </c>
      <c r="I95" s="24" t="n"/>
      <c r="J95" s="9">
        <f>IF(OR($A95="",$E95=""),"",IF(AND($B95="Revenue",$I95="Cleared"),$E95,0))</f>
        <v/>
      </c>
      <c r="K95" s="9">
        <f>IF(OR($A95="",$E95=""),"",IF(AND($B95="Deductible Expense",$I95="Cleared"),$E95,0))</f>
        <v/>
      </c>
      <c r="L95" s="9">
        <f>IF(OR($A95="",$E95=""),"",IF(AND($B95="Estimated Tax Payment",$I95="Cleared"),$E95,0))</f>
        <v/>
      </c>
    </row>
    <row r="96">
      <c r="A96" s="35" t="n"/>
      <c r="B96" s="21" t="n"/>
      <c r="C96" s="21" t="n"/>
      <c r="D96" s="21" t="n"/>
      <c r="E96" s="22" t="n"/>
      <c r="F96" s="25">
        <f>IF($A96="","",YEAR($A96))</f>
        <v/>
      </c>
      <c r="G96" s="33">
        <f>IF($A96="","",DATE(YEAR($A96),MONTH($A96),1))</f>
        <v/>
      </c>
      <c r="H96" s="19">
        <f>IF($A96="","",IFERROR("Q"&amp;ROUNDUP(MONTH($A96)/3,0),""))</f>
        <v/>
      </c>
      <c r="I96" s="24" t="n"/>
      <c r="J96" s="8">
        <f>IF(OR($A96="",$E96=""),"",IF(AND($B96="Revenue",$I96="Cleared"),$E96,0))</f>
        <v/>
      </c>
      <c r="K96" s="8">
        <f>IF(OR($A96="",$E96=""),"",IF(AND($B96="Deductible Expense",$I96="Cleared"),$E96,0))</f>
        <v/>
      </c>
      <c r="L96" s="8">
        <f>IF(OR($A96="",$E96=""),"",IF(AND($B96="Estimated Tax Payment",$I96="Cleared"),$E96,0))</f>
        <v/>
      </c>
    </row>
    <row r="97">
      <c r="A97" s="35" t="n"/>
      <c r="B97" s="21" t="n"/>
      <c r="C97" s="21" t="n"/>
      <c r="D97" s="21" t="n"/>
      <c r="E97" s="22" t="n"/>
      <c r="F97" s="23">
        <f>IF($A97="","",YEAR($A97))</f>
        <v/>
      </c>
      <c r="G97" s="34">
        <f>IF($A97="","",DATE(YEAR($A97),MONTH($A97),1))</f>
        <v/>
      </c>
      <c r="H97" s="18">
        <f>IF($A97="","",IFERROR("Q"&amp;ROUNDUP(MONTH($A97)/3,0),""))</f>
        <v/>
      </c>
      <c r="I97" s="24" t="n"/>
      <c r="J97" s="9">
        <f>IF(OR($A97="",$E97=""),"",IF(AND($B97="Revenue",$I97="Cleared"),$E97,0))</f>
        <v/>
      </c>
      <c r="K97" s="9">
        <f>IF(OR($A97="",$E97=""),"",IF(AND($B97="Deductible Expense",$I97="Cleared"),$E97,0))</f>
        <v/>
      </c>
      <c r="L97" s="9">
        <f>IF(OR($A97="",$E97=""),"",IF(AND($B97="Estimated Tax Payment",$I97="Cleared"),$E97,0))</f>
        <v/>
      </c>
    </row>
    <row r="98">
      <c r="A98" s="35" t="n"/>
      <c r="B98" s="21" t="n"/>
      <c r="C98" s="21" t="n"/>
      <c r="D98" s="21" t="n"/>
      <c r="E98" s="22" t="n"/>
      <c r="F98" s="25">
        <f>IF($A98="","",YEAR($A98))</f>
        <v/>
      </c>
      <c r="G98" s="33">
        <f>IF($A98="","",DATE(YEAR($A98),MONTH($A98),1))</f>
        <v/>
      </c>
      <c r="H98" s="19">
        <f>IF($A98="","",IFERROR("Q"&amp;ROUNDUP(MONTH($A98)/3,0),""))</f>
        <v/>
      </c>
      <c r="I98" s="24" t="n"/>
      <c r="J98" s="8">
        <f>IF(OR($A98="",$E98=""),"",IF(AND($B98="Revenue",$I98="Cleared"),$E98,0))</f>
        <v/>
      </c>
      <c r="K98" s="8">
        <f>IF(OR($A98="",$E98=""),"",IF(AND($B98="Deductible Expense",$I98="Cleared"),$E98,0))</f>
        <v/>
      </c>
      <c r="L98" s="8">
        <f>IF(OR($A98="",$E98=""),"",IF(AND($B98="Estimated Tax Payment",$I98="Cleared"),$E98,0))</f>
        <v/>
      </c>
    </row>
    <row r="99">
      <c r="A99" s="35" t="n"/>
      <c r="B99" s="21" t="n"/>
      <c r="C99" s="21" t="n"/>
      <c r="D99" s="21" t="n"/>
      <c r="E99" s="22" t="n"/>
      <c r="F99" s="23">
        <f>IF($A99="","",YEAR($A99))</f>
        <v/>
      </c>
      <c r="G99" s="34">
        <f>IF($A99="","",DATE(YEAR($A99),MONTH($A99),1))</f>
        <v/>
      </c>
      <c r="H99" s="18">
        <f>IF($A99="","",IFERROR("Q"&amp;ROUNDUP(MONTH($A99)/3,0),""))</f>
        <v/>
      </c>
      <c r="I99" s="24" t="n"/>
      <c r="J99" s="9">
        <f>IF(OR($A99="",$E99=""),"",IF(AND($B99="Revenue",$I99="Cleared"),$E99,0))</f>
        <v/>
      </c>
      <c r="K99" s="9">
        <f>IF(OR($A99="",$E99=""),"",IF(AND($B99="Deductible Expense",$I99="Cleared"),$E99,0))</f>
        <v/>
      </c>
      <c r="L99" s="9">
        <f>IF(OR($A99="",$E99=""),"",IF(AND($B99="Estimated Tax Payment",$I99="Cleared"),$E99,0))</f>
        <v/>
      </c>
    </row>
    <row r="100">
      <c r="A100" s="35" t="n"/>
      <c r="B100" s="21" t="n"/>
      <c r="C100" s="21" t="n"/>
      <c r="D100" s="21" t="n"/>
      <c r="E100" s="22" t="n"/>
      <c r="F100" s="25">
        <f>IF($A100="","",YEAR($A100))</f>
        <v/>
      </c>
      <c r="G100" s="33">
        <f>IF($A100="","",DATE(YEAR($A100),MONTH($A100),1))</f>
        <v/>
      </c>
      <c r="H100" s="19">
        <f>IF($A100="","",IFERROR("Q"&amp;ROUNDUP(MONTH($A100)/3,0),""))</f>
        <v/>
      </c>
      <c r="I100" s="24" t="n"/>
      <c r="J100" s="8">
        <f>IF(OR($A100="",$E100=""),"",IF(AND($B100="Revenue",$I100="Cleared"),$E100,0))</f>
        <v/>
      </c>
      <c r="K100" s="8">
        <f>IF(OR($A100="",$E100=""),"",IF(AND($B100="Deductible Expense",$I100="Cleared"),$E100,0))</f>
        <v/>
      </c>
      <c r="L100" s="8">
        <f>IF(OR($A100="",$E100=""),"",IF(AND($B100="Estimated Tax Payment",$I100="Cleared"),$E100,0))</f>
        <v/>
      </c>
    </row>
    <row r="101">
      <c r="A101" s="35" t="n"/>
      <c r="B101" s="21" t="n"/>
      <c r="C101" s="21" t="n"/>
      <c r="D101" s="21" t="n"/>
      <c r="E101" s="22" t="n"/>
      <c r="F101" s="23">
        <f>IF($A101="","",YEAR($A101))</f>
        <v/>
      </c>
      <c r="G101" s="34">
        <f>IF($A101="","",DATE(YEAR($A101),MONTH($A101),1))</f>
        <v/>
      </c>
      <c r="H101" s="18">
        <f>IF($A101="","",IFERROR("Q"&amp;ROUNDUP(MONTH($A101)/3,0),""))</f>
        <v/>
      </c>
      <c r="I101" s="24" t="n"/>
      <c r="J101" s="9">
        <f>IF(OR($A101="",$E101=""),"",IF(AND($B101="Revenue",$I101="Cleared"),$E101,0))</f>
        <v/>
      </c>
      <c r="K101" s="9">
        <f>IF(OR($A101="",$E101=""),"",IF(AND($B101="Deductible Expense",$I101="Cleared"),$E101,0))</f>
        <v/>
      </c>
      <c r="L101" s="9">
        <f>IF(OR($A101="",$E101=""),"",IF(AND($B101="Estimated Tax Payment",$I101="Cleared"),$E101,0))</f>
        <v/>
      </c>
    </row>
    <row r="102">
      <c r="A102" s="35" t="n"/>
      <c r="B102" s="21" t="n"/>
      <c r="C102" s="21" t="n"/>
      <c r="D102" s="21" t="n"/>
      <c r="E102" s="22" t="n"/>
      <c r="F102" s="25">
        <f>IF($A102="","",YEAR($A102))</f>
        <v/>
      </c>
      <c r="G102" s="33">
        <f>IF($A102="","",DATE(YEAR($A102),MONTH($A102),1))</f>
        <v/>
      </c>
      <c r="H102" s="19">
        <f>IF($A102="","",IFERROR("Q"&amp;ROUNDUP(MONTH($A102)/3,0),""))</f>
        <v/>
      </c>
      <c r="I102" s="24" t="n"/>
      <c r="J102" s="8">
        <f>IF(OR($A102="",$E102=""),"",IF(AND($B102="Revenue",$I102="Cleared"),$E102,0))</f>
        <v/>
      </c>
      <c r="K102" s="8">
        <f>IF(OR($A102="",$E102=""),"",IF(AND($B102="Deductible Expense",$I102="Cleared"),$E102,0))</f>
        <v/>
      </c>
      <c r="L102" s="8">
        <f>IF(OR($A102="",$E102=""),"",IF(AND($B102="Estimated Tax Payment",$I102="Cleared"),$E102,0))</f>
        <v/>
      </c>
    </row>
    <row r="103">
      <c r="A103" s="35" t="n"/>
      <c r="B103" s="21" t="n"/>
      <c r="C103" s="21" t="n"/>
      <c r="D103" s="21" t="n"/>
      <c r="E103" s="22" t="n"/>
      <c r="F103" s="23">
        <f>IF($A103="","",YEAR($A103))</f>
        <v/>
      </c>
      <c r="G103" s="34">
        <f>IF($A103="","",DATE(YEAR($A103),MONTH($A103),1))</f>
        <v/>
      </c>
      <c r="H103" s="18">
        <f>IF($A103="","",IFERROR("Q"&amp;ROUNDUP(MONTH($A103)/3,0),""))</f>
        <v/>
      </c>
      <c r="I103" s="24" t="n"/>
      <c r="J103" s="9">
        <f>IF(OR($A103="",$E103=""),"",IF(AND($B103="Revenue",$I103="Cleared"),$E103,0))</f>
        <v/>
      </c>
      <c r="K103" s="9">
        <f>IF(OR($A103="",$E103=""),"",IF(AND($B103="Deductible Expense",$I103="Cleared"),$E103,0))</f>
        <v/>
      </c>
      <c r="L103" s="9">
        <f>IF(OR($A103="",$E103=""),"",IF(AND($B103="Estimated Tax Payment",$I103="Cleared"),$E103,0))</f>
        <v/>
      </c>
    </row>
    <row r="104">
      <c r="A104" s="35" t="n"/>
      <c r="B104" s="21" t="n"/>
      <c r="C104" s="21" t="n"/>
      <c r="D104" s="21" t="n"/>
      <c r="E104" s="22" t="n"/>
      <c r="F104" s="25">
        <f>IF($A104="","",YEAR($A104))</f>
        <v/>
      </c>
      <c r="G104" s="33">
        <f>IF($A104="","",DATE(YEAR($A104),MONTH($A104),1))</f>
        <v/>
      </c>
      <c r="H104" s="19">
        <f>IF($A104="","",IFERROR("Q"&amp;ROUNDUP(MONTH($A104)/3,0),""))</f>
        <v/>
      </c>
      <c r="I104" s="24" t="n"/>
      <c r="J104" s="8">
        <f>IF(OR($A104="",$E104=""),"",IF(AND($B104="Revenue",$I104="Cleared"),$E104,0))</f>
        <v/>
      </c>
      <c r="K104" s="8">
        <f>IF(OR($A104="",$E104=""),"",IF(AND($B104="Deductible Expense",$I104="Cleared"),$E104,0))</f>
        <v/>
      </c>
      <c r="L104" s="8">
        <f>IF(OR($A104="",$E104=""),"",IF(AND($B104="Estimated Tax Payment",$I104="Cleared"),$E104,0))</f>
        <v/>
      </c>
    </row>
  </sheetData>
  <autoFilter ref="A4:L104"/>
  <mergeCells count="1">
    <mergeCell ref="A1:L1"/>
  </mergeCells>
  <conditionalFormatting sqref="A5:L104">
    <cfRule type="expression" priority="1" dxfId="0" stopIfTrue="1">
      <formula>AND(COUNTA($A5:$E5,$I5)&gt;0,OR($A5="",$B5="",$C5="",$D5="",$E5="",$I5=""))</formula>
    </cfRule>
    <cfRule type="expression" priority="2" dxfId="0" stopIfTrue="1">
      <formula>$I5="Excluded"</formula>
    </cfRule>
    <cfRule type="expression" priority="3" dxfId="2" stopIfTrue="1">
      <formula>$I5="Pending"</formula>
    </cfRule>
  </conditionalFormatting>
  <dataValidations count="4">
    <dataValidation sqref="A5:A104" showDropDown="0" showInputMessage="0" showErrorMessage="1" allowBlank="0" errorTitle="Check Date" error="Enter a valid date from 01/01/2000 through 12/31/2100." type="date" operator="between">
      <formula1>DATE(2000,1,1)</formula1>
      <formula2>DATE(2100,12,31)</formula2>
    </dataValidation>
    <dataValidation sqref="B5:B104" showDropDown="0" showInputMessage="0" showErrorMessage="1" allowBlank="0" errorTitle="Check Entry Type" error="Choose Revenue, Deductible Expense, or Estimated Tax Payment." type="list">
      <formula1>"Revenue,Deductible Expense,Estimated Tax Payment"</formula1>
    </dataValidation>
    <dataValidation sqref="E5:E104" showDropDown="0" showInputMessage="0" showErrorMessage="1" allowBlank="0" errorTitle="Check Amount" error="Enter a positive dollar amount." type="decimal" operator="greaterThan">
      <formula1>0</formula1>
    </dataValidation>
    <dataValidation sqref="I5:I104" showDropDown="0" showInputMessage="0" showErrorMessage="1" allowBlank="0" errorTitle="Check Status" error="Choose Cleared, Pending, or Excluded." type="list">
      <formula1>"Cleared,Pending,Excluded"</formula1>
    </dataValidation>
  </dataValidations>
  <pageMargins left="0.3" right="0.3" top="0.5" bottom="0.5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59" customWidth="1" min="2" max="2"/>
    <col width="3" customWidth="1" min="3" max="3"/>
    <col width="27" customWidth="1" min="4" max="4"/>
    <col width="20" customWidth="1" min="5" max="5"/>
    <col width="3" customWidth="1" min="6" max="6"/>
  </cols>
  <sheetData>
    <row r="1" ht="26" customHeight="1">
      <c r="A1" s="1" t="inlineStr">
        <is>
          <t>Tax Provision Planning Assumptions</t>
        </is>
      </c>
      <c r="B1" s="30" t="n"/>
      <c r="C1" s="30" t="n"/>
      <c r="D1" s="30" t="n"/>
      <c r="E1" s="30" t="n"/>
      <c r="F1" s="31" t="n"/>
    </row>
    <row r="2" ht="31" customHeight="1">
      <c r="A2" s="2" t="inlineStr">
        <is>
          <t>Yellow cells are editable. These planning estimates are not legal or tax advice; have a qualified tax professional review rates and transaction treatment.</t>
        </is>
      </c>
    </row>
    <row r="3"/>
    <row r="4">
      <c r="A4" s="15" t="inlineStr">
        <is>
          <t>Planning Assumption</t>
        </is>
      </c>
      <c r="B4" s="15" t="inlineStr">
        <is>
          <t>Editable Value</t>
        </is>
      </c>
      <c r="D4" s="15" t="inlineStr">
        <is>
          <t>Entry Type Choices</t>
        </is>
      </c>
      <c r="E4" s="15" t="inlineStr">
        <is>
          <t>Status Choices</t>
        </is>
      </c>
    </row>
    <row r="5">
      <c r="A5" s="13" t="inlineStr">
        <is>
          <t>Provision Year</t>
        </is>
      </c>
      <c r="B5" s="26" t="n">
        <v>2026</v>
      </c>
      <c r="D5" s="13" t="inlineStr">
        <is>
          <t>Revenue</t>
        </is>
      </c>
      <c r="E5" s="13" t="inlineStr">
        <is>
          <t>Cleared</t>
        </is>
      </c>
    </row>
    <row r="6">
      <c r="A6" s="27" t="inlineStr">
        <is>
          <t>Federal Effective Rate</t>
        </is>
      </c>
      <c r="B6" s="28" t="n">
        <v>0.18</v>
      </c>
      <c r="D6" s="27" t="inlineStr">
        <is>
          <t>Deductible Expense</t>
        </is>
      </c>
      <c r="E6" s="27" t="inlineStr">
        <is>
          <t>Pending</t>
        </is>
      </c>
    </row>
    <row r="7">
      <c r="A7" s="13" t="inlineStr">
        <is>
          <t>State Effective Rate</t>
        </is>
      </c>
      <c r="B7" s="28" t="n">
        <v>0.05</v>
      </c>
      <c r="D7" s="13" t="inlineStr">
        <is>
          <t>Estimated Tax Payment</t>
        </is>
      </c>
      <c r="E7" s="13" t="inlineStr">
        <is>
          <t>Excluded</t>
        </is>
      </c>
    </row>
    <row r="8">
      <c r="A8" s="27" t="inlineStr">
        <is>
          <t>Local Effective Rate</t>
        </is>
      </c>
      <c r="B8" s="28" t="n">
        <v>0</v>
      </c>
    </row>
    <row r="9">
      <c r="A9" s="13" t="inlineStr">
        <is>
          <t>Self-Employment Effective Rate</t>
        </is>
      </c>
      <c r="B9" s="28" t="n">
        <v>0.1413</v>
      </c>
    </row>
    <row r="10">
      <c r="A10" s="27" t="inlineStr">
        <is>
          <t>Planning Buffer Rate</t>
        </is>
      </c>
      <c r="B10" s="28" t="n">
        <v>0.03</v>
      </c>
    </row>
    <row r="11">
      <c r="A11" s="13" t="inlineStr">
        <is>
          <t>Minimum Taxable Profit</t>
        </is>
      </c>
      <c r="B11" s="22" t="n">
        <v>0</v>
      </c>
    </row>
    <row r="12">
      <c r="A12" s="27" t="inlineStr">
        <is>
          <t>Opening Tax Reserve</t>
        </is>
      </c>
      <c r="B12" s="22" t="n">
        <v>2500</v>
      </c>
    </row>
    <row r="13">
      <c r="A13" s="13" t="inlineStr">
        <is>
          <t>Set-Aside Cadence</t>
        </is>
      </c>
      <c r="B13" s="21" t="inlineStr">
        <is>
          <t>Quarterly</t>
        </is>
      </c>
    </row>
    <row r="14"/>
    <row r="15">
      <c r="A15" s="3" t="inlineStr">
        <is>
          <t>Planning Notes</t>
        </is>
      </c>
      <c r="B15" s="3" t="n"/>
      <c r="C15" s="3" t="n"/>
      <c r="D15" s="3" t="n"/>
      <c r="E15" s="3" t="n"/>
      <c r="F15" s="3" t="n"/>
    </row>
    <row r="16" ht="31" customHeight="1">
      <c r="A16" s="7" t="inlineStr">
        <is>
          <t>Included Entries</t>
        </is>
      </c>
      <c r="B16" s="14" t="inlineStr">
        <is>
          <t>Only cleared entries within the selected provision year are used in provision calculations.</t>
        </is>
      </c>
    </row>
    <row r="17" ht="31" customHeight="1">
      <c r="A17" s="4" t="inlineStr">
        <is>
          <t>Amount Entry</t>
        </is>
      </c>
      <c r="B17" s="29" t="inlineStr">
        <is>
          <t>Enter positive amounts. Entry type and status determine how each amount is treated.</t>
        </is>
      </c>
    </row>
    <row r="18" ht="31" customHeight="1">
      <c r="A18" s="7" t="inlineStr">
        <is>
          <t>Human Review</t>
        </is>
      </c>
      <c r="B18" s="14" t="inlineStr">
        <is>
          <t>Review pending, excluded, unusual, and year-end entries before using the results.</t>
        </is>
      </c>
    </row>
  </sheetData>
  <mergeCells count="1">
    <mergeCell ref="A1:F1"/>
  </mergeCells>
  <conditionalFormatting sqref="B5:B13">
    <cfRule type="expression" priority="1" dxfId="0">
      <formula>B5=""</formula>
    </cfRule>
  </conditionalFormatting>
  <dataValidations count="4">
    <dataValidation sqref="B5" showDropDown="0" showInputMessage="1" showErrorMessage="1" allowBlank="0" errorTitle="Check Provision Year" error="Enter a four-digit year from 2000 through 2100." promptTitle="Provision Year" prompt="Enter the calendar year to summarize." type="whole" operator="between">
      <formula1>2000</formula1>
      <formula2>2100</formula2>
    </dataValidation>
    <dataValidation sqref="B6:B10" showDropDown="0" showInputMessage="1" showErrorMessage="1" allowBlank="0" errorTitle="Check Rate" error="Enter a rate from 0% through 100%." promptTitle="Planning Rate" prompt="Enter an editable planning rate as a percentage." type="decimal" operator="between">
      <formula1>0</formula1>
      <formula2>1</formula2>
    </dataValidation>
    <dataValidation sqref="B11:B12" showDropDown="0" showInputMessage="0" showErrorMessage="1" allowBlank="0" errorTitle="Check Amount" error="Enter zero or a positive dollar amount." type="decimal" operator="greaterThanOrEqual">
      <formula1>0</formula1>
    </dataValidation>
    <dataValidation sqref="B13" showDropDown="0" showInputMessage="0" showErrorMessage="1" allowBlank="0" errorTitle="Check Cadence" error="Choose Monthly or Quarterly." type="list">
      <formula1>"Monthly,Quarterly"</formula1>
    </dataValidation>
  </dataValidations>
  <pageMargins left="0.3" right="0.3" top="0.5" bottom="0.5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Green Ledger Landscaping</dc:creator>
  <dc:title xmlns:dc="http://purl.org/dc/elements/1.1/">Lawn Care Tax Provision Worksheet</dc:title>
  <dc:subject xmlns:dc="http://purl.org/dc/elements/1.1/">Monthly and quarterly business tax provision planning</dc:subject>
  <dcterms:created xmlns:dcterms="http://purl.org/dc/terms/" xmlns:xsi="http://www.w3.org/2001/XMLSchema-instance" xsi:type="dcterms:W3CDTF">2026-09-10T06:20:15Z</dcterms:created>
  <dcterms:modified xmlns:dcterms="http://purl.org/dc/terms/" xmlns:xsi="http://www.w3.org/2001/XMLSchema-instance" xsi:type="dcterms:W3CDTF">2026-09-10T06:20:15+00:00Z</dcterms:modified>
</cp:coreProperties>
</file>