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'Estimates'!$A$4:$Y$104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$#,##0;[Red]-$#,##0"/>
    <numFmt numFmtId="165" formatCode="0.0%"/>
    <numFmt numFmtId="166" formatCode="mm/dd/yyyy"/>
    <numFmt numFmtId="167" formatCode="0.0"/>
    <numFmt numFmtId="168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7261F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Quoted by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'Summary'!$A$15:$A$21</f>
            </numRef>
          </cat>
          <val>
            <numRef>
              <f>'Summary'!$B$15:$B$21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Quoted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6" customHeight="1">
      <c r="A1" s="1" t="inlineStr">
        <is>
          <t>Tree Service Estimate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22" customHeight="1">
      <c r="A2" s="2" t="inlineStr">
        <is>
          <t>Indicators are calculated from the Estimates sheet. Past-due follow-up dates are prompts for human review.</t>
        </is>
      </c>
    </row>
    <row r="3" ht="24" customHeight="1">
      <c r="A3" s="3" t="inlineStr">
        <is>
          <t>Estimate count</t>
        </is>
      </c>
      <c r="B3" s="4">
        <f>COUNTIF(Estimates!$A$5:$A$104,"&lt;&gt;")</f>
        <v/>
      </c>
    </row>
    <row r="4" ht="24" customHeight="1">
      <c r="A4" s="3" t="inlineStr">
        <is>
          <t>Total quoted value</t>
        </is>
      </c>
      <c r="B4" s="31">
        <f>IF(COUNT(Estimates!$V$5:$V$104)=0,"",SUM(Estimates!$V$5:$V$104))</f>
        <v/>
      </c>
    </row>
    <row r="5" ht="24" customHeight="1">
      <c r="A5" s="3" t="inlineStr">
        <is>
          <t>Accepted quoted value</t>
        </is>
      </c>
      <c r="B5" s="32">
        <f>IF(COUNTIF(Estimates!$X$5:$X$104,"Accepted")=0,"",SUMIF(Estimates!$X$5:$X$104,"Accepted",Estimates!$V$5:$V$104))</f>
        <v/>
      </c>
    </row>
    <row r="6" ht="24" customHeight="1">
      <c r="A6" s="3" t="inlineStr">
        <is>
          <t>Open quoted value</t>
        </is>
      </c>
      <c r="B6" s="31">
        <f>IF(COUNTIFS(Estimates!$X$5:$X$104,"Quoted",Estimates!$V$5:$V$104,"&gt;0")+COUNTIFS(Estimates!$X$5:$X$104,"On Hold",Estimates!$V$5:$V$104,"&gt;0")=0,"",SUMIF(Estimates!$X$5:$X$104,"Quoted",Estimates!$V$5:$V$104)+SUMIF(Estimates!$X$5:$X$104,"On Hold",Estimates!$V$5:$V$104))</f>
        <v/>
      </c>
    </row>
    <row r="7" ht="24" customHeight="1">
      <c r="A7" s="3" t="inlineStr">
        <is>
          <t>Quoted gross margin</t>
        </is>
      </c>
      <c r="B7" s="33">
        <f>IFERROR((SUM(Estimates!$V$5:$V$104)-SUMIF(Estimates!$V$5:$V$104,"&gt;0",Estimates!$S$5:$S$104))/SUM(Estimates!$V$5:$V$104),"")</f>
        <v/>
      </c>
    </row>
    <row r="8" ht="24" customHeight="1">
      <c r="A8" s="3" t="inlineStr">
        <is>
          <t>Decision win rate</t>
        </is>
      </c>
      <c r="B8" s="34">
        <f>IFERROR(COUNTIF(Estimates!$X$5:$X$104,"Accepted")/(COUNTIF(Estimates!$X$5:$X$104,"Accepted")+COUNTIF(Estimates!$X$5:$X$104,"Declined")),"")</f>
        <v/>
      </c>
    </row>
    <row r="9" ht="24" customHeight="1">
      <c r="A9" s="3" t="inlineStr">
        <is>
          <t>Past-due follow-ups</t>
        </is>
      </c>
      <c r="B9" s="4">
        <f>COUNTIFS(Estimates!$A$5:$A$104,"&lt;&gt;",Estimates!$Y$5:$Y$104,"&lt;"&amp;TODAY(),Estimates!$Y$5:$Y$104,"&gt;0",Estimates!$X$5:$X$104,"&lt;&gt;Accepted",Estimates!$X$5:$X$104,"&lt;&gt;Declined",Estimates!$X$5:$X$104,"&lt;&gt;Expired")</f>
        <v/>
      </c>
    </row>
    <row r="10" ht="24" customHeight="1">
      <c r="A10" s="3" t="inlineStr">
        <is>
          <t>Average quoted price</t>
        </is>
      </c>
      <c r="B10" s="31">
        <f>IFERROR(AVERAGEIF(Estimates!$V$5:$V$104,"&gt;0"),"")</f>
        <v/>
      </c>
    </row>
    <row r="11"/>
    <row r="12"/>
    <row r="13"/>
    <row r="14">
      <c r="A14" s="9" t="inlineStr">
        <is>
          <t>Service</t>
        </is>
      </c>
      <c r="B14" s="9" t="inlineStr">
        <is>
          <t>Quoted Amount</t>
        </is>
      </c>
    </row>
    <row r="15">
      <c r="A15" s="10">
        <f>Assumptions!$G$5</f>
        <v/>
      </c>
      <c r="B15" s="35">
        <f>IF(COUNTIFS(Estimates!$E$5:$E$104,$A15,Estimates!$V$5:$V$104,"&gt;0")=0,"",SUMIF(Estimates!$E$5:$E$104,$A15,Estimates!$V$5:$V$104))</f>
        <v/>
      </c>
    </row>
    <row r="16">
      <c r="A16" s="12">
        <f>Assumptions!$G$6</f>
        <v/>
      </c>
      <c r="B16" s="36">
        <f>IF(COUNTIFS(Estimates!$E$5:$E$104,$A16,Estimates!$V$5:$V$104,"&gt;0")=0,"",SUMIF(Estimates!$E$5:$E$104,$A16,Estimates!$V$5:$V$104))</f>
        <v/>
      </c>
    </row>
    <row r="17">
      <c r="A17" s="10">
        <f>Assumptions!$G$7</f>
        <v/>
      </c>
      <c r="B17" s="35">
        <f>IF(COUNTIFS(Estimates!$E$5:$E$104,$A17,Estimates!$V$5:$V$104,"&gt;0")=0,"",SUMIF(Estimates!$E$5:$E$104,$A17,Estimates!$V$5:$V$104))</f>
        <v/>
      </c>
    </row>
    <row r="18">
      <c r="A18" s="12">
        <f>Assumptions!$G$8</f>
        <v/>
      </c>
      <c r="B18" s="36">
        <f>IF(COUNTIFS(Estimates!$E$5:$E$104,$A18,Estimates!$V$5:$V$104,"&gt;0")=0,"",SUMIF(Estimates!$E$5:$E$104,$A18,Estimates!$V$5:$V$104))</f>
        <v/>
      </c>
    </row>
    <row r="19">
      <c r="A19" s="10">
        <f>Assumptions!$G$9</f>
        <v/>
      </c>
      <c r="B19" s="35">
        <f>IF(COUNTIFS(Estimates!$E$5:$E$104,$A19,Estimates!$V$5:$V$104,"&gt;0")=0,"",SUMIF(Estimates!$E$5:$E$104,$A19,Estimates!$V$5:$V$104))</f>
        <v/>
      </c>
    </row>
    <row r="20">
      <c r="A20" s="12">
        <f>Assumptions!$G$10</f>
        <v/>
      </c>
      <c r="B20" s="36">
        <f>IF(COUNTIFS(Estimates!$E$5:$E$104,$A20,Estimates!$V$5:$V$104,"&gt;0")=0,"",SUMIF(Estimates!$E$5:$E$104,$A20,Estimates!$V$5:$V$104))</f>
        <v/>
      </c>
    </row>
    <row r="21">
      <c r="A21" s="10">
        <f>Assumptions!$G$11</f>
        <v/>
      </c>
      <c r="B21" s="35">
        <f>IF(COUNTIFS(Estimates!$E$5:$E$104,$A21,Estimates!$V$5:$V$104,"&gt;0")=0,"",SUMIF(Estimates!$E$5:$E$104,$A21,Estimates!$V$5:$V$104))</f>
        <v/>
      </c>
    </row>
  </sheetData>
  <mergeCells count="1">
    <mergeCell ref="A1:M1"/>
  </mergeCells>
  <conditionalFormatting sqref="B9">
    <cfRule type="expression" priority="1" dxfId="0">
      <formula>$B$9&gt;0</formula>
    </cfRule>
  </conditionalFormatting>
  <conditionalFormatting sqref="B7:B8">
    <cfRule type="expression" priority="2" dxfId="1">
      <formula>AND(B7&lt;&gt;"",B7&gt;=0)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9" customWidth="1" min="3" max="3"/>
    <col width="26" customWidth="1" min="4" max="4"/>
    <col width="23" customWidth="1" min="5" max="5"/>
    <col width="10" customWidth="1" min="6" max="6"/>
    <col width="11" customWidth="1" min="7" max="7"/>
    <col width="17" customWidth="1" min="8" max="8"/>
    <col width="12" customWidth="1" min="9" max="9"/>
    <col width="18" customWidth="1" min="10" max="10"/>
    <col width="14" customWidth="1" min="11" max="11"/>
    <col width="13" customWidth="1" min="12" max="12"/>
    <col width="12" customWidth="1" min="13" max="13"/>
    <col width="18" customWidth="1" min="14" max="14"/>
    <col width="14" customWidth="1" min="15" max="15"/>
    <col width="15" customWidth="1" min="16" max="16"/>
    <col width="14" customWidth="1" min="17" max="17"/>
    <col width="13" customWidth="1" min="18" max="18"/>
    <col width="18" customWidth="1" min="19" max="19"/>
    <col width="11" customWidth="1" min="20" max="20"/>
    <col width="16" customWidth="1" min="21" max="21"/>
    <col width="15" customWidth="1" min="22" max="22"/>
    <col width="14" customWidth="1" min="23" max="23"/>
    <col width="13" customWidth="1" min="24" max="24"/>
    <col width="15" customWidth="1" min="25" max="25"/>
  </cols>
  <sheetData>
    <row r="1" ht="26" customHeight="1">
      <c r="A1" s="1" t="inlineStr">
        <is>
          <t>Tree Service Estimates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30" t="n"/>
    </row>
    <row r="2" ht="22" customHeight="1">
      <c r="A2" s="2" t="inlineStr">
        <is>
          <t>Enter yellow cells. Suggested price uses editable planning rates; review scope, costs, quantities, and quoted price before use.</t>
        </is>
      </c>
    </row>
    <row r="3"/>
    <row r="4" ht="36" customHeight="1">
      <c r="A4" s="9" t="inlineStr">
        <is>
          <t>Estimate ID</t>
        </is>
      </c>
      <c r="B4" s="9" t="inlineStr">
        <is>
          <t>Estimate Date</t>
        </is>
      </c>
      <c r="C4" s="9" t="inlineStr">
        <is>
          <t>Customer</t>
        </is>
      </c>
      <c r="D4" s="9" t="inlineStr">
        <is>
          <t>Property / Site</t>
        </is>
      </c>
      <c r="E4" s="9" t="inlineStr">
        <is>
          <t>Service</t>
        </is>
      </c>
      <c r="F4" s="9" t="inlineStr">
        <is>
          <t>Quantity</t>
        </is>
      </c>
      <c r="G4" s="9" t="inlineStr">
        <is>
          <t>Unit</t>
        </is>
      </c>
      <c r="H4" s="9" t="inlineStr">
        <is>
          <t>Crew Type</t>
        </is>
      </c>
      <c r="I4" s="9" t="inlineStr">
        <is>
          <t>Crew Hours</t>
        </is>
      </c>
      <c r="J4" s="9" t="inlineStr">
        <is>
          <t>Equipment</t>
        </is>
      </c>
      <c r="K4" s="9" t="inlineStr">
        <is>
          <t>Equipment Hours</t>
        </is>
      </c>
      <c r="L4" s="9" t="inlineStr">
        <is>
          <t>Disposal Loads</t>
        </is>
      </c>
      <c r="M4" s="9" t="inlineStr">
        <is>
          <t>Travel Miles</t>
        </is>
      </c>
      <c r="N4" s="9" t="inlineStr">
        <is>
          <t>Materials / Other Cost</t>
        </is>
      </c>
      <c r="O4" s="9" t="inlineStr">
        <is>
          <t>Labor Cost</t>
        </is>
      </c>
      <c r="P4" s="9" t="inlineStr">
        <is>
          <t>Equipment Cost</t>
        </is>
      </c>
      <c r="Q4" s="9" t="inlineStr">
        <is>
          <t>Disposal Cost</t>
        </is>
      </c>
      <c r="R4" s="9" t="inlineStr">
        <is>
          <t>Travel Cost</t>
        </is>
      </c>
      <c r="S4" s="9" t="inlineStr">
        <is>
          <t>Total Estimated Cost</t>
        </is>
      </c>
      <c r="T4" s="9" t="inlineStr">
        <is>
          <t>Markup %</t>
        </is>
      </c>
      <c r="U4" s="9" t="inlineStr">
        <is>
          <t>Suggested Price</t>
        </is>
      </c>
      <c r="V4" s="9" t="inlineStr">
        <is>
          <t>Quoted Price</t>
        </is>
      </c>
      <c r="W4" s="9" t="inlineStr">
        <is>
          <t>Gross Margin %</t>
        </is>
      </c>
      <c r="X4" s="9" t="inlineStr">
        <is>
          <t>Status</t>
        </is>
      </c>
      <c r="Y4" s="9" t="inlineStr">
        <is>
          <t>Follow-up Date</t>
        </is>
      </c>
    </row>
    <row r="5">
      <c r="A5" s="14" t="inlineStr">
        <is>
          <t>EST-26001</t>
        </is>
      </c>
      <c r="B5" s="15" t="n">
        <v>46257</v>
      </c>
      <c r="C5" s="14" t="inlineStr">
        <is>
          <t>Fictional Acorn Arts LLC</t>
        </is>
      </c>
      <c r="D5" s="14" t="inlineStr">
        <is>
          <t>Fictional North Courtyard</t>
        </is>
      </c>
      <c r="E5" s="14" t="inlineStr">
        <is>
          <t>Tree Pruning</t>
        </is>
      </c>
      <c r="F5" s="16" t="n">
        <v>4</v>
      </c>
      <c r="G5" s="17" t="inlineStr">
        <is>
          <t>Trees</t>
        </is>
      </c>
      <c r="H5" s="14" t="inlineStr">
        <is>
          <t>Climber Crew</t>
        </is>
      </c>
      <c r="I5" s="16" t="n">
        <v>14</v>
      </c>
      <c r="J5" s="14" t="inlineStr">
        <is>
          <t>Bucket Truck</t>
        </is>
      </c>
      <c r="K5" s="16" t="n">
        <v>8</v>
      </c>
      <c r="L5" s="18" t="n">
        <v>1</v>
      </c>
      <c r="M5" s="37" t="n">
        <v>18</v>
      </c>
      <c r="N5" s="38" t="n">
        <v>125</v>
      </c>
      <c r="O5" s="39">
        <f>IF(OR($A5="",$H5="",$I5=""),"",IFERROR($I5*VLOOKUP($H5,Assumptions!$A$5:$B$8,2,FALSE),""))</f>
        <v/>
      </c>
      <c r="P5" s="39">
        <f>IF(OR($A5="",$J5="",$K5=""),"",IFERROR($K5*VLOOKUP($J5,Assumptions!$D$5:$E$10,2,FALSE),""))</f>
        <v/>
      </c>
      <c r="Q5" s="39">
        <f>IF(OR($A5="",$L5=""),"",IFERROR($L5*Assumptions!$B$13,""))</f>
        <v/>
      </c>
      <c r="R5" s="39">
        <f>IF(OR($A5="",$M5=""),"",IFERROR($M5*Assumptions!$B$14,""))</f>
        <v/>
      </c>
      <c r="S5" s="39">
        <f>IF(OR($A5="",$N5="",$O5="",$P5="",$Q5="",$R5=""),"",IFERROR(SUM($N5:$R5),""))</f>
        <v/>
      </c>
      <c r="T5" s="40" t="n">
        <v>0.35</v>
      </c>
      <c r="U5" s="39">
        <f>IF(OR($A5="",$S5="",$T5=""),"",IFERROR($S5*(1+$T5),""))</f>
        <v/>
      </c>
      <c r="V5" s="38" t="n">
        <v>4200</v>
      </c>
      <c r="W5" s="41">
        <f>IF(OR($A5="",$V5="",$V5=0,$S5=""),"",IFERROR(($V5-$S5)/$V5,""))</f>
        <v/>
      </c>
      <c r="X5" s="17" t="inlineStr">
        <is>
          <t>Quoted</t>
        </is>
      </c>
      <c r="Y5" s="15" t="n">
        <v>46278</v>
      </c>
    </row>
    <row r="6">
      <c r="A6" s="14" t="inlineStr">
        <is>
          <t>EST-26002</t>
        </is>
      </c>
      <c r="B6" s="15" t="n">
        <v>46259</v>
      </c>
      <c r="C6" s="14" t="inlineStr">
        <is>
          <t>Fictional Blue Kite Market</t>
        </is>
      </c>
      <c r="D6" s="14" t="inlineStr">
        <is>
          <t>Fictional Orchard Site</t>
        </is>
      </c>
      <c r="E6" s="14" t="inlineStr">
        <is>
          <t>Tree Removal</t>
        </is>
      </c>
      <c r="F6" s="16" t="n">
        <v>2</v>
      </c>
      <c r="G6" s="17" t="inlineStr">
        <is>
          <t>Trees</t>
        </is>
      </c>
      <c r="H6" s="14" t="inlineStr">
        <is>
          <t>Crane Crew</t>
        </is>
      </c>
      <c r="I6" s="16" t="n">
        <v>18</v>
      </c>
      <c r="J6" s="14" t="inlineStr">
        <is>
          <t>Crane</t>
        </is>
      </c>
      <c r="K6" s="16" t="n">
        <v>10</v>
      </c>
      <c r="L6" s="18" t="n">
        <v>3</v>
      </c>
      <c r="M6" s="37" t="n">
        <v>32</v>
      </c>
      <c r="N6" s="38" t="n">
        <v>650</v>
      </c>
      <c r="O6" s="42">
        <f>IF(OR($A6="",$H6="",$I6=""),"",IFERROR($I6*VLOOKUP($H6,Assumptions!$A$5:$B$8,2,FALSE),""))</f>
        <v/>
      </c>
      <c r="P6" s="42">
        <f>IF(OR($A6="",$J6="",$K6=""),"",IFERROR($K6*VLOOKUP($J6,Assumptions!$D$5:$E$10,2,FALSE),""))</f>
        <v/>
      </c>
      <c r="Q6" s="42">
        <f>IF(OR($A6="",$L6=""),"",IFERROR($L6*Assumptions!$B$13,""))</f>
        <v/>
      </c>
      <c r="R6" s="42">
        <f>IF(OR($A6="",$M6=""),"",IFERROR($M6*Assumptions!$B$14,""))</f>
        <v/>
      </c>
      <c r="S6" s="42">
        <f>IF(OR($A6="",$N6="",$O6="",$P6="",$Q6="",$R6=""),"",IFERROR(SUM($N6:$R6),""))</f>
        <v/>
      </c>
      <c r="T6" s="40" t="n">
        <v>0.4</v>
      </c>
      <c r="U6" s="42">
        <f>IF(OR($A6="",$S6="",$T6=""),"",IFERROR($S6*(1+$T6),""))</f>
        <v/>
      </c>
      <c r="V6" s="38" t="n">
        <v>10250</v>
      </c>
      <c r="W6" s="43">
        <f>IF(OR($A6="",$V6="",$V6=0,$S6=""),"",IFERROR(($V6-$S6)/$V6,""))</f>
        <v/>
      </c>
      <c r="X6" s="17" t="inlineStr">
        <is>
          <t>Accepted</t>
        </is>
      </c>
      <c r="Y6" s="15" t="n"/>
    </row>
    <row r="7">
      <c r="A7" s="14" t="inlineStr">
        <is>
          <t>EST-26003</t>
        </is>
      </c>
      <c r="B7" s="15" t="n">
        <v>46261</v>
      </c>
      <c r="C7" s="14" t="inlineStr">
        <is>
          <t>Fictional Cedar Clock Works</t>
        </is>
      </c>
      <c r="D7" s="14" t="inlineStr">
        <is>
          <t>Fictional West Garden</t>
        </is>
      </c>
      <c r="E7" s="14" t="inlineStr">
        <is>
          <t>Stump Grinding</t>
        </is>
      </c>
      <c r="F7" s="16" t="n">
        <v>6</v>
      </c>
      <c r="G7" s="17" t="inlineStr">
        <is>
          <t>Stumps</t>
        </is>
      </c>
      <c r="H7" s="14" t="inlineStr">
        <is>
          <t>Stump Crew</t>
        </is>
      </c>
      <c r="I7" s="16" t="n">
        <v>9</v>
      </c>
      <c r="J7" s="14" t="inlineStr">
        <is>
          <t>Stump Grinder</t>
        </is>
      </c>
      <c r="K7" s="16" t="n">
        <v>8</v>
      </c>
      <c r="L7" s="18" t="n">
        <v>1</v>
      </c>
      <c r="M7" s="37" t="n">
        <v>12</v>
      </c>
      <c r="N7" s="38" t="n">
        <v>0</v>
      </c>
      <c r="O7" s="39">
        <f>IF(OR($A7="",$H7="",$I7=""),"",IFERROR($I7*VLOOKUP($H7,Assumptions!$A$5:$B$8,2,FALSE),""))</f>
        <v/>
      </c>
      <c r="P7" s="39">
        <f>IF(OR($A7="",$J7="",$K7=""),"",IFERROR($K7*VLOOKUP($J7,Assumptions!$D$5:$E$10,2,FALSE),""))</f>
        <v/>
      </c>
      <c r="Q7" s="39">
        <f>IF(OR($A7="",$L7=""),"",IFERROR($L7*Assumptions!$B$13,""))</f>
        <v/>
      </c>
      <c r="R7" s="39">
        <f>IF(OR($A7="",$M7=""),"",IFERROR($M7*Assumptions!$B$14,""))</f>
        <v/>
      </c>
      <c r="S7" s="39">
        <f>IF(OR($A7="",$N7="",$O7="",$P7="",$Q7="",$R7=""),"",IFERROR(SUM($N7:$R7),""))</f>
        <v/>
      </c>
      <c r="T7" s="40" t="n">
        <v>0.3</v>
      </c>
      <c r="U7" s="39">
        <f>IF(OR($A7="",$S7="",$T7=""),"",IFERROR($S7*(1+$T7),""))</f>
        <v/>
      </c>
      <c r="V7" s="38" t="n">
        <v>2300</v>
      </c>
      <c r="W7" s="41">
        <f>IF(OR($A7="",$V7="",$V7=0,$S7=""),"",IFERROR(($V7-$S7)/$V7,""))</f>
        <v/>
      </c>
      <c r="X7" s="17" t="inlineStr">
        <is>
          <t>Declined</t>
        </is>
      </c>
      <c r="Y7" s="15" t="n"/>
    </row>
    <row r="8">
      <c r="A8" s="14" t="inlineStr">
        <is>
          <t>EST-26004</t>
        </is>
      </c>
      <c r="B8" s="15" t="n">
        <v>46263</v>
      </c>
      <c r="C8" s="14" t="inlineStr">
        <is>
          <t>Fictional Dappled Finch Cafe</t>
        </is>
      </c>
      <c r="D8" s="14" t="inlineStr">
        <is>
          <t>Fictional Patio Grove</t>
        </is>
      </c>
      <c r="E8" s="14" t="inlineStr">
        <is>
          <t>Brush Chipping</t>
        </is>
      </c>
      <c r="F8" s="16" t="n">
        <v>1</v>
      </c>
      <c r="G8" s="17" t="inlineStr">
        <is>
          <t>Jobs</t>
        </is>
      </c>
      <c r="H8" s="14" t="inlineStr">
        <is>
          <t>Ground Crew</t>
        </is>
      </c>
      <c r="I8" s="16" t="n">
        <v>7</v>
      </c>
      <c r="J8" s="14" t="inlineStr">
        <is>
          <t>Chipper</t>
        </is>
      </c>
      <c r="K8" s="16" t="n">
        <v>7</v>
      </c>
      <c r="L8" s="18" t="n">
        <v>2</v>
      </c>
      <c r="M8" s="37" t="n">
        <v>25</v>
      </c>
      <c r="N8" s="38" t="n">
        <v>85</v>
      </c>
      <c r="O8" s="42">
        <f>IF(OR($A8="",$H8="",$I8=""),"",IFERROR($I8*VLOOKUP($H8,Assumptions!$A$5:$B$8,2,FALSE),""))</f>
        <v/>
      </c>
      <c r="P8" s="42">
        <f>IF(OR($A8="",$J8="",$K8=""),"",IFERROR($K8*VLOOKUP($J8,Assumptions!$D$5:$E$10,2,FALSE),""))</f>
        <v/>
      </c>
      <c r="Q8" s="42">
        <f>IF(OR($A8="",$L8=""),"",IFERROR($L8*Assumptions!$B$13,""))</f>
        <v/>
      </c>
      <c r="R8" s="42">
        <f>IF(OR($A8="",$M8=""),"",IFERROR($M8*Assumptions!$B$14,""))</f>
        <v/>
      </c>
      <c r="S8" s="42">
        <f>IF(OR($A8="",$N8="",$O8="",$P8="",$Q8="",$R8=""),"",IFERROR(SUM($N8:$R8),""))</f>
        <v/>
      </c>
      <c r="T8" s="40" t="n">
        <v>0.32</v>
      </c>
      <c r="U8" s="42">
        <f>IF(OR($A8="",$S8="",$T8=""),"",IFERROR($S8*(1+$T8),""))</f>
        <v/>
      </c>
      <c r="V8" s="38" t="n">
        <v>1950</v>
      </c>
      <c r="W8" s="43">
        <f>IF(OR($A8="",$V8="",$V8=0,$S8=""),"",IFERROR(($V8-$S8)/$V8,""))</f>
        <v/>
      </c>
      <c r="X8" s="17" t="inlineStr">
        <is>
          <t>Accepted</t>
        </is>
      </c>
      <c r="Y8" s="15" t="n"/>
    </row>
    <row r="9">
      <c r="A9" s="14" t="inlineStr">
        <is>
          <t>EST-26005</t>
        </is>
      </c>
      <c r="B9" s="15" t="n">
        <v>46265</v>
      </c>
      <c r="C9" s="14" t="inlineStr">
        <is>
          <t>Fictional Ember Hill Studio</t>
        </is>
      </c>
      <c r="D9" s="14" t="inlineStr">
        <is>
          <t>Fictional South Workyard</t>
        </is>
      </c>
      <c r="E9" s="14" t="inlineStr">
        <is>
          <t>Storm Debris Cleanup</t>
        </is>
      </c>
      <c r="F9" s="16" t="n">
        <v>1</v>
      </c>
      <c r="G9" s="17" t="inlineStr">
        <is>
          <t>Jobs</t>
        </is>
      </c>
      <c r="H9" s="14" t="inlineStr">
        <is>
          <t>Crane Crew</t>
        </is>
      </c>
      <c r="I9" s="16" t="n">
        <v>12</v>
      </c>
      <c r="J9" s="14" t="inlineStr">
        <is>
          <t>Mini Skid Steer</t>
        </is>
      </c>
      <c r="K9" s="16" t="n">
        <v>10</v>
      </c>
      <c r="L9" s="18" t="n">
        <v>4</v>
      </c>
      <c r="M9" s="37" t="n">
        <v>44</v>
      </c>
      <c r="N9" s="38" t="n">
        <v>400</v>
      </c>
      <c r="O9" s="39">
        <f>IF(OR($A9="",$H9="",$I9=""),"",IFERROR($I9*VLOOKUP($H9,Assumptions!$A$5:$B$8,2,FALSE),""))</f>
        <v/>
      </c>
      <c r="P9" s="39">
        <f>IF(OR($A9="",$J9="",$K9=""),"",IFERROR($K9*VLOOKUP($J9,Assumptions!$D$5:$E$10,2,FALSE),""))</f>
        <v/>
      </c>
      <c r="Q9" s="39">
        <f>IF(OR($A9="",$L9=""),"",IFERROR($L9*Assumptions!$B$13,""))</f>
        <v/>
      </c>
      <c r="R9" s="39">
        <f>IF(OR($A9="",$M9=""),"",IFERROR($M9*Assumptions!$B$14,""))</f>
        <v/>
      </c>
      <c r="S9" s="39">
        <f>IF(OR($A9="",$N9="",$O9="",$P9="",$Q9="",$R9=""),"",IFERROR(SUM($N9:$R9),""))</f>
        <v/>
      </c>
      <c r="T9" s="40" t="n">
        <v>0.4</v>
      </c>
      <c r="U9" s="39">
        <f>IF(OR($A9="",$S9="",$T9=""),"",IFERROR($S9*(1+$T9),""))</f>
        <v/>
      </c>
      <c r="V9" s="38" t="n">
        <v>6100</v>
      </c>
      <c r="W9" s="41">
        <f>IF(OR($A9="",$V9="",$V9=0,$S9=""),"",IFERROR(($V9-$S9)/$V9,""))</f>
        <v/>
      </c>
      <c r="X9" s="17" t="inlineStr">
        <is>
          <t>On Hold</t>
        </is>
      </c>
      <c r="Y9" s="15" t="n">
        <v>46273</v>
      </c>
    </row>
    <row r="10">
      <c r="A10" s="14" t="inlineStr">
        <is>
          <t>EST-26006</t>
        </is>
      </c>
      <c r="B10" s="15" t="n">
        <v>46266</v>
      </c>
      <c r="C10" s="14" t="inlineStr">
        <is>
          <t>Fictional Fern and Foil Books</t>
        </is>
      </c>
      <c r="D10" s="14" t="inlineStr">
        <is>
          <t>Fictional Reading Garden</t>
        </is>
      </c>
      <c r="E10" s="14" t="inlineStr">
        <is>
          <t>Tree Planting</t>
        </is>
      </c>
      <c r="F10" s="16" t="n">
        <v>8</v>
      </c>
      <c r="G10" s="17" t="inlineStr">
        <is>
          <t>Trees</t>
        </is>
      </c>
      <c r="H10" s="14" t="inlineStr">
        <is>
          <t>Ground Crew</t>
        </is>
      </c>
      <c r="I10" s="16" t="n">
        <v>16</v>
      </c>
      <c r="J10" s="14" t="inlineStr">
        <is>
          <t>Mini Skid Steer</t>
        </is>
      </c>
      <c r="K10" s="16" t="n">
        <v>6</v>
      </c>
      <c r="L10" s="18" t="n">
        <v>0</v>
      </c>
      <c r="M10" s="37" t="n">
        <v>18</v>
      </c>
      <c r="N10" s="38" t="n">
        <v>1800</v>
      </c>
      <c r="O10" s="42">
        <f>IF(OR($A10="",$H10="",$I10=""),"",IFERROR($I10*VLOOKUP($H10,Assumptions!$A$5:$B$8,2,FALSE),""))</f>
        <v/>
      </c>
      <c r="P10" s="42">
        <f>IF(OR($A10="",$J10="",$K10=""),"",IFERROR($K10*VLOOKUP($J10,Assumptions!$D$5:$E$10,2,FALSE),""))</f>
        <v/>
      </c>
      <c r="Q10" s="42">
        <f>IF(OR($A10="",$L10=""),"",IFERROR($L10*Assumptions!$B$13,""))</f>
        <v/>
      </c>
      <c r="R10" s="42">
        <f>IF(OR($A10="",$M10=""),"",IFERROR($M10*Assumptions!$B$14,""))</f>
        <v/>
      </c>
      <c r="S10" s="42">
        <f>IF(OR($A10="",$N10="",$O10="",$P10="",$Q10="",$R10=""),"",IFERROR(SUM($N10:$R10),""))</f>
        <v/>
      </c>
      <c r="T10" s="40" t="n">
        <v>0.35</v>
      </c>
      <c r="U10" s="42">
        <f>IF(OR($A10="",$S10="",$T10=""),"",IFERROR($S10*(1+$T10),""))</f>
        <v/>
      </c>
      <c r="V10" s="38" t="n">
        <v>5600</v>
      </c>
      <c r="W10" s="43">
        <f>IF(OR($A10="",$V10="",$V10=0,$S10=""),"",IFERROR(($V10-$S10)/$V10,""))</f>
        <v/>
      </c>
      <c r="X10" s="17" t="inlineStr">
        <is>
          <t>Accepted</t>
        </is>
      </c>
      <c r="Y10" s="15" t="n"/>
    </row>
    <row r="11">
      <c r="A11" s="14" t="inlineStr">
        <is>
          <t>EST-26007</t>
        </is>
      </c>
      <c r="B11" s="15" t="n">
        <v>46268</v>
      </c>
      <c r="C11" s="14" t="inlineStr">
        <is>
          <t>Fictional Golden Rake Cooperative</t>
        </is>
      </c>
      <c r="D11" s="14" t="inlineStr">
        <is>
          <t>Fictional Loading Area</t>
        </is>
      </c>
      <c r="E11" s="14" t="inlineStr">
        <is>
          <t>Wood Hauling</t>
        </is>
      </c>
      <c r="F11" s="16" t="n">
        <v>3</v>
      </c>
      <c r="G11" s="17" t="inlineStr">
        <is>
          <t>Loads</t>
        </is>
      </c>
      <c r="H11" s="14" t="inlineStr">
        <is>
          <t>Ground Crew</t>
        </is>
      </c>
      <c r="I11" s="16" t="n">
        <v>5</v>
      </c>
      <c r="J11" s="14" t="inlineStr">
        <is>
          <t>None</t>
        </is>
      </c>
      <c r="K11" s="16" t="n">
        <v>0</v>
      </c>
      <c r="L11" s="18" t="n">
        <v>3</v>
      </c>
      <c r="M11" s="37" t="n">
        <v>0</v>
      </c>
      <c r="N11" s="38" t="n">
        <v>0</v>
      </c>
      <c r="O11" s="39">
        <f>IF(OR($A11="",$H11="",$I11=""),"",IFERROR($I11*VLOOKUP($H11,Assumptions!$A$5:$B$8,2,FALSE),""))</f>
        <v/>
      </c>
      <c r="P11" s="39">
        <f>IF(OR($A11="",$J11="",$K11=""),"",IFERROR($K11*VLOOKUP($J11,Assumptions!$D$5:$E$10,2,FALSE),""))</f>
        <v/>
      </c>
      <c r="Q11" s="39">
        <f>IF(OR($A11="",$L11=""),"",IFERROR($L11*Assumptions!$B$13,""))</f>
        <v/>
      </c>
      <c r="R11" s="39">
        <f>IF(OR($A11="",$M11=""),"",IFERROR($M11*Assumptions!$B$14,""))</f>
        <v/>
      </c>
      <c r="S11" s="39">
        <f>IF(OR($A11="",$N11="",$O11="",$P11="",$Q11="",$R11=""),"",IFERROR(SUM($N11:$R11),""))</f>
        <v/>
      </c>
      <c r="T11" s="40" t="n">
        <v>0.25</v>
      </c>
      <c r="U11" s="39">
        <f>IF(OR($A11="",$S11="",$T11=""),"",IFERROR($S11*(1+$T11),""))</f>
        <v/>
      </c>
      <c r="V11" s="38" t="n"/>
      <c r="W11" s="41">
        <f>IF(OR($A11="",$V11="",$V11=0,$S11=""),"",IFERROR(($V11-$S11)/$V11,""))</f>
        <v/>
      </c>
      <c r="X11" s="17" t="inlineStr">
        <is>
          <t>Draft</t>
        </is>
      </c>
      <c r="Y11" s="15" t="n">
        <v>46282</v>
      </c>
    </row>
    <row r="12">
      <c r="A12" s="14" t="inlineStr">
        <is>
          <t>EST-26008</t>
        </is>
      </c>
      <c r="B12" s="15" t="n">
        <v>46270</v>
      </c>
      <c r="C12" s="14" t="inlineStr">
        <is>
          <t>Fictional Harbor Moss Workshop</t>
        </is>
      </c>
      <c r="D12" s="14" t="inlineStr">
        <is>
          <t>Fictional East Walk</t>
        </is>
      </c>
      <c r="E12" s="14" t="inlineStr">
        <is>
          <t>Tree Pruning</t>
        </is>
      </c>
      <c r="F12" s="16" t="n">
        <v>3</v>
      </c>
      <c r="G12" s="17" t="inlineStr">
        <is>
          <t>Trees</t>
        </is>
      </c>
      <c r="H12" s="14" t="inlineStr">
        <is>
          <t>Climber Crew</t>
        </is>
      </c>
      <c r="I12" s="16" t="n">
        <v>10</v>
      </c>
      <c r="J12" s="14" t="inlineStr">
        <is>
          <t>None</t>
        </is>
      </c>
      <c r="K12" s="16" t="n">
        <v>0</v>
      </c>
      <c r="L12" s="18" t="n">
        <v>0</v>
      </c>
      <c r="M12" s="37" t="n">
        <v>9</v>
      </c>
      <c r="N12" s="38" t="n">
        <v>50</v>
      </c>
      <c r="O12" s="42">
        <f>IF(OR($A12="",$H12="",$I12=""),"",IFERROR($I12*VLOOKUP($H12,Assumptions!$A$5:$B$8,2,FALSE),""))</f>
        <v/>
      </c>
      <c r="P12" s="42">
        <f>IF(OR($A12="",$J12="",$K12=""),"",IFERROR($K12*VLOOKUP($J12,Assumptions!$D$5:$E$10,2,FALSE),""))</f>
        <v/>
      </c>
      <c r="Q12" s="42">
        <f>IF(OR($A12="",$L12=""),"",IFERROR($L12*Assumptions!$B$13,""))</f>
        <v/>
      </c>
      <c r="R12" s="42">
        <f>IF(OR($A12="",$M12=""),"",IFERROR($M12*Assumptions!$B$14,""))</f>
        <v/>
      </c>
      <c r="S12" s="42">
        <f>IF(OR($A12="",$N12="",$O12="",$P12="",$Q12="",$R12=""),"",IFERROR(SUM($N12:$R12),""))</f>
        <v/>
      </c>
      <c r="T12" s="40" t="n">
        <v>0.3</v>
      </c>
      <c r="U12" s="42">
        <f>IF(OR($A12="",$S12="",$T12=""),"",IFERROR($S12*(1+$T12),""))</f>
        <v/>
      </c>
      <c r="V12" s="38" t="n">
        <v>2200</v>
      </c>
      <c r="W12" s="43">
        <f>IF(OR($A12="",$V12="",$V12=0,$S12=""),"",IFERROR(($V12-$S12)/$V12,""))</f>
        <v/>
      </c>
      <c r="X12" s="17" t="inlineStr">
        <is>
          <t>Quoted</t>
        </is>
      </c>
      <c r="Y12" s="15" t="n">
        <v>46274</v>
      </c>
    </row>
    <row r="13">
      <c r="A13" s="14" t="inlineStr">
        <is>
          <t>EST-26009</t>
        </is>
      </c>
      <c r="B13" s="15" t="n">
        <v>46271</v>
      </c>
      <c r="C13" s="14" t="inlineStr">
        <is>
          <t>Fictional Indigo Gate Gallery</t>
        </is>
      </c>
      <c r="D13" s="14" t="inlineStr">
        <is>
          <t>Fictional Sculpture Lawn</t>
        </is>
      </c>
      <c r="E13" s="14" t="inlineStr">
        <is>
          <t>Stump Grinding</t>
        </is>
      </c>
      <c r="F13" s="16" t="n">
        <v>1</v>
      </c>
      <c r="G13" s="17" t="inlineStr">
        <is>
          <t>Stumps</t>
        </is>
      </c>
      <c r="H13" s="14" t="inlineStr">
        <is>
          <t>Stump Crew</t>
        </is>
      </c>
      <c r="I13" s="16" t="n">
        <v>3</v>
      </c>
      <c r="J13" s="14" t="inlineStr">
        <is>
          <t>Stump Grinder</t>
        </is>
      </c>
      <c r="K13" s="16" t="n">
        <v>2</v>
      </c>
      <c r="L13" s="18" t="n">
        <v>0</v>
      </c>
      <c r="M13" s="37" t="n">
        <v>6</v>
      </c>
      <c r="N13" s="38" t="n">
        <v>0</v>
      </c>
      <c r="O13" s="39">
        <f>IF(OR($A13="",$H13="",$I13=""),"",IFERROR($I13*VLOOKUP($H13,Assumptions!$A$5:$B$8,2,FALSE),""))</f>
        <v/>
      </c>
      <c r="P13" s="39">
        <f>IF(OR($A13="",$J13="",$K13=""),"",IFERROR($K13*VLOOKUP($J13,Assumptions!$D$5:$E$10,2,FALSE),""))</f>
        <v/>
      </c>
      <c r="Q13" s="39">
        <f>IF(OR($A13="",$L13=""),"",IFERROR($L13*Assumptions!$B$13,""))</f>
        <v/>
      </c>
      <c r="R13" s="39">
        <f>IF(OR($A13="",$M13=""),"",IFERROR($M13*Assumptions!$B$14,""))</f>
        <v/>
      </c>
      <c r="S13" s="39">
        <f>IF(OR($A13="",$N13="",$O13="",$P13="",$Q13="",$R13=""),"",IFERROR(SUM($N13:$R13),""))</f>
        <v/>
      </c>
      <c r="T13" s="40" t="n">
        <v>0.25</v>
      </c>
      <c r="U13" s="39">
        <f>IF(OR($A13="",$S13="",$T13=""),"",IFERROR($S13*(1+$T13),""))</f>
        <v/>
      </c>
      <c r="V13" s="38" t="n">
        <v>650</v>
      </c>
      <c r="W13" s="41">
        <f>IF(OR($A13="",$V13="",$V13=0,$S13=""),"",IFERROR(($V13-$S13)/$V13,""))</f>
        <v/>
      </c>
      <c r="X13" s="17" t="inlineStr">
        <is>
          <t>Expired</t>
        </is>
      </c>
      <c r="Y13" s="15" t="n">
        <v>46265</v>
      </c>
    </row>
    <row r="14">
      <c r="A14" s="14" t="inlineStr">
        <is>
          <t>EST-26010</t>
        </is>
      </c>
      <c r="B14" s="15" t="n">
        <v>46273</v>
      </c>
      <c r="C14" s="14" t="inlineStr">
        <is>
          <t>Fictional Juniper Lantern Hall</t>
        </is>
      </c>
      <c r="D14" s="14" t="inlineStr">
        <is>
          <t>Fictional Entry Grove</t>
        </is>
      </c>
      <c r="E14" s="14" t="inlineStr">
        <is>
          <t>Tree Removal</t>
        </is>
      </c>
      <c r="F14" s="16" t="n">
        <v>1</v>
      </c>
      <c r="G14" s="17" t="inlineStr">
        <is>
          <t>Trees</t>
        </is>
      </c>
      <c r="H14" s="14" t="inlineStr">
        <is>
          <t>Climber Crew</t>
        </is>
      </c>
      <c r="I14" s="16" t="n">
        <v>11</v>
      </c>
      <c r="J14" s="14" t="inlineStr">
        <is>
          <t>Chipper</t>
        </is>
      </c>
      <c r="K14" s="16" t="n">
        <v>5</v>
      </c>
      <c r="L14" s="18" t="n">
        <v>2</v>
      </c>
      <c r="M14" s="37" t="n">
        <v>27</v>
      </c>
      <c r="N14" s="38" t="n">
        <v>275</v>
      </c>
      <c r="O14" s="42">
        <f>IF(OR($A14="",$H14="",$I14=""),"",IFERROR($I14*VLOOKUP($H14,Assumptions!$A$5:$B$8,2,FALSE),""))</f>
        <v/>
      </c>
      <c r="P14" s="42">
        <f>IF(OR($A14="",$J14="",$K14=""),"",IFERROR($K14*VLOOKUP($J14,Assumptions!$D$5:$E$10,2,FALSE),""))</f>
        <v/>
      </c>
      <c r="Q14" s="42">
        <f>IF(OR($A14="",$L14=""),"",IFERROR($L14*Assumptions!$B$13,""))</f>
        <v/>
      </c>
      <c r="R14" s="42">
        <f>IF(OR($A14="",$M14=""),"",IFERROR($M14*Assumptions!$B$14,""))</f>
        <v/>
      </c>
      <c r="S14" s="42">
        <f>IF(OR($A14="",$N14="",$O14="",$P14="",$Q14="",$R14=""),"",IFERROR(SUM($N14:$R14),""))</f>
        <v/>
      </c>
      <c r="T14" s="40" t="n">
        <v>0.38</v>
      </c>
      <c r="U14" s="42">
        <f>IF(OR($A14="",$S14="",$T14=""),"",IFERROR($S14*(1+$T14),""))</f>
        <v/>
      </c>
      <c r="V14" s="38" t="n">
        <v>3800</v>
      </c>
      <c r="W14" s="43">
        <f>IF(OR($A14="",$V14="",$V14=0,$S14=""),"",IFERROR(($V14-$S14)/$V14,""))</f>
        <v/>
      </c>
      <c r="X14" s="17" t="inlineStr">
        <is>
          <t>Quoted</t>
        </is>
      </c>
      <c r="Y14" s="15" t="n">
        <v>46280</v>
      </c>
    </row>
    <row r="15">
      <c r="A15" s="14" t="n"/>
      <c r="B15" s="15" t="n"/>
      <c r="C15" s="14" t="n"/>
      <c r="D15" s="14" t="n"/>
      <c r="E15" s="14" t="n"/>
      <c r="F15" s="16" t="n"/>
      <c r="G15" s="17" t="n"/>
      <c r="H15" s="14" t="n"/>
      <c r="I15" s="16" t="n"/>
      <c r="J15" s="14" t="n"/>
      <c r="K15" s="16" t="n"/>
      <c r="L15" s="18" t="n"/>
      <c r="M15" s="37" t="n"/>
      <c r="N15" s="38" t="n"/>
      <c r="O15" s="39">
        <f>IF(OR($A15="",$H15="",$I15=""),"",IFERROR($I15*VLOOKUP($H15,Assumptions!$A$5:$B$8,2,FALSE),""))</f>
        <v/>
      </c>
      <c r="P15" s="39">
        <f>IF(OR($A15="",$J15="",$K15=""),"",IFERROR($K15*VLOOKUP($J15,Assumptions!$D$5:$E$10,2,FALSE),""))</f>
        <v/>
      </c>
      <c r="Q15" s="39">
        <f>IF(OR($A15="",$L15=""),"",IFERROR($L15*Assumptions!$B$13,""))</f>
        <v/>
      </c>
      <c r="R15" s="39">
        <f>IF(OR($A15="",$M15=""),"",IFERROR($M15*Assumptions!$B$14,""))</f>
        <v/>
      </c>
      <c r="S15" s="39">
        <f>IF(OR($A15="",$N15="",$O15="",$P15="",$Q15="",$R15=""),"",IFERROR(SUM($N15:$R15),""))</f>
        <v/>
      </c>
      <c r="T15" s="40" t="n"/>
      <c r="U15" s="39">
        <f>IF(OR($A15="",$S15="",$T15=""),"",IFERROR($S15*(1+$T15),""))</f>
        <v/>
      </c>
      <c r="V15" s="38" t="n"/>
      <c r="W15" s="41">
        <f>IF(OR($A15="",$V15="",$V15=0,$S15=""),"",IFERROR(($V15-$S15)/$V15,""))</f>
        <v/>
      </c>
      <c r="X15" s="17" t="n"/>
      <c r="Y15" s="15" t="n"/>
    </row>
    <row r="16">
      <c r="A16" s="14" t="n"/>
      <c r="B16" s="15" t="n"/>
      <c r="C16" s="14" t="n"/>
      <c r="D16" s="14" t="n"/>
      <c r="E16" s="14" t="n"/>
      <c r="F16" s="16" t="n"/>
      <c r="G16" s="17" t="n"/>
      <c r="H16" s="14" t="n"/>
      <c r="I16" s="16" t="n"/>
      <c r="J16" s="14" t="n"/>
      <c r="K16" s="16" t="n"/>
      <c r="L16" s="18" t="n"/>
      <c r="M16" s="37" t="n"/>
      <c r="N16" s="38" t="n"/>
      <c r="O16" s="42">
        <f>IF(OR($A16="",$H16="",$I16=""),"",IFERROR($I16*VLOOKUP($H16,Assumptions!$A$5:$B$8,2,FALSE),""))</f>
        <v/>
      </c>
      <c r="P16" s="42">
        <f>IF(OR($A16="",$J16="",$K16=""),"",IFERROR($K16*VLOOKUP($J16,Assumptions!$D$5:$E$10,2,FALSE),""))</f>
        <v/>
      </c>
      <c r="Q16" s="42">
        <f>IF(OR($A16="",$L16=""),"",IFERROR($L16*Assumptions!$B$13,""))</f>
        <v/>
      </c>
      <c r="R16" s="42">
        <f>IF(OR($A16="",$M16=""),"",IFERROR($M16*Assumptions!$B$14,""))</f>
        <v/>
      </c>
      <c r="S16" s="42">
        <f>IF(OR($A16="",$N16="",$O16="",$P16="",$Q16="",$R16=""),"",IFERROR(SUM($N16:$R16),""))</f>
        <v/>
      </c>
      <c r="T16" s="40" t="n"/>
      <c r="U16" s="42">
        <f>IF(OR($A16="",$S16="",$T16=""),"",IFERROR($S16*(1+$T16),""))</f>
        <v/>
      </c>
      <c r="V16" s="38" t="n"/>
      <c r="W16" s="43">
        <f>IF(OR($A16="",$V16="",$V16=0,$S16=""),"",IFERROR(($V16-$S16)/$V16,""))</f>
        <v/>
      </c>
      <c r="X16" s="17" t="n"/>
      <c r="Y16" s="15" t="n"/>
    </row>
    <row r="17">
      <c r="A17" s="14" t="n"/>
      <c r="B17" s="15" t="n"/>
      <c r="C17" s="14" t="n"/>
      <c r="D17" s="14" t="n"/>
      <c r="E17" s="14" t="n"/>
      <c r="F17" s="16" t="n"/>
      <c r="G17" s="17" t="n"/>
      <c r="H17" s="14" t="n"/>
      <c r="I17" s="16" t="n"/>
      <c r="J17" s="14" t="n"/>
      <c r="K17" s="16" t="n"/>
      <c r="L17" s="18" t="n"/>
      <c r="M17" s="37" t="n"/>
      <c r="N17" s="38" t="n"/>
      <c r="O17" s="39">
        <f>IF(OR($A17="",$H17="",$I17=""),"",IFERROR($I17*VLOOKUP($H17,Assumptions!$A$5:$B$8,2,FALSE),""))</f>
        <v/>
      </c>
      <c r="P17" s="39">
        <f>IF(OR($A17="",$J17="",$K17=""),"",IFERROR($K17*VLOOKUP($J17,Assumptions!$D$5:$E$10,2,FALSE),""))</f>
        <v/>
      </c>
      <c r="Q17" s="39">
        <f>IF(OR($A17="",$L17=""),"",IFERROR($L17*Assumptions!$B$13,""))</f>
        <v/>
      </c>
      <c r="R17" s="39">
        <f>IF(OR($A17="",$M17=""),"",IFERROR($M17*Assumptions!$B$14,""))</f>
        <v/>
      </c>
      <c r="S17" s="39">
        <f>IF(OR($A17="",$N17="",$O17="",$P17="",$Q17="",$R17=""),"",IFERROR(SUM($N17:$R17),""))</f>
        <v/>
      </c>
      <c r="T17" s="40" t="n"/>
      <c r="U17" s="39">
        <f>IF(OR($A17="",$S17="",$T17=""),"",IFERROR($S17*(1+$T17),""))</f>
        <v/>
      </c>
      <c r="V17" s="38" t="n"/>
      <c r="W17" s="41">
        <f>IF(OR($A17="",$V17="",$V17=0,$S17=""),"",IFERROR(($V17-$S17)/$V17,""))</f>
        <v/>
      </c>
      <c r="X17" s="17" t="n"/>
      <c r="Y17" s="15" t="n"/>
    </row>
    <row r="18">
      <c r="A18" s="14" t="n"/>
      <c r="B18" s="15" t="n"/>
      <c r="C18" s="14" t="n"/>
      <c r="D18" s="14" t="n"/>
      <c r="E18" s="14" t="n"/>
      <c r="F18" s="16" t="n"/>
      <c r="G18" s="17" t="n"/>
      <c r="H18" s="14" t="n"/>
      <c r="I18" s="16" t="n"/>
      <c r="J18" s="14" t="n"/>
      <c r="K18" s="16" t="n"/>
      <c r="L18" s="18" t="n"/>
      <c r="M18" s="37" t="n"/>
      <c r="N18" s="38" t="n"/>
      <c r="O18" s="42">
        <f>IF(OR($A18="",$H18="",$I18=""),"",IFERROR($I18*VLOOKUP($H18,Assumptions!$A$5:$B$8,2,FALSE),""))</f>
        <v/>
      </c>
      <c r="P18" s="42">
        <f>IF(OR($A18="",$J18="",$K18=""),"",IFERROR($K18*VLOOKUP($J18,Assumptions!$D$5:$E$10,2,FALSE),""))</f>
        <v/>
      </c>
      <c r="Q18" s="42">
        <f>IF(OR($A18="",$L18=""),"",IFERROR($L18*Assumptions!$B$13,""))</f>
        <v/>
      </c>
      <c r="R18" s="42">
        <f>IF(OR($A18="",$M18=""),"",IFERROR($M18*Assumptions!$B$14,""))</f>
        <v/>
      </c>
      <c r="S18" s="42">
        <f>IF(OR($A18="",$N18="",$O18="",$P18="",$Q18="",$R18=""),"",IFERROR(SUM($N18:$R18),""))</f>
        <v/>
      </c>
      <c r="T18" s="40" t="n"/>
      <c r="U18" s="42">
        <f>IF(OR($A18="",$S18="",$T18=""),"",IFERROR($S18*(1+$T18),""))</f>
        <v/>
      </c>
      <c r="V18" s="38" t="n"/>
      <c r="W18" s="43">
        <f>IF(OR($A18="",$V18="",$V18=0,$S18=""),"",IFERROR(($V18-$S18)/$V18,""))</f>
        <v/>
      </c>
      <c r="X18" s="17" t="n"/>
      <c r="Y18" s="15" t="n"/>
    </row>
    <row r="19">
      <c r="A19" s="14" t="n"/>
      <c r="B19" s="15" t="n"/>
      <c r="C19" s="14" t="n"/>
      <c r="D19" s="14" t="n"/>
      <c r="E19" s="14" t="n"/>
      <c r="F19" s="16" t="n"/>
      <c r="G19" s="17" t="n"/>
      <c r="H19" s="14" t="n"/>
      <c r="I19" s="16" t="n"/>
      <c r="J19" s="14" t="n"/>
      <c r="K19" s="16" t="n"/>
      <c r="L19" s="18" t="n"/>
      <c r="M19" s="37" t="n"/>
      <c r="N19" s="38" t="n"/>
      <c r="O19" s="39">
        <f>IF(OR($A19="",$H19="",$I19=""),"",IFERROR($I19*VLOOKUP($H19,Assumptions!$A$5:$B$8,2,FALSE),""))</f>
        <v/>
      </c>
      <c r="P19" s="39">
        <f>IF(OR($A19="",$J19="",$K19=""),"",IFERROR($K19*VLOOKUP($J19,Assumptions!$D$5:$E$10,2,FALSE),""))</f>
        <v/>
      </c>
      <c r="Q19" s="39">
        <f>IF(OR($A19="",$L19=""),"",IFERROR($L19*Assumptions!$B$13,""))</f>
        <v/>
      </c>
      <c r="R19" s="39">
        <f>IF(OR($A19="",$M19=""),"",IFERROR($M19*Assumptions!$B$14,""))</f>
        <v/>
      </c>
      <c r="S19" s="39">
        <f>IF(OR($A19="",$N19="",$O19="",$P19="",$Q19="",$R19=""),"",IFERROR(SUM($N19:$R19),""))</f>
        <v/>
      </c>
      <c r="T19" s="40" t="n"/>
      <c r="U19" s="39">
        <f>IF(OR($A19="",$S19="",$T19=""),"",IFERROR($S19*(1+$T19),""))</f>
        <v/>
      </c>
      <c r="V19" s="38" t="n"/>
      <c r="W19" s="41">
        <f>IF(OR($A19="",$V19="",$V19=0,$S19=""),"",IFERROR(($V19-$S19)/$V19,""))</f>
        <v/>
      </c>
      <c r="X19" s="17" t="n"/>
      <c r="Y19" s="15" t="n"/>
    </row>
    <row r="20">
      <c r="A20" s="14" t="n"/>
      <c r="B20" s="15" t="n"/>
      <c r="C20" s="14" t="n"/>
      <c r="D20" s="14" t="n"/>
      <c r="E20" s="14" t="n"/>
      <c r="F20" s="16" t="n"/>
      <c r="G20" s="17" t="n"/>
      <c r="H20" s="14" t="n"/>
      <c r="I20" s="16" t="n"/>
      <c r="J20" s="14" t="n"/>
      <c r="K20" s="16" t="n"/>
      <c r="L20" s="18" t="n"/>
      <c r="M20" s="37" t="n"/>
      <c r="N20" s="38" t="n"/>
      <c r="O20" s="42">
        <f>IF(OR($A20="",$H20="",$I20=""),"",IFERROR($I20*VLOOKUP($H20,Assumptions!$A$5:$B$8,2,FALSE),""))</f>
        <v/>
      </c>
      <c r="P20" s="42">
        <f>IF(OR($A20="",$J20="",$K20=""),"",IFERROR($K20*VLOOKUP($J20,Assumptions!$D$5:$E$10,2,FALSE),""))</f>
        <v/>
      </c>
      <c r="Q20" s="42">
        <f>IF(OR($A20="",$L20=""),"",IFERROR($L20*Assumptions!$B$13,""))</f>
        <v/>
      </c>
      <c r="R20" s="42">
        <f>IF(OR($A20="",$M20=""),"",IFERROR($M20*Assumptions!$B$14,""))</f>
        <v/>
      </c>
      <c r="S20" s="42">
        <f>IF(OR($A20="",$N20="",$O20="",$P20="",$Q20="",$R20=""),"",IFERROR(SUM($N20:$R20),""))</f>
        <v/>
      </c>
      <c r="T20" s="40" t="n"/>
      <c r="U20" s="42">
        <f>IF(OR($A20="",$S20="",$T20=""),"",IFERROR($S20*(1+$T20),""))</f>
        <v/>
      </c>
      <c r="V20" s="38" t="n"/>
      <c r="W20" s="43">
        <f>IF(OR($A20="",$V20="",$V20=0,$S20=""),"",IFERROR(($V20-$S20)/$V20,""))</f>
        <v/>
      </c>
      <c r="X20" s="17" t="n"/>
      <c r="Y20" s="15" t="n"/>
    </row>
    <row r="21">
      <c r="A21" s="14" t="n"/>
      <c r="B21" s="15" t="n"/>
      <c r="C21" s="14" t="n"/>
      <c r="D21" s="14" t="n"/>
      <c r="E21" s="14" t="n"/>
      <c r="F21" s="16" t="n"/>
      <c r="G21" s="17" t="n"/>
      <c r="H21" s="14" t="n"/>
      <c r="I21" s="16" t="n"/>
      <c r="J21" s="14" t="n"/>
      <c r="K21" s="16" t="n"/>
      <c r="L21" s="18" t="n"/>
      <c r="M21" s="37" t="n"/>
      <c r="N21" s="38" t="n"/>
      <c r="O21" s="39">
        <f>IF(OR($A21="",$H21="",$I21=""),"",IFERROR($I21*VLOOKUP($H21,Assumptions!$A$5:$B$8,2,FALSE),""))</f>
        <v/>
      </c>
      <c r="P21" s="39">
        <f>IF(OR($A21="",$J21="",$K21=""),"",IFERROR($K21*VLOOKUP($J21,Assumptions!$D$5:$E$10,2,FALSE),""))</f>
        <v/>
      </c>
      <c r="Q21" s="39">
        <f>IF(OR($A21="",$L21=""),"",IFERROR($L21*Assumptions!$B$13,""))</f>
        <v/>
      </c>
      <c r="R21" s="39">
        <f>IF(OR($A21="",$M21=""),"",IFERROR($M21*Assumptions!$B$14,""))</f>
        <v/>
      </c>
      <c r="S21" s="39">
        <f>IF(OR($A21="",$N21="",$O21="",$P21="",$Q21="",$R21=""),"",IFERROR(SUM($N21:$R21),""))</f>
        <v/>
      </c>
      <c r="T21" s="40" t="n"/>
      <c r="U21" s="39">
        <f>IF(OR($A21="",$S21="",$T21=""),"",IFERROR($S21*(1+$T21),""))</f>
        <v/>
      </c>
      <c r="V21" s="38" t="n"/>
      <c r="W21" s="41">
        <f>IF(OR($A21="",$V21="",$V21=0,$S21=""),"",IFERROR(($V21-$S21)/$V21,""))</f>
        <v/>
      </c>
      <c r="X21" s="17" t="n"/>
      <c r="Y21" s="15" t="n"/>
    </row>
    <row r="22">
      <c r="A22" s="14" t="n"/>
      <c r="B22" s="15" t="n"/>
      <c r="C22" s="14" t="n"/>
      <c r="D22" s="14" t="n"/>
      <c r="E22" s="14" t="n"/>
      <c r="F22" s="16" t="n"/>
      <c r="G22" s="17" t="n"/>
      <c r="H22" s="14" t="n"/>
      <c r="I22" s="16" t="n"/>
      <c r="J22" s="14" t="n"/>
      <c r="K22" s="16" t="n"/>
      <c r="L22" s="18" t="n"/>
      <c r="M22" s="37" t="n"/>
      <c r="N22" s="38" t="n"/>
      <c r="O22" s="42">
        <f>IF(OR($A22="",$H22="",$I22=""),"",IFERROR($I22*VLOOKUP($H22,Assumptions!$A$5:$B$8,2,FALSE),""))</f>
        <v/>
      </c>
      <c r="P22" s="42">
        <f>IF(OR($A22="",$J22="",$K22=""),"",IFERROR($K22*VLOOKUP($J22,Assumptions!$D$5:$E$10,2,FALSE),""))</f>
        <v/>
      </c>
      <c r="Q22" s="42">
        <f>IF(OR($A22="",$L22=""),"",IFERROR($L22*Assumptions!$B$13,""))</f>
        <v/>
      </c>
      <c r="R22" s="42">
        <f>IF(OR($A22="",$M22=""),"",IFERROR($M22*Assumptions!$B$14,""))</f>
        <v/>
      </c>
      <c r="S22" s="42">
        <f>IF(OR($A22="",$N22="",$O22="",$P22="",$Q22="",$R22=""),"",IFERROR(SUM($N22:$R22),""))</f>
        <v/>
      </c>
      <c r="T22" s="40" t="n"/>
      <c r="U22" s="42">
        <f>IF(OR($A22="",$S22="",$T22=""),"",IFERROR($S22*(1+$T22),""))</f>
        <v/>
      </c>
      <c r="V22" s="38" t="n"/>
      <c r="W22" s="43">
        <f>IF(OR($A22="",$V22="",$V22=0,$S22=""),"",IFERROR(($V22-$S22)/$V22,""))</f>
        <v/>
      </c>
      <c r="X22" s="17" t="n"/>
      <c r="Y22" s="15" t="n"/>
    </row>
    <row r="23">
      <c r="A23" s="14" t="n"/>
      <c r="B23" s="15" t="n"/>
      <c r="C23" s="14" t="n"/>
      <c r="D23" s="14" t="n"/>
      <c r="E23" s="14" t="n"/>
      <c r="F23" s="16" t="n"/>
      <c r="G23" s="17" t="n"/>
      <c r="H23" s="14" t="n"/>
      <c r="I23" s="16" t="n"/>
      <c r="J23" s="14" t="n"/>
      <c r="K23" s="16" t="n"/>
      <c r="L23" s="18" t="n"/>
      <c r="M23" s="37" t="n"/>
      <c r="N23" s="38" t="n"/>
      <c r="O23" s="39">
        <f>IF(OR($A23="",$H23="",$I23=""),"",IFERROR($I23*VLOOKUP($H23,Assumptions!$A$5:$B$8,2,FALSE),""))</f>
        <v/>
      </c>
      <c r="P23" s="39">
        <f>IF(OR($A23="",$J23="",$K23=""),"",IFERROR($K23*VLOOKUP($J23,Assumptions!$D$5:$E$10,2,FALSE),""))</f>
        <v/>
      </c>
      <c r="Q23" s="39">
        <f>IF(OR($A23="",$L23=""),"",IFERROR($L23*Assumptions!$B$13,""))</f>
        <v/>
      </c>
      <c r="R23" s="39">
        <f>IF(OR($A23="",$M23=""),"",IFERROR($M23*Assumptions!$B$14,""))</f>
        <v/>
      </c>
      <c r="S23" s="39">
        <f>IF(OR($A23="",$N23="",$O23="",$P23="",$Q23="",$R23=""),"",IFERROR(SUM($N23:$R23),""))</f>
        <v/>
      </c>
      <c r="T23" s="40" t="n"/>
      <c r="U23" s="39">
        <f>IF(OR($A23="",$S23="",$T23=""),"",IFERROR($S23*(1+$T23),""))</f>
        <v/>
      </c>
      <c r="V23" s="38" t="n"/>
      <c r="W23" s="41">
        <f>IF(OR($A23="",$V23="",$V23=0,$S23=""),"",IFERROR(($V23-$S23)/$V23,""))</f>
        <v/>
      </c>
      <c r="X23" s="17" t="n"/>
      <c r="Y23" s="15" t="n"/>
    </row>
    <row r="24">
      <c r="A24" s="14" t="n"/>
      <c r="B24" s="15" t="n"/>
      <c r="C24" s="14" t="n"/>
      <c r="D24" s="14" t="n"/>
      <c r="E24" s="14" t="n"/>
      <c r="F24" s="16" t="n"/>
      <c r="G24" s="17" t="n"/>
      <c r="H24" s="14" t="n"/>
      <c r="I24" s="16" t="n"/>
      <c r="J24" s="14" t="n"/>
      <c r="K24" s="16" t="n"/>
      <c r="L24" s="18" t="n"/>
      <c r="M24" s="37" t="n"/>
      <c r="N24" s="38" t="n"/>
      <c r="O24" s="42">
        <f>IF(OR($A24="",$H24="",$I24=""),"",IFERROR($I24*VLOOKUP($H24,Assumptions!$A$5:$B$8,2,FALSE),""))</f>
        <v/>
      </c>
      <c r="P24" s="42">
        <f>IF(OR($A24="",$J24="",$K24=""),"",IFERROR($K24*VLOOKUP($J24,Assumptions!$D$5:$E$10,2,FALSE),""))</f>
        <v/>
      </c>
      <c r="Q24" s="42">
        <f>IF(OR($A24="",$L24=""),"",IFERROR($L24*Assumptions!$B$13,""))</f>
        <v/>
      </c>
      <c r="R24" s="42">
        <f>IF(OR($A24="",$M24=""),"",IFERROR($M24*Assumptions!$B$14,""))</f>
        <v/>
      </c>
      <c r="S24" s="42">
        <f>IF(OR($A24="",$N24="",$O24="",$P24="",$Q24="",$R24=""),"",IFERROR(SUM($N24:$R24),""))</f>
        <v/>
      </c>
      <c r="T24" s="40" t="n"/>
      <c r="U24" s="42">
        <f>IF(OR($A24="",$S24="",$T24=""),"",IFERROR($S24*(1+$T24),""))</f>
        <v/>
      </c>
      <c r="V24" s="38" t="n"/>
      <c r="W24" s="43">
        <f>IF(OR($A24="",$V24="",$V24=0,$S24=""),"",IFERROR(($V24-$S24)/$V24,""))</f>
        <v/>
      </c>
      <c r="X24" s="17" t="n"/>
      <c r="Y24" s="15" t="n"/>
    </row>
    <row r="25">
      <c r="A25" s="14" t="n"/>
      <c r="B25" s="15" t="n"/>
      <c r="C25" s="14" t="n"/>
      <c r="D25" s="14" t="n"/>
      <c r="E25" s="14" t="n"/>
      <c r="F25" s="16" t="n"/>
      <c r="G25" s="17" t="n"/>
      <c r="H25" s="14" t="n"/>
      <c r="I25" s="16" t="n"/>
      <c r="J25" s="14" t="n"/>
      <c r="K25" s="16" t="n"/>
      <c r="L25" s="18" t="n"/>
      <c r="M25" s="37" t="n"/>
      <c r="N25" s="38" t="n"/>
      <c r="O25" s="39">
        <f>IF(OR($A25="",$H25="",$I25=""),"",IFERROR($I25*VLOOKUP($H25,Assumptions!$A$5:$B$8,2,FALSE),""))</f>
        <v/>
      </c>
      <c r="P25" s="39">
        <f>IF(OR($A25="",$J25="",$K25=""),"",IFERROR($K25*VLOOKUP($J25,Assumptions!$D$5:$E$10,2,FALSE),""))</f>
        <v/>
      </c>
      <c r="Q25" s="39">
        <f>IF(OR($A25="",$L25=""),"",IFERROR($L25*Assumptions!$B$13,""))</f>
        <v/>
      </c>
      <c r="R25" s="39">
        <f>IF(OR($A25="",$M25=""),"",IFERROR($M25*Assumptions!$B$14,""))</f>
        <v/>
      </c>
      <c r="S25" s="39">
        <f>IF(OR($A25="",$N25="",$O25="",$P25="",$Q25="",$R25=""),"",IFERROR(SUM($N25:$R25),""))</f>
        <v/>
      </c>
      <c r="T25" s="40" t="n"/>
      <c r="U25" s="39">
        <f>IF(OR($A25="",$S25="",$T25=""),"",IFERROR($S25*(1+$T25),""))</f>
        <v/>
      </c>
      <c r="V25" s="38" t="n"/>
      <c r="W25" s="41">
        <f>IF(OR($A25="",$V25="",$V25=0,$S25=""),"",IFERROR(($V25-$S25)/$V25,""))</f>
        <v/>
      </c>
      <c r="X25" s="17" t="n"/>
      <c r="Y25" s="15" t="n"/>
    </row>
    <row r="26">
      <c r="A26" s="14" t="n"/>
      <c r="B26" s="15" t="n"/>
      <c r="C26" s="14" t="n"/>
      <c r="D26" s="14" t="n"/>
      <c r="E26" s="14" t="n"/>
      <c r="F26" s="16" t="n"/>
      <c r="G26" s="17" t="n"/>
      <c r="H26" s="14" t="n"/>
      <c r="I26" s="16" t="n"/>
      <c r="J26" s="14" t="n"/>
      <c r="K26" s="16" t="n"/>
      <c r="L26" s="18" t="n"/>
      <c r="M26" s="37" t="n"/>
      <c r="N26" s="38" t="n"/>
      <c r="O26" s="42">
        <f>IF(OR($A26="",$H26="",$I26=""),"",IFERROR($I26*VLOOKUP($H26,Assumptions!$A$5:$B$8,2,FALSE),""))</f>
        <v/>
      </c>
      <c r="P26" s="42">
        <f>IF(OR($A26="",$J26="",$K26=""),"",IFERROR($K26*VLOOKUP($J26,Assumptions!$D$5:$E$10,2,FALSE),""))</f>
        <v/>
      </c>
      <c r="Q26" s="42">
        <f>IF(OR($A26="",$L26=""),"",IFERROR($L26*Assumptions!$B$13,""))</f>
        <v/>
      </c>
      <c r="R26" s="42">
        <f>IF(OR($A26="",$M26=""),"",IFERROR($M26*Assumptions!$B$14,""))</f>
        <v/>
      </c>
      <c r="S26" s="42">
        <f>IF(OR($A26="",$N26="",$O26="",$P26="",$Q26="",$R26=""),"",IFERROR(SUM($N26:$R26),""))</f>
        <v/>
      </c>
      <c r="T26" s="40" t="n"/>
      <c r="U26" s="42">
        <f>IF(OR($A26="",$S26="",$T26=""),"",IFERROR($S26*(1+$T26),""))</f>
        <v/>
      </c>
      <c r="V26" s="38" t="n"/>
      <c r="W26" s="43">
        <f>IF(OR($A26="",$V26="",$V26=0,$S26=""),"",IFERROR(($V26-$S26)/$V26,""))</f>
        <v/>
      </c>
      <c r="X26" s="17" t="n"/>
      <c r="Y26" s="15" t="n"/>
    </row>
    <row r="27">
      <c r="A27" s="14" t="n"/>
      <c r="B27" s="15" t="n"/>
      <c r="C27" s="14" t="n"/>
      <c r="D27" s="14" t="n"/>
      <c r="E27" s="14" t="n"/>
      <c r="F27" s="16" t="n"/>
      <c r="G27" s="17" t="n"/>
      <c r="H27" s="14" t="n"/>
      <c r="I27" s="16" t="n"/>
      <c r="J27" s="14" t="n"/>
      <c r="K27" s="16" t="n"/>
      <c r="L27" s="18" t="n"/>
      <c r="M27" s="37" t="n"/>
      <c r="N27" s="38" t="n"/>
      <c r="O27" s="39">
        <f>IF(OR($A27="",$H27="",$I27=""),"",IFERROR($I27*VLOOKUP($H27,Assumptions!$A$5:$B$8,2,FALSE),""))</f>
        <v/>
      </c>
      <c r="P27" s="39">
        <f>IF(OR($A27="",$J27="",$K27=""),"",IFERROR($K27*VLOOKUP($J27,Assumptions!$D$5:$E$10,2,FALSE),""))</f>
        <v/>
      </c>
      <c r="Q27" s="39">
        <f>IF(OR($A27="",$L27=""),"",IFERROR($L27*Assumptions!$B$13,""))</f>
        <v/>
      </c>
      <c r="R27" s="39">
        <f>IF(OR($A27="",$M27=""),"",IFERROR($M27*Assumptions!$B$14,""))</f>
        <v/>
      </c>
      <c r="S27" s="39">
        <f>IF(OR($A27="",$N27="",$O27="",$P27="",$Q27="",$R27=""),"",IFERROR(SUM($N27:$R27),""))</f>
        <v/>
      </c>
      <c r="T27" s="40" t="n"/>
      <c r="U27" s="39">
        <f>IF(OR($A27="",$S27="",$T27=""),"",IFERROR($S27*(1+$T27),""))</f>
        <v/>
      </c>
      <c r="V27" s="38" t="n"/>
      <c r="W27" s="41">
        <f>IF(OR($A27="",$V27="",$V27=0,$S27=""),"",IFERROR(($V27-$S27)/$V27,""))</f>
        <v/>
      </c>
      <c r="X27" s="17" t="n"/>
      <c r="Y27" s="15" t="n"/>
    </row>
    <row r="28">
      <c r="A28" s="14" t="n"/>
      <c r="B28" s="15" t="n"/>
      <c r="C28" s="14" t="n"/>
      <c r="D28" s="14" t="n"/>
      <c r="E28" s="14" t="n"/>
      <c r="F28" s="16" t="n"/>
      <c r="G28" s="17" t="n"/>
      <c r="H28" s="14" t="n"/>
      <c r="I28" s="16" t="n"/>
      <c r="J28" s="14" t="n"/>
      <c r="K28" s="16" t="n"/>
      <c r="L28" s="18" t="n"/>
      <c r="M28" s="37" t="n"/>
      <c r="N28" s="38" t="n"/>
      <c r="O28" s="42">
        <f>IF(OR($A28="",$H28="",$I28=""),"",IFERROR($I28*VLOOKUP($H28,Assumptions!$A$5:$B$8,2,FALSE),""))</f>
        <v/>
      </c>
      <c r="P28" s="42">
        <f>IF(OR($A28="",$J28="",$K28=""),"",IFERROR($K28*VLOOKUP($J28,Assumptions!$D$5:$E$10,2,FALSE),""))</f>
        <v/>
      </c>
      <c r="Q28" s="42">
        <f>IF(OR($A28="",$L28=""),"",IFERROR($L28*Assumptions!$B$13,""))</f>
        <v/>
      </c>
      <c r="R28" s="42">
        <f>IF(OR($A28="",$M28=""),"",IFERROR($M28*Assumptions!$B$14,""))</f>
        <v/>
      </c>
      <c r="S28" s="42">
        <f>IF(OR($A28="",$N28="",$O28="",$P28="",$Q28="",$R28=""),"",IFERROR(SUM($N28:$R28),""))</f>
        <v/>
      </c>
      <c r="T28" s="40" t="n"/>
      <c r="U28" s="42">
        <f>IF(OR($A28="",$S28="",$T28=""),"",IFERROR($S28*(1+$T28),""))</f>
        <v/>
      </c>
      <c r="V28" s="38" t="n"/>
      <c r="W28" s="43">
        <f>IF(OR($A28="",$V28="",$V28=0,$S28=""),"",IFERROR(($V28-$S28)/$V28,""))</f>
        <v/>
      </c>
      <c r="X28" s="17" t="n"/>
      <c r="Y28" s="15" t="n"/>
    </row>
    <row r="29">
      <c r="A29" s="14" t="n"/>
      <c r="B29" s="15" t="n"/>
      <c r="C29" s="14" t="n"/>
      <c r="D29" s="14" t="n"/>
      <c r="E29" s="14" t="n"/>
      <c r="F29" s="16" t="n"/>
      <c r="G29" s="17" t="n"/>
      <c r="H29" s="14" t="n"/>
      <c r="I29" s="16" t="n"/>
      <c r="J29" s="14" t="n"/>
      <c r="K29" s="16" t="n"/>
      <c r="L29" s="18" t="n"/>
      <c r="M29" s="37" t="n"/>
      <c r="N29" s="38" t="n"/>
      <c r="O29" s="39">
        <f>IF(OR($A29="",$H29="",$I29=""),"",IFERROR($I29*VLOOKUP($H29,Assumptions!$A$5:$B$8,2,FALSE),""))</f>
        <v/>
      </c>
      <c r="P29" s="39">
        <f>IF(OR($A29="",$J29="",$K29=""),"",IFERROR($K29*VLOOKUP($J29,Assumptions!$D$5:$E$10,2,FALSE),""))</f>
        <v/>
      </c>
      <c r="Q29" s="39">
        <f>IF(OR($A29="",$L29=""),"",IFERROR($L29*Assumptions!$B$13,""))</f>
        <v/>
      </c>
      <c r="R29" s="39">
        <f>IF(OR($A29="",$M29=""),"",IFERROR($M29*Assumptions!$B$14,""))</f>
        <v/>
      </c>
      <c r="S29" s="39">
        <f>IF(OR($A29="",$N29="",$O29="",$P29="",$Q29="",$R29=""),"",IFERROR(SUM($N29:$R29),""))</f>
        <v/>
      </c>
      <c r="T29" s="40" t="n"/>
      <c r="U29" s="39">
        <f>IF(OR($A29="",$S29="",$T29=""),"",IFERROR($S29*(1+$T29),""))</f>
        <v/>
      </c>
      <c r="V29" s="38" t="n"/>
      <c r="W29" s="41">
        <f>IF(OR($A29="",$V29="",$V29=0,$S29=""),"",IFERROR(($V29-$S29)/$V29,""))</f>
        <v/>
      </c>
      <c r="X29" s="17" t="n"/>
      <c r="Y29" s="15" t="n"/>
    </row>
    <row r="30">
      <c r="A30" s="14" t="n"/>
      <c r="B30" s="15" t="n"/>
      <c r="C30" s="14" t="n"/>
      <c r="D30" s="14" t="n"/>
      <c r="E30" s="14" t="n"/>
      <c r="F30" s="16" t="n"/>
      <c r="G30" s="17" t="n"/>
      <c r="H30" s="14" t="n"/>
      <c r="I30" s="16" t="n"/>
      <c r="J30" s="14" t="n"/>
      <c r="K30" s="16" t="n"/>
      <c r="L30" s="18" t="n"/>
      <c r="M30" s="37" t="n"/>
      <c r="N30" s="38" t="n"/>
      <c r="O30" s="42">
        <f>IF(OR($A30="",$H30="",$I30=""),"",IFERROR($I30*VLOOKUP($H30,Assumptions!$A$5:$B$8,2,FALSE),""))</f>
        <v/>
      </c>
      <c r="P30" s="42">
        <f>IF(OR($A30="",$J30="",$K30=""),"",IFERROR($K30*VLOOKUP($J30,Assumptions!$D$5:$E$10,2,FALSE),""))</f>
        <v/>
      </c>
      <c r="Q30" s="42">
        <f>IF(OR($A30="",$L30=""),"",IFERROR($L30*Assumptions!$B$13,""))</f>
        <v/>
      </c>
      <c r="R30" s="42">
        <f>IF(OR($A30="",$M30=""),"",IFERROR($M30*Assumptions!$B$14,""))</f>
        <v/>
      </c>
      <c r="S30" s="42">
        <f>IF(OR($A30="",$N30="",$O30="",$P30="",$Q30="",$R30=""),"",IFERROR(SUM($N30:$R30),""))</f>
        <v/>
      </c>
      <c r="T30" s="40" t="n"/>
      <c r="U30" s="42">
        <f>IF(OR($A30="",$S30="",$T30=""),"",IFERROR($S30*(1+$T30),""))</f>
        <v/>
      </c>
      <c r="V30" s="38" t="n"/>
      <c r="W30" s="43">
        <f>IF(OR($A30="",$V30="",$V30=0,$S30=""),"",IFERROR(($V30-$S30)/$V30,""))</f>
        <v/>
      </c>
      <c r="X30" s="17" t="n"/>
      <c r="Y30" s="15" t="n"/>
    </row>
    <row r="31">
      <c r="A31" s="14" t="n"/>
      <c r="B31" s="15" t="n"/>
      <c r="C31" s="14" t="n"/>
      <c r="D31" s="14" t="n"/>
      <c r="E31" s="14" t="n"/>
      <c r="F31" s="16" t="n"/>
      <c r="G31" s="17" t="n"/>
      <c r="H31" s="14" t="n"/>
      <c r="I31" s="16" t="n"/>
      <c r="J31" s="14" t="n"/>
      <c r="K31" s="16" t="n"/>
      <c r="L31" s="18" t="n"/>
      <c r="M31" s="37" t="n"/>
      <c r="N31" s="38" t="n"/>
      <c r="O31" s="39">
        <f>IF(OR($A31="",$H31="",$I31=""),"",IFERROR($I31*VLOOKUP($H31,Assumptions!$A$5:$B$8,2,FALSE),""))</f>
        <v/>
      </c>
      <c r="P31" s="39">
        <f>IF(OR($A31="",$J31="",$K31=""),"",IFERROR($K31*VLOOKUP($J31,Assumptions!$D$5:$E$10,2,FALSE),""))</f>
        <v/>
      </c>
      <c r="Q31" s="39">
        <f>IF(OR($A31="",$L31=""),"",IFERROR($L31*Assumptions!$B$13,""))</f>
        <v/>
      </c>
      <c r="R31" s="39">
        <f>IF(OR($A31="",$M31=""),"",IFERROR($M31*Assumptions!$B$14,""))</f>
        <v/>
      </c>
      <c r="S31" s="39">
        <f>IF(OR($A31="",$N31="",$O31="",$P31="",$Q31="",$R31=""),"",IFERROR(SUM($N31:$R31),""))</f>
        <v/>
      </c>
      <c r="T31" s="40" t="n"/>
      <c r="U31" s="39">
        <f>IF(OR($A31="",$S31="",$T31=""),"",IFERROR($S31*(1+$T31),""))</f>
        <v/>
      </c>
      <c r="V31" s="38" t="n"/>
      <c r="W31" s="41">
        <f>IF(OR($A31="",$V31="",$V31=0,$S31=""),"",IFERROR(($V31-$S31)/$V31,""))</f>
        <v/>
      </c>
      <c r="X31" s="17" t="n"/>
      <c r="Y31" s="15" t="n"/>
    </row>
    <row r="32">
      <c r="A32" s="14" t="n"/>
      <c r="B32" s="15" t="n"/>
      <c r="C32" s="14" t="n"/>
      <c r="D32" s="14" t="n"/>
      <c r="E32" s="14" t="n"/>
      <c r="F32" s="16" t="n"/>
      <c r="G32" s="17" t="n"/>
      <c r="H32" s="14" t="n"/>
      <c r="I32" s="16" t="n"/>
      <c r="J32" s="14" t="n"/>
      <c r="K32" s="16" t="n"/>
      <c r="L32" s="18" t="n"/>
      <c r="M32" s="37" t="n"/>
      <c r="N32" s="38" t="n"/>
      <c r="O32" s="42">
        <f>IF(OR($A32="",$H32="",$I32=""),"",IFERROR($I32*VLOOKUP($H32,Assumptions!$A$5:$B$8,2,FALSE),""))</f>
        <v/>
      </c>
      <c r="P32" s="42">
        <f>IF(OR($A32="",$J32="",$K32=""),"",IFERROR($K32*VLOOKUP($J32,Assumptions!$D$5:$E$10,2,FALSE),""))</f>
        <v/>
      </c>
      <c r="Q32" s="42">
        <f>IF(OR($A32="",$L32=""),"",IFERROR($L32*Assumptions!$B$13,""))</f>
        <v/>
      </c>
      <c r="R32" s="42">
        <f>IF(OR($A32="",$M32=""),"",IFERROR($M32*Assumptions!$B$14,""))</f>
        <v/>
      </c>
      <c r="S32" s="42">
        <f>IF(OR($A32="",$N32="",$O32="",$P32="",$Q32="",$R32=""),"",IFERROR(SUM($N32:$R32),""))</f>
        <v/>
      </c>
      <c r="T32" s="40" t="n"/>
      <c r="U32" s="42">
        <f>IF(OR($A32="",$S32="",$T32=""),"",IFERROR($S32*(1+$T32),""))</f>
        <v/>
      </c>
      <c r="V32" s="38" t="n"/>
      <c r="W32" s="43">
        <f>IF(OR($A32="",$V32="",$V32=0,$S32=""),"",IFERROR(($V32-$S32)/$V32,""))</f>
        <v/>
      </c>
      <c r="X32" s="17" t="n"/>
      <c r="Y32" s="15" t="n"/>
    </row>
    <row r="33">
      <c r="A33" s="14" t="n"/>
      <c r="B33" s="15" t="n"/>
      <c r="C33" s="14" t="n"/>
      <c r="D33" s="14" t="n"/>
      <c r="E33" s="14" t="n"/>
      <c r="F33" s="16" t="n"/>
      <c r="G33" s="17" t="n"/>
      <c r="H33" s="14" t="n"/>
      <c r="I33" s="16" t="n"/>
      <c r="J33" s="14" t="n"/>
      <c r="K33" s="16" t="n"/>
      <c r="L33" s="18" t="n"/>
      <c r="M33" s="37" t="n"/>
      <c r="N33" s="38" t="n"/>
      <c r="O33" s="39">
        <f>IF(OR($A33="",$H33="",$I33=""),"",IFERROR($I33*VLOOKUP($H33,Assumptions!$A$5:$B$8,2,FALSE),""))</f>
        <v/>
      </c>
      <c r="P33" s="39">
        <f>IF(OR($A33="",$J33="",$K33=""),"",IFERROR($K33*VLOOKUP($J33,Assumptions!$D$5:$E$10,2,FALSE),""))</f>
        <v/>
      </c>
      <c r="Q33" s="39">
        <f>IF(OR($A33="",$L33=""),"",IFERROR($L33*Assumptions!$B$13,""))</f>
        <v/>
      </c>
      <c r="R33" s="39">
        <f>IF(OR($A33="",$M33=""),"",IFERROR($M33*Assumptions!$B$14,""))</f>
        <v/>
      </c>
      <c r="S33" s="39">
        <f>IF(OR($A33="",$N33="",$O33="",$P33="",$Q33="",$R33=""),"",IFERROR(SUM($N33:$R33),""))</f>
        <v/>
      </c>
      <c r="T33" s="40" t="n"/>
      <c r="U33" s="39">
        <f>IF(OR($A33="",$S33="",$T33=""),"",IFERROR($S33*(1+$T33),""))</f>
        <v/>
      </c>
      <c r="V33" s="38" t="n"/>
      <c r="W33" s="41">
        <f>IF(OR($A33="",$V33="",$V33=0,$S33=""),"",IFERROR(($V33-$S33)/$V33,""))</f>
        <v/>
      </c>
      <c r="X33" s="17" t="n"/>
      <c r="Y33" s="15" t="n"/>
    </row>
    <row r="34">
      <c r="A34" s="14" t="n"/>
      <c r="B34" s="15" t="n"/>
      <c r="C34" s="14" t="n"/>
      <c r="D34" s="14" t="n"/>
      <c r="E34" s="14" t="n"/>
      <c r="F34" s="16" t="n"/>
      <c r="G34" s="17" t="n"/>
      <c r="H34" s="14" t="n"/>
      <c r="I34" s="16" t="n"/>
      <c r="J34" s="14" t="n"/>
      <c r="K34" s="16" t="n"/>
      <c r="L34" s="18" t="n"/>
      <c r="M34" s="37" t="n"/>
      <c r="N34" s="38" t="n"/>
      <c r="O34" s="42">
        <f>IF(OR($A34="",$H34="",$I34=""),"",IFERROR($I34*VLOOKUP($H34,Assumptions!$A$5:$B$8,2,FALSE),""))</f>
        <v/>
      </c>
      <c r="P34" s="42">
        <f>IF(OR($A34="",$J34="",$K34=""),"",IFERROR($K34*VLOOKUP($J34,Assumptions!$D$5:$E$10,2,FALSE),""))</f>
        <v/>
      </c>
      <c r="Q34" s="42">
        <f>IF(OR($A34="",$L34=""),"",IFERROR($L34*Assumptions!$B$13,""))</f>
        <v/>
      </c>
      <c r="R34" s="42">
        <f>IF(OR($A34="",$M34=""),"",IFERROR($M34*Assumptions!$B$14,""))</f>
        <v/>
      </c>
      <c r="S34" s="42">
        <f>IF(OR($A34="",$N34="",$O34="",$P34="",$Q34="",$R34=""),"",IFERROR(SUM($N34:$R34),""))</f>
        <v/>
      </c>
      <c r="T34" s="40" t="n"/>
      <c r="U34" s="42">
        <f>IF(OR($A34="",$S34="",$T34=""),"",IFERROR($S34*(1+$T34),""))</f>
        <v/>
      </c>
      <c r="V34" s="38" t="n"/>
      <c r="W34" s="43">
        <f>IF(OR($A34="",$V34="",$V34=0,$S34=""),"",IFERROR(($V34-$S34)/$V34,""))</f>
        <v/>
      </c>
      <c r="X34" s="17" t="n"/>
      <c r="Y34" s="15" t="n"/>
    </row>
    <row r="35">
      <c r="A35" s="14" t="n"/>
      <c r="B35" s="15" t="n"/>
      <c r="C35" s="14" t="n"/>
      <c r="D35" s="14" t="n"/>
      <c r="E35" s="14" t="n"/>
      <c r="F35" s="16" t="n"/>
      <c r="G35" s="17" t="n"/>
      <c r="H35" s="14" t="n"/>
      <c r="I35" s="16" t="n"/>
      <c r="J35" s="14" t="n"/>
      <c r="K35" s="16" t="n"/>
      <c r="L35" s="18" t="n"/>
      <c r="M35" s="37" t="n"/>
      <c r="N35" s="38" t="n"/>
      <c r="O35" s="39">
        <f>IF(OR($A35="",$H35="",$I35=""),"",IFERROR($I35*VLOOKUP($H35,Assumptions!$A$5:$B$8,2,FALSE),""))</f>
        <v/>
      </c>
      <c r="P35" s="39">
        <f>IF(OR($A35="",$J35="",$K35=""),"",IFERROR($K35*VLOOKUP($J35,Assumptions!$D$5:$E$10,2,FALSE),""))</f>
        <v/>
      </c>
      <c r="Q35" s="39">
        <f>IF(OR($A35="",$L35=""),"",IFERROR($L35*Assumptions!$B$13,""))</f>
        <v/>
      </c>
      <c r="R35" s="39">
        <f>IF(OR($A35="",$M35=""),"",IFERROR($M35*Assumptions!$B$14,""))</f>
        <v/>
      </c>
      <c r="S35" s="39">
        <f>IF(OR($A35="",$N35="",$O35="",$P35="",$Q35="",$R35=""),"",IFERROR(SUM($N35:$R35),""))</f>
        <v/>
      </c>
      <c r="T35" s="40" t="n"/>
      <c r="U35" s="39">
        <f>IF(OR($A35="",$S35="",$T35=""),"",IFERROR($S35*(1+$T35),""))</f>
        <v/>
      </c>
      <c r="V35" s="38" t="n"/>
      <c r="W35" s="41">
        <f>IF(OR($A35="",$V35="",$V35=0,$S35=""),"",IFERROR(($V35-$S35)/$V35,""))</f>
        <v/>
      </c>
      <c r="X35" s="17" t="n"/>
      <c r="Y35" s="15" t="n"/>
    </row>
    <row r="36">
      <c r="A36" s="14" t="n"/>
      <c r="B36" s="15" t="n"/>
      <c r="C36" s="14" t="n"/>
      <c r="D36" s="14" t="n"/>
      <c r="E36" s="14" t="n"/>
      <c r="F36" s="16" t="n"/>
      <c r="G36" s="17" t="n"/>
      <c r="H36" s="14" t="n"/>
      <c r="I36" s="16" t="n"/>
      <c r="J36" s="14" t="n"/>
      <c r="K36" s="16" t="n"/>
      <c r="L36" s="18" t="n"/>
      <c r="M36" s="37" t="n"/>
      <c r="N36" s="38" t="n"/>
      <c r="O36" s="42">
        <f>IF(OR($A36="",$H36="",$I36=""),"",IFERROR($I36*VLOOKUP($H36,Assumptions!$A$5:$B$8,2,FALSE),""))</f>
        <v/>
      </c>
      <c r="P36" s="42">
        <f>IF(OR($A36="",$J36="",$K36=""),"",IFERROR($K36*VLOOKUP($J36,Assumptions!$D$5:$E$10,2,FALSE),""))</f>
        <v/>
      </c>
      <c r="Q36" s="42">
        <f>IF(OR($A36="",$L36=""),"",IFERROR($L36*Assumptions!$B$13,""))</f>
        <v/>
      </c>
      <c r="R36" s="42">
        <f>IF(OR($A36="",$M36=""),"",IFERROR($M36*Assumptions!$B$14,""))</f>
        <v/>
      </c>
      <c r="S36" s="42">
        <f>IF(OR($A36="",$N36="",$O36="",$P36="",$Q36="",$R36=""),"",IFERROR(SUM($N36:$R36),""))</f>
        <v/>
      </c>
      <c r="T36" s="40" t="n"/>
      <c r="U36" s="42">
        <f>IF(OR($A36="",$S36="",$T36=""),"",IFERROR($S36*(1+$T36),""))</f>
        <v/>
      </c>
      <c r="V36" s="38" t="n"/>
      <c r="W36" s="43">
        <f>IF(OR($A36="",$V36="",$V36=0,$S36=""),"",IFERROR(($V36-$S36)/$V36,""))</f>
        <v/>
      </c>
      <c r="X36" s="17" t="n"/>
      <c r="Y36" s="15" t="n"/>
    </row>
    <row r="37">
      <c r="A37" s="14" t="n"/>
      <c r="B37" s="15" t="n"/>
      <c r="C37" s="14" t="n"/>
      <c r="D37" s="14" t="n"/>
      <c r="E37" s="14" t="n"/>
      <c r="F37" s="16" t="n"/>
      <c r="G37" s="17" t="n"/>
      <c r="H37" s="14" t="n"/>
      <c r="I37" s="16" t="n"/>
      <c r="J37" s="14" t="n"/>
      <c r="K37" s="16" t="n"/>
      <c r="L37" s="18" t="n"/>
      <c r="M37" s="37" t="n"/>
      <c r="N37" s="38" t="n"/>
      <c r="O37" s="39">
        <f>IF(OR($A37="",$H37="",$I37=""),"",IFERROR($I37*VLOOKUP($H37,Assumptions!$A$5:$B$8,2,FALSE),""))</f>
        <v/>
      </c>
      <c r="P37" s="39">
        <f>IF(OR($A37="",$J37="",$K37=""),"",IFERROR($K37*VLOOKUP($J37,Assumptions!$D$5:$E$10,2,FALSE),""))</f>
        <v/>
      </c>
      <c r="Q37" s="39">
        <f>IF(OR($A37="",$L37=""),"",IFERROR($L37*Assumptions!$B$13,""))</f>
        <v/>
      </c>
      <c r="R37" s="39">
        <f>IF(OR($A37="",$M37=""),"",IFERROR($M37*Assumptions!$B$14,""))</f>
        <v/>
      </c>
      <c r="S37" s="39">
        <f>IF(OR($A37="",$N37="",$O37="",$P37="",$Q37="",$R37=""),"",IFERROR(SUM($N37:$R37),""))</f>
        <v/>
      </c>
      <c r="T37" s="40" t="n"/>
      <c r="U37" s="39">
        <f>IF(OR($A37="",$S37="",$T37=""),"",IFERROR($S37*(1+$T37),""))</f>
        <v/>
      </c>
      <c r="V37" s="38" t="n"/>
      <c r="W37" s="41">
        <f>IF(OR($A37="",$V37="",$V37=0,$S37=""),"",IFERROR(($V37-$S37)/$V37,""))</f>
        <v/>
      </c>
      <c r="X37" s="17" t="n"/>
      <c r="Y37" s="15" t="n"/>
    </row>
    <row r="38">
      <c r="A38" s="14" t="n"/>
      <c r="B38" s="15" t="n"/>
      <c r="C38" s="14" t="n"/>
      <c r="D38" s="14" t="n"/>
      <c r="E38" s="14" t="n"/>
      <c r="F38" s="16" t="n"/>
      <c r="G38" s="17" t="n"/>
      <c r="H38" s="14" t="n"/>
      <c r="I38" s="16" t="n"/>
      <c r="J38" s="14" t="n"/>
      <c r="K38" s="16" t="n"/>
      <c r="L38" s="18" t="n"/>
      <c r="M38" s="37" t="n"/>
      <c r="N38" s="38" t="n"/>
      <c r="O38" s="42">
        <f>IF(OR($A38="",$H38="",$I38=""),"",IFERROR($I38*VLOOKUP($H38,Assumptions!$A$5:$B$8,2,FALSE),""))</f>
        <v/>
      </c>
      <c r="P38" s="42">
        <f>IF(OR($A38="",$J38="",$K38=""),"",IFERROR($K38*VLOOKUP($J38,Assumptions!$D$5:$E$10,2,FALSE),""))</f>
        <v/>
      </c>
      <c r="Q38" s="42">
        <f>IF(OR($A38="",$L38=""),"",IFERROR($L38*Assumptions!$B$13,""))</f>
        <v/>
      </c>
      <c r="R38" s="42">
        <f>IF(OR($A38="",$M38=""),"",IFERROR($M38*Assumptions!$B$14,""))</f>
        <v/>
      </c>
      <c r="S38" s="42">
        <f>IF(OR($A38="",$N38="",$O38="",$P38="",$Q38="",$R38=""),"",IFERROR(SUM($N38:$R38),""))</f>
        <v/>
      </c>
      <c r="T38" s="40" t="n"/>
      <c r="U38" s="42">
        <f>IF(OR($A38="",$S38="",$T38=""),"",IFERROR($S38*(1+$T38),""))</f>
        <v/>
      </c>
      <c r="V38" s="38" t="n"/>
      <c r="W38" s="43">
        <f>IF(OR($A38="",$V38="",$V38=0,$S38=""),"",IFERROR(($V38-$S38)/$V38,""))</f>
        <v/>
      </c>
      <c r="X38" s="17" t="n"/>
      <c r="Y38" s="15" t="n"/>
    </row>
    <row r="39">
      <c r="A39" s="14" t="n"/>
      <c r="B39" s="15" t="n"/>
      <c r="C39" s="14" t="n"/>
      <c r="D39" s="14" t="n"/>
      <c r="E39" s="14" t="n"/>
      <c r="F39" s="16" t="n"/>
      <c r="G39" s="17" t="n"/>
      <c r="H39" s="14" t="n"/>
      <c r="I39" s="16" t="n"/>
      <c r="J39" s="14" t="n"/>
      <c r="K39" s="16" t="n"/>
      <c r="L39" s="18" t="n"/>
      <c r="M39" s="37" t="n"/>
      <c r="N39" s="38" t="n"/>
      <c r="O39" s="39">
        <f>IF(OR($A39="",$H39="",$I39=""),"",IFERROR($I39*VLOOKUP($H39,Assumptions!$A$5:$B$8,2,FALSE),""))</f>
        <v/>
      </c>
      <c r="P39" s="39">
        <f>IF(OR($A39="",$J39="",$K39=""),"",IFERROR($K39*VLOOKUP($J39,Assumptions!$D$5:$E$10,2,FALSE),""))</f>
        <v/>
      </c>
      <c r="Q39" s="39">
        <f>IF(OR($A39="",$L39=""),"",IFERROR($L39*Assumptions!$B$13,""))</f>
        <v/>
      </c>
      <c r="R39" s="39">
        <f>IF(OR($A39="",$M39=""),"",IFERROR($M39*Assumptions!$B$14,""))</f>
        <v/>
      </c>
      <c r="S39" s="39">
        <f>IF(OR($A39="",$N39="",$O39="",$P39="",$Q39="",$R39=""),"",IFERROR(SUM($N39:$R39),""))</f>
        <v/>
      </c>
      <c r="T39" s="40" t="n"/>
      <c r="U39" s="39">
        <f>IF(OR($A39="",$S39="",$T39=""),"",IFERROR($S39*(1+$T39),""))</f>
        <v/>
      </c>
      <c r="V39" s="38" t="n"/>
      <c r="W39" s="41">
        <f>IF(OR($A39="",$V39="",$V39=0,$S39=""),"",IFERROR(($V39-$S39)/$V39,""))</f>
        <v/>
      </c>
      <c r="X39" s="17" t="n"/>
      <c r="Y39" s="15" t="n"/>
    </row>
    <row r="40">
      <c r="A40" s="14" t="n"/>
      <c r="B40" s="15" t="n"/>
      <c r="C40" s="14" t="n"/>
      <c r="D40" s="14" t="n"/>
      <c r="E40" s="14" t="n"/>
      <c r="F40" s="16" t="n"/>
      <c r="G40" s="17" t="n"/>
      <c r="H40" s="14" t="n"/>
      <c r="I40" s="16" t="n"/>
      <c r="J40" s="14" t="n"/>
      <c r="K40" s="16" t="n"/>
      <c r="L40" s="18" t="n"/>
      <c r="M40" s="37" t="n"/>
      <c r="N40" s="38" t="n"/>
      <c r="O40" s="42">
        <f>IF(OR($A40="",$H40="",$I40=""),"",IFERROR($I40*VLOOKUP($H40,Assumptions!$A$5:$B$8,2,FALSE),""))</f>
        <v/>
      </c>
      <c r="P40" s="42">
        <f>IF(OR($A40="",$J40="",$K40=""),"",IFERROR($K40*VLOOKUP($J40,Assumptions!$D$5:$E$10,2,FALSE),""))</f>
        <v/>
      </c>
      <c r="Q40" s="42">
        <f>IF(OR($A40="",$L40=""),"",IFERROR($L40*Assumptions!$B$13,""))</f>
        <v/>
      </c>
      <c r="R40" s="42">
        <f>IF(OR($A40="",$M40=""),"",IFERROR($M40*Assumptions!$B$14,""))</f>
        <v/>
      </c>
      <c r="S40" s="42">
        <f>IF(OR($A40="",$N40="",$O40="",$P40="",$Q40="",$R40=""),"",IFERROR(SUM($N40:$R40),""))</f>
        <v/>
      </c>
      <c r="T40" s="40" t="n"/>
      <c r="U40" s="42">
        <f>IF(OR($A40="",$S40="",$T40=""),"",IFERROR($S40*(1+$T40),""))</f>
        <v/>
      </c>
      <c r="V40" s="38" t="n"/>
      <c r="W40" s="43">
        <f>IF(OR($A40="",$V40="",$V40=0,$S40=""),"",IFERROR(($V40-$S40)/$V40,""))</f>
        <v/>
      </c>
      <c r="X40" s="17" t="n"/>
      <c r="Y40" s="15" t="n"/>
    </row>
    <row r="41">
      <c r="A41" s="14" t="n"/>
      <c r="B41" s="15" t="n"/>
      <c r="C41" s="14" t="n"/>
      <c r="D41" s="14" t="n"/>
      <c r="E41" s="14" t="n"/>
      <c r="F41" s="16" t="n"/>
      <c r="G41" s="17" t="n"/>
      <c r="H41" s="14" t="n"/>
      <c r="I41" s="16" t="n"/>
      <c r="J41" s="14" t="n"/>
      <c r="K41" s="16" t="n"/>
      <c r="L41" s="18" t="n"/>
      <c r="M41" s="37" t="n"/>
      <c r="N41" s="38" t="n"/>
      <c r="O41" s="39">
        <f>IF(OR($A41="",$H41="",$I41=""),"",IFERROR($I41*VLOOKUP($H41,Assumptions!$A$5:$B$8,2,FALSE),""))</f>
        <v/>
      </c>
      <c r="P41" s="39">
        <f>IF(OR($A41="",$J41="",$K41=""),"",IFERROR($K41*VLOOKUP($J41,Assumptions!$D$5:$E$10,2,FALSE),""))</f>
        <v/>
      </c>
      <c r="Q41" s="39">
        <f>IF(OR($A41="",$L41=""),"",IFERROR($L41*Assumptions!$B$13,""))</f>
        <v/>
      </c>
      <c r="R41" s="39">
        <f>IF(OR($A41="",$M41=""),"",IFERROR($M41*Assumptions!$B$14,""))</f>
        <v/>
      </c>
      <c r="S41" s="39">
        <f>IF(OR($A41="",$N41="",$O41="",$P41="",$Q41="",$R41=""),"",IFERROR(SUM($N41:$R41),""))</f>
        <v/>
      </c>
      <c r="T41" s="40" t="n"/>
      <c r="U41" s="39">
        <f>IF(OR($A41="",$S41="",$T41=""),"",IFERROR($S41*(1+$T41),""))</f>
        <v/>
      </c>
      <c r="V41" s="38" t="n"/>
      <c r="W41" s="41">
        <f>IF(OR($A41="",$V41="",$V41=0,$S41=""),"",IFERROR(($V41-$S41)/$V41,""))</f>
        <v/>
      </c>
      <c r="X41" s="17" t="n"/>
      <c r="Y41" s="15" t="n"/>
    </row>
    <row r="42">
      <c r="A42" s="14" t="n"/>
      <c r="B42" s="15" t="n"/>
      <c r="C42" s="14" t="n"/>
      <c r="D42" s="14" t="n"/>
      <c r="E42" s="14" t="n"/>
      <c r="F42" s="16" t="n"/>
      <c r="G42" s="17" t="n"/>
      <c r="H42" s="14" t="n"/>
      <c r="I42" s="16" t="n"/>
      <c r="J42" s="14" t="n"/>
      <c r="K42" s="16" t="n"/>
      <c r="L42" s="18" t="n"/>
      <c r="M42" s="37" t="n"/>
      <c r="N42" s="38" t="n"/>
      <c r="O42" s="42">
        <f>IF(OR($A42="",$H42="",$I42=""),"",IFERROR($I42*VLOOKUP($H42,Assumptions!$A$5:$B$8,2,FALSE),""))</f>
        <v/>
      </c>
      <c r="P42" s="42">
        <f>IF(OR($A42="",$J42="",$K42=""),"",IFERROR($K42*VLOOKUP($J42,Assumptions!$D$5:$E$10,2,FALSE),""))</f>
        <v/>
      </c>
      <c r="Q42" s="42">
        <f>IF(OR($A42="",$L42=""),"",IFERROR($L42*Assumptions!$B$13,""))</f>
        <v/>
      </c>
      <c r="R42" s="42">
        <f>IF(OR($A42="",$M42=""),"",IFERROR($M42*Assumptions!$B$14,""))</f>
        <v/>
      </c>
      <c r="S42" s="42">
        <f>IF(OR($A42="",$N42="",$O42="",$P42="",$Q42="",$R42=""),"",IFERROR(SUM($N42:$R42),""))</f>
        <v/>
      </c>
      <c r="T42" s="40" t="n"/>
      <c r="U42" s="42">
        <f>IF(OR($A42="",$S42="",$T42=""),"",IFERROR($S42*(1+$T42),""))</f>
        <v/>
      </c>
      <c r="V42" s="38" t="n"/>
      <c r="W42" s="43">
        <f>IF(OR($A42="",$V42="",$V42=0,$S42=""),"",IFERROR(($V42-$S42)/$V42,""))</f>
        <v/>
      </c>
      <c r="X42" s="17" t="n"/>
      <c r="Y42" s="15" t="n"/>
    </row>
    <row r="43">
      <c r="A43" s="14" t="n"/>
      <c r="B43" s="15" t="n"/>
      <c r="C43" s="14" t="n"/>
      <c r="D43" s="14" t="n"/>
      <c r="E43" s="14" t="n"/>
      <c r="F43" s="16" t="n"/>
      <c r="G43" s="17" t="n"/>
      <c r="H43" s="14" t="n"/>
      <c r="I43" s="16" t="n"/>
      <c r="J43" s="14" t="n"/>
      <c r="K43" s="16" t="n"/>
      <c r="L43" s="18" t="n"/>
      <c r="M43" s="37" t="n"/>
      <c r="N43" s="38" t="n"/>
      <c r="O43" s="39">
        <f>IF(OR($A43="",$H43="",$I43=""),"",IFERROR($I43*VLOOKUP($H43,Assumptions!$A$5:$B$8,2,FALSE),""))</f>
        <v/>
      </c>
      <c r="P43" s="39">
        <f>IF(OR($A43="",$J43="",$K43=""),"",IFERROR($K43*VLOOKUP($J43,Assumptions!$D$5:$E$10,2,FALSE),""))</f>
        <v/>
      </c>
      <c r="Q43" s="39">
        <f>IF(OR($A43="",$L43=""),"",IFERROR($L43*Assumptions!$B$13,""))</f>
        <v/>
      </c>
      <c r="R43" s="39">
        <f>IF(OR($A43="",$M43=""),"",IFERROR($M43*Assumptions!$B$14,""))</f>
        <v/>
      </c>
      <c r="S43" s="39">
        <f>IF(OR($A43="",$N43="",$O43="",$P43="",$Q43="",$R43=""),"",IFERROR(SUM($N43:$R43),""))</f>
        <v/>
      </c>
      <c r="T43" s="40" t="n"/>
      <c r="U43" s="39">
        <f>IF(OR($A43="",$S43="",$T43=""),"",IFERROR($S43*(1+$T43),""))</f>
        <v/>
      </c>
      <c r="V43" s="38" t="n"/>
      <c r="W43" s="41">
        <f>IF(OR($A43="",$V43="",$V43=0,$S43=""),"",IFERROR(($V43-$S43)/$V43,""))</f>
        <v/>
      </c>
      <c r="X43" s="17" t="n"/>
      <c r="Y43" s="15" t="n"/>
    </row>
    <row r="44">
      <c r="A44" s="14" t="n"/>
      <c r="B44" s="15" t="n"/>
      <c r="C44" s="14" t="n"/>
      <c r="D44" s="14" t="n"/>
      <c r="E44" s="14" t="n"/>
      <c r="F44" s="16" t="n"/>
      <c r="G44" s="17" t="n"/>
      <c r="H44" s="14" t="n"/>
      <c r="I44" s="16" t="n"/>
      <c r="J44" s="14" t="n"/>
      <c r="K44" s="16" t="n"/>
      <c r="L44" s="18" t="n"/>
      <c r="M44" s="37" t="n"/>
      <c r="N44" s="38" t="n"/>
      <c r="O44" s="42">
        <f>IF(OR($A44="",$H44="",$I44=""),"",IFERROR($I44*VLOOKUP($H44,Assumptions!$A$5:$B$8,2,FALSE),""))</f>
        <v/>
      </c>
      <c r="P44" s="42">
        <f>IF(OR($A44="",$J44="",$K44=""),"",IFERROR($K44*VLOOKUP($J44,Assumptions!$D$5:$E$10,2,FALSE),""))</f>
        <v/>
      </c>
      <c r="Q44" s="42">
        <f>IF(OR($A44="",$L44=""),"",IFERROR($L44*Assumptions!$B$13,""))</f>
        <v/>
      </c>
      <c r="R44" s="42">
        <f>IF(OR($A44="",$M44=""),"",IFERROR($M44*Assumptions!$B$14,""))</f>
        <v/>
      </c>
      <c r="S44" s="42">
        <f>IF(OR($A44="",$N44="",$O44="",$P44="",$Q44="",$R44=""),"",IFERROR(SUM($N44:$R44),""))</f>
        <v/>
      </c>
      <c r="T44" s="40" t="n"/>
      <c r="U44" s="42">
        <f>IF(OR($A44="",$S44="",$T44=""),"",IFERROR($S44*(1+$T44),""))</f>
        <v/>
      </c>
      <c r="V44" s="38" t="n"/>
      <c r="W44" s="43">
        <f>IF(OR($A44="",$V44="",$V44=0,$S44=""),"",IFERROR(($V44-$S44)/$V44,""))</f>
        <v/>
      </c>
      <c r="X44" s="17" t="n"/>
      <c r="Y44" s="15" t="n"/>
    </row>
    <row r="45">
      <c r="A45" s="14" t="n"/>
      <c r="B45" s="15" t="n"/>
      <c r="C45" s="14" t="n"/>
      <c r="D45" s="14" t="n"/>
      <c r="E45" s="14" t="n"/>
      <c r="F45" s="16" t="n"/>
      <c r="G45" s="17" t="n"/>
      <c r="H45" s="14" t="n"/>
      <c r="I45" s="16" t="n"/>
      <c r="J45" s="14" t="n"/>
      <c r="K45" s="16" t="n"/>
      <c r="L45" s="18" t="n"/>
      <c r="M45" s="37" t="n"/>
      <c r="N45" s="38" t="n"/>
      <c r="O45" s="39">
        <f>IF(OR($A45="",$H45="",$I45=""),"",IFERROR($I45*VLOOKUP($H45,Assumptions!$A$5:$B$8,2,FALSE),""))</f>
        <v/>
      </c>
      <c r="P45" s="39">
        <f>IF(OR($A45="",$J45="",$K45=""),"",IFERROR($K45*VLOOKUP($J45,Assumptions!$D$5:$E$10,2,FALSE),""))</f>
        <v/>
      </c>
      <c r="Q45" s="39">
        <f>IF(OR($A45="",$L45=""),"",IFERROR($L45*Assumptions!$B$13,""))</f>
        <v/>
      </c>
      <c r="R45" s="39">
        <f>IF(OR($A45="",$M45=""),"",IFERROR($M45*Assumptions!$B$14,""))</f>
        <v/>
      </c>
      <c r="S45" s="39">
        <f>IF(OR($A45="",$N45="",$O45="",$P45="",$Q45="",$R45=""),"",IFERROR(SUM($N45:$R45),""))</f>
        <v/>
      </c>
      <c r="T45" s="40" t="n"/>
      <c r="U45" s="39">
        <f>IF(OR($A45="",$S45="",$T45=""),"",IFERROR($S45*(1+$T45),""))</f>
        <v/>
      </c>
      <c r="V45" s="38" t="n"/>
      <c r="W45" s="41">
        <f>IF(OR($A45="",$V45="",$V45=0,$S45=""),"",IFERROR(($V45-$S45)/$V45,""))</f>
        <v/>
      </c>
      <c r="X45" s="17" t="n"/>
      <c r="Y45" s="15" t="n"/>
    </row>
    <row r="46">
      <c r="A46" s="14" t="n"/>
      <c r="B46" s="15" t="n"/>
      <c r="C46" s="14" t="n"/>
      <c r="D46" s="14" t="n"/>
      <c r="E46" s="14" t="n"/>
      <c r="F46" s="16" t="n"/>
      <c r="G46" s="17" t="n"/>
      <c r="H46" s="14" t="n"/>
      <c r="I46" s="16" t="n"/>
      <c r="J46" s="14" t="n"/>
      <c r="K46" s="16" t="n"/>
      <c r="L46" s="18" t="n"/>
      <c r="M46" s="37" t="n"/>
      <c r="N46" s="38" t="n"/>
      <c r="O46" s="42">
        <f>IF(OR($A46="",$H46="",$I46=""),"",IFERROR($I46*VLOOKUP($H46,Assumptions!$A$5:$B$8,2,FALSE),""))</f>
        <v/>
      </c>
      <c r="P46" s="42">
        <f>IF(OR($A46="",$J46="",$K46=""),"",IFERROR($K46*VLOOKUP($J46,Assumptions!$D$5:$E$10,2,FALSE),""))</f>
        <v/>
      </c>
      <c r="Q46" s="42">
        <f>IF(OR($A46="",$L46=""),"",IFERROR($L46*Assumptions!$B$13,""))</f>
        <v/>
      </c>
      <c r="R46" s="42">
        <f>IF(OR($A46="",$M46=""),"",IFERROR($M46*Assumptions!$B$14,""))</f>
        <v/>
      </c>
      <c r="S46" s="42">
        <f>IF(OR($A46="",$N46="",$O46="",$P46="",$Q46="",$R46=""),"",IFERROR(SUM($N46:$R46),""))</f>
        <v/>
      </c>
      <c r="T46" s="40" t="n"/>
      <c r="U46" s="42">
        <f>IF(OR($A46="",$S46="",$T46=""),"",IFERROR($S46*(1+$T46),""))</f>
        <v/>
      </c>
      <c r="V46" s="38" t="n"/>
      <c r="W46" s="43">
        <f>IF(OR($A46="",$V46="",$V46=0,$S46=""),"",IFERROR(($V46-$S46)/$V46,""))</f>
        <v/>
      </c>
      <c r="X46" s="17" t="n"/>
      <c r="Y46" s="15" t="n"/>
    </row>
    <row r="47">
      <c r="A47" s="14" t="n"/>
      <c r="B47" s="15" t="n"/>
      <c r="C47" s="14" t="n"/>
      <c r="D47" s="14" t="n"/>
      <c r="E47" s="14" t="n"/>
      <c r="F47" s="16" t="n"/>
      <c r="G47" s="17" t="n"/>
      <c r="H47" s="14" t="n"/>
      <c r="I47" s="16" t="n"/>
      <c r="J47" s="14" t="n"/>
      <c r="K47" s="16" t="n"/>
      <c r="L47" s="18" t="n"/>
      <c r="M47" s="37" t="n"/>
      <c r="N47" s="38" t="n"/>
      <c r="O47" s="39">
        <f>IF(OR($A47="",$H47="",$I47=""),"",IFERROR($I47*VLOOKUP($H47,Assumptions!$A$5:$B$8,2,FALSE),""))</f>
        <v/>
      </c>
      <c r="P47" s="39">
        <f>IF(OR($A47="",$J47="",$K47=""),"",IFERROR($K47*VLOOKUP($J47,Assumptions!$D$5:$E$10,2,FALSE),""))</f>
        <v/>
      </c>
      <c r="Q47" s="39">
        <f>IF(OR($A47="",$L47=""),"",IFERROR($L47*Assumptions!$B$13,""))</f>
        <v/>
      </c>
      <c r="R47" s="39">
        <f>IF(OR($A47="",$M47=""),"",IFERROR($M47*Assumptions!$B$14,""))</f>
        <v/>
      </c>
      <c r="S47" s="39">
        <f>IF(OR($A47="",$N47="",$O47="",$P47="",$Q47="",$R47=""),"",IFERROR(SUM($N47:$R47),""))</f>
        <v/>
      </c>
      <c r="T47" s="40" t="n"/>
      <c r="U47" s="39">
        <f>IF(OR($A47="",$S47="",$T47=""),"",IFERROR($S47*(1+$T47),""))</f>
        <v/>
      </c>
      <c r="V47" s="38" t="n"/>
      <c r="W47" s="41">
        <f>IF(OR($A47="",$V47="",$V47=0,$S47=""),"",IFERROR(($V47-$S47)/$V47,""))</f>
        <v/>
      </c>
      <c r="X47" s="17" t="n"/>
      <c r="Y47" s="15" t="n"/>
    </row>
    <row r="48">
      <c r="A48" s="14" t="n"/>
      <c r="B48" s="15" t="n"/>
      <c r="C48" s="14" t="n"/>
      <c r="D48" s="14" t="n"/>
      <c r="E48" s="14" t="n"/>
      <c r="F48" s="16" t="n"/>
      <c r="G48" s="17" t="n"/>
      <c r="H48" s="14" t="n"/>
      <c r="I48" s="16" t="n"/>
      <c r="J48" s="14" t="n"/>
      <c r="K48" s="16" t="n"/>
      <c r="L48" s="18" t="n"/>
      <c r="M48" s="37" t="n"/>
      <c r="N48" s="38" t="n"/>
      <c r="O48" s="42">
        <f>IF(OR($A48="",$H48="",$I48=""),"",IFERROR($I48*VLOOKUP($H48,Assumptions!$A$5:$B$8,2,FALSE),""))</f>
        <v/>
      </c>
      <c r="P48" s="42">
        <f>IF(OR($A48="",$J48="",$K48=""),"",IFERROR($K48*VLOOKUP($J48,Assumptions!$D$5:$E$10,2,FALSE),""))</f>
        <v/>
      </c>
      <c r="Q48" s="42">
        <f>IF(OR($A48="",$L48=""),"",IFERROR($L48*Assumptions!$B$13,""))</f>
        <v/>
      </c>
      <c r="R48" s="42">
        <f>IF(OR($A48="",$M48=""),"",IFERROR($M48*Assumptions!$B$14,""))</f>
        <v/>
      </c>
      <c r="S48" s="42">
        <f>IF(OR($A48="",$N48="",$O48="",$P48="",$Q48="",$R48=""),"",IFERROR(SUM($N48:$R48),""))</f>
        <v/>
      </c>
      <c r="T48" s="40" t="n"/>
      <c r="U48" s="42">
        <f>IF(OR($A48="",$S48="",$T48=""),"",IFERROR($S48*(1+$T48),""))</f>
        <v/>
      </c>
      <c r="V48" s="38" t="n"/>
      <c r="W48" s="43">
        <f>IF(OR($A48="",$V48="",$V48=0,$S48=""),"",IFERROR(($V48-$S48)/$V48,""))</f>
        <v/>
      </c>
      <c r="X48" s="17" t="n"/>
      <c r="Y48" s="15" t="n"/>
    </row>
    <row r="49">
      <c r="A49" s="14" t="n"/>
      <c r="B49" s="15" t="n"/>
      <c r="C49" s="14" t="n"/>
      <c r="D49" s="14" t="n"/>
      <c r="E49" s="14" t="n"/>
      <c r="F49" s="16" t="n"/>
      <c r="G49" s="17" t="n"/>
      <c r="H49" s="14" t="n"/>
      <c r="I49" s="16" t="n"/>
      <c r="J49" s="14" t="n"/>
      <c r="K49" s="16" t="n"/>
      <c r="L49" s="18" t="n"/>
      <c r="M49" s="37" t="n"/>
      <c r="N49" s="38" t="n"/>
      <c r="O49" s="39">
        <f>IF(OR($A49="",$H49="",$I49=""),"",IFERROR($I49*VLOOKUP($H49,Assumptions!$A$5:$B$8,2,FALSE),""))</f>
        <v/>
      </c>
      <c r="P49" s="39">
        <f>IF(OR($A49="",$J49="",$K49=""),"",IFERROR($K49*VLOOKUP($J49,Assumptions!$D$5:$E$10,2,FALSE),""))</f>
        <v/>
      </c>
      <c r="Q49" s="39">
        <f>IF(OR($A49="",$L49=""),"",IFERROR($L49*Assumptions!$B$13,""))</f>
        <v/>
      </c>
      <c r="R49" s="39">
        <f>IF(OR($A49="",$M49=""),"",IFERROR($M49*Assumptions!$B$14,""))</f>
        <v/>
      </c>
      <c r="S49" s="39">
        <f>IF(OR($A49="",$N49="",$O49="",$P49="",$Q49="",$R49=""),"",IFERROR(SUM($N49:$R49),""))</f>
        <v/>
      </c>
      <c r="T49" s="40" t="n"/>
      <c r="U49" s="39">
        <f>IF(OR($A49="",$S49="",$T49=""),"",IFERROR($S49*(1+$T49),""))</f>
        <v/>
      </c>
      <c r="V49" s="38" t="n"/>
      <c r="W49" s="41">
        <f>IF(OR($A49="",$V49="",$V49=0,$S49=""),"",IFERROR(($V49-$S49)/$V49,""))</f>
        <v/>
      </c>
      <c r="X49" s="17" t="n"/>
      <c r="Y49" s="15" t="n"/>
    </row>
    <row r="50">
      <c r="A50" s="14" t="n"/>
      <c r="B50" s="15" t="n"/>
      <c r="C50" s="14" t="n"/>
      <c r="D50" s="14" t="n"/>
      <c r="E50" s="14" t="n"/>
      <c r="F50" s="16" t="n"/>
      <c r="G50" s="17" t="n"/>
      <c r="H50" s="14" t="n"/>
      <c r="I50" s="16" t="n"/>
      <c r="J50" s="14" t="n"/>
      <c r="K50" s="16" t="n"/>
      <c r="L50" s="18" t="n"/>
      <c r="M50" s="37" t="n"/>
      <c r="N50" s="38" t="n"/>
      <c r="O50" s="42">
        <f>IF(OR($A50="",$H50="",$I50=""),"",IFERROR($I50*VLOOKUP($H50,Assumptions!$A$5:$B$8,2,FALSE),""))</f>
        <v/>
      </c>
      <c r="P50" s="42">
        <f>IF(OR($A50="",$J50="",$K50=""),"",IFERROR($K50*VLOOKUP($J50,Assumptions!$D$5:$E$10,2,FALSE),""))</f>
        <v/>
      </c>
      <c r="Q50" s="42">
        <f>IF(OR($A50="",$L50=""),"",IFERROR($L50*Assumptions!$B$13,""))</f>
        <v/>
      </c>
      <c r="R50" s="42">
        <f>IF(OR($A50="",$M50=""),"",IFERROR($M50*Assumptions!$B$14,""))</f>
        <v/>
      </c>
      <c r="S50" s="42">
        <f>IF(OR($A50="",$N50="",$O50="",$P50="",$Q50="",$R50=""),"",IFERROR(SUM($N50:$R50),""))</f>
        <v/>
      </c>
      <c r="T50" s="40" t="n"/>
      <c r="U50" s="42">
        <f>IF(OR($A50="",$S50="",$T50=""),"",IFERROR($S50*(1+$T50),""))</f>
        <v/>
      </c>
      <c r="V50" s="38" t="n"/>
      <c r="W50" s="43">
        <f>IF(OR($A50="",$V50="",$V50=0,$S50=""),"",IFERROR(($V50-$S50)/$V50,""))</f>
        <v/>
      </c>
      <c r="X50" s="17" t="n"/>
      <c r="Y50" s="15" t="n"/>
    </row>
    <row r="51">
      <c r="A51" s="14" t="n"/>
      <c r="B51" s="15" t="n"/>
      <c r="C51" s="14" t="n"/>
      <c r="D51" s="14" t="n"/>
      <c r="E51" s="14" t="n"/>
      <c r="F51" s="16" t="n"/>
      <c r="G51" s="17" t="n"/>
      <c r="H51" s="14" t="n"/>
      <c r="I51" s="16" t="n"/>
      <c r="J51" s="14" t="n"/>
      <c r="K51" s="16" t="n"/>
      <c r="L51" s="18" t="n"/>
      <c r="M51" s="37" t="n"/>
      <c r="N51" s="38" t="n"/>
      <c r="O51" s="39">
        <f>IF(OR($A51="",$H51="",$I51=""),"",IFERROR($I51*VLOOKUP($H51,Assumptions!$A$5:$B$8,2,FALSE),""))</f>
        <v/>
      </c>
      <c r="P51" s="39">
        <f>IF(OR($A51="",$J51="",$K51=""),"",IFERROR($K51*VLOOKUP($J51,Assumptions!$D$5:$E$10,2,FALSE),""))</f>
        <v/>
      </c>
      <c r="Q51" s="39">
        <f>IF(OR($A51="",$L51=""),"",IFERROR($L51*Assumptions!$B$13,""))</f>
        <v/>
      </c>
      <c r="R51" s="39">
        <f>IF(OR($A51="",$M51=""),"",IFERROR($M51*Assumptions!$B$14,""))</f>
        <v/>
      </c>
      <c r="S51" s="39">
        <f>IF(OR($A51="",$N51="",$O51="",$P51="",$Q51="",$R51=""),"",IFERROR(SUM($N51:$R51),""))</f>
        <v/>
      </c>
      <c r="T51" s="40" t="n"/>
      <c r="U51" s="39">
        <f>IF(OR($A51="",$S51="",$T51=""),"",IFERROR($S51*(1+$T51),""))</f>
        <v/>
      </c>
      <c r="V51" s="38" t="n"/>
      <c r="W51" s="41">
        <f>IF(OR($A51="",$V51="",$V51=0,$S51=""),"",IFERROR(($V51-$S51)/$V51,""))</f>
        <v/>
      </c>
      <c r="X51" s="17" t="n"/>
      <c r="Y51" s="15" t="n"/>
    </row>
    <row r="52">
      <c r="A52" s="14" t="n"/>
      <c r="B52" s="15" t="n"/>
      <c r="C52" s="14" t="n"/>
      <c r="D52" s="14" t="n"/>
      <c r="E52" s="14" t="n"/>
      <c r="F52" s="16" t="n"/>
      <c r="G52" s="17" t="n"/>
      <c r="H52" s="14" t="n"/>
      <c r="I52" s="16" t="n"/>
      <c r="J52" s="14" t="n"/>
      <c r="K52" s="16" t="n"/>
      <c r="L52" s="18" t="n"/>
      <c r="M52" s="37" t="n"/>
      <c r="N52" s="38" t="n"/>
      <c r="O52" s="42">
        <f>IF(OR($A52="",$H52="",$I52=""),"",IFERROR($I52*VLOOKUP($H52,Assumptions!$A$5:$B$8,2,FALSE),""))</f>
        <v/>
      </c>
      <c r="P52" s="42">
        <f>IF(OR($A52="",$J52="",$K52=""),"",IFERROR($K52*VLOOKUP($J52,Assumptions!$D$5:$E$10,2,FALSE),""))</f>
        <v/>
      </c>
      <c r="Q52" s="42">
        <f>IF(OR($A52="",$L52=""),"",IFERROR($L52*Assumptions!$B$13,""))</f>
        <v/>
      </c>
      <c r="R52" s="42">
        <f>IF(OR($A52="",$M52=""),"",IFERROR($M52*Assumptions!$B$14,""))</f>
        <v/>
      </c>
      <c r="S52" s="42">
        <f>IF(OR($A52="",$N52="",$O52="",$P52="",$Q52="",$R52=""),"",IFERROR(SUM($N52:$R52),""))</f>
        <v/>
      </c>
      <c r="T52" s="40" t="n"/>
      <c r="U52" s="42">
        <f>IF(OR($A52="",$S52="",$T52=""),"",IFERROR($S52*(1+$T52),""))</f>
        <v/>
      </c>
      <c r="V52" s="38" t="n"/>
      <c r="W52" s="43">
        <f>IF(OR($A52="",$V52="",$V52=0,$S52=""),"",IFERROR(($V52-$S52)/$V52,""))</f>
        <v/>
      </c>
      <c r="X52" s="17" t="n"/>
      <c r="Y52" s="15" t="n"/>
    </row>
    <row r="53">
      <c r="A53" s="14" t="n"/>
      <c r="B53" s="15" t="n"/>
      <c r="C53" s="14" t="n"/>
      <c r="D53" s="14" t="n"/>
      <c r="E53" s="14" t="n"/>
      <c r="F53" s="16" t="n"/>
      <c r="G53" s="17" t="n"/>
      <c r="H53" s="14" t="n"/>
      <c r="I53" s="16" t="n"/>
      <c r="J53" s="14" t="n"/>
      <c r="K53" s="16" t="n"/>
      <c r="L53" s="18" t="n"/>
      <c r="M53" s="37" t="n"/>
      <c r="N53" s="38" t="n"/>
      <c r="O53" s="39">
        <f>IF(OR($A53="",$H53="",$I53=""),"",IFERROR($I53*VLOOKUP($H53,Assumptions!$A$5:$B$8,2,FALSE),""))</f>
        <v/>
      </c>
      <c r="P53" s="39">
        <f>IF(OR($A53="",$J53="",$K53=""),"",IFERROR($K53*VLOOKUP($J53,Assumptions!$D$5:$E$10,2,FALSE),""))</f>
        <v/>
      </c>
      <c r="Q53" s="39">
        <f>IF(OR($A53="",$L53=""),"",IFERROR($L53*Assumptions!$B$13,""))</f>
        <v/>
      </c>
      <c r="R53" s="39">
        <f>IF(OR($A53="",$M53=""),"",IFERROR($M53*Assumptions!$B$14,""))</f>
        <v/>
      </c>
      <c r="S53" s="39">
        <f>IF(OR($A53="",$N53="",$O53="",$P53="",$Q53="",$R53=""),"",IFERROR(SUM($N53:$R53),""))</f>
        <v/>
      </c>
      <c r="T53" s="40" t="n"/>
      <c r="U53" s="39">
        <f>IF(OR($A53="",$S53="",$T53=""),"",IFERROR($S53*(1+$T53),""))</f>
        <v/>
      </c>
      <c r="V53" s="38" t="n"/>
      <c r="W53" s="41">
        <f>IF(OR($A53="",$V53="",$V53=0,$S53=""),"",IFERROR(($V53-$S53)/$V53,""))</f>
        <v/>
      </c>
      <c r="X53" s="17" t="n"/>
      <c r="Y53" s="15" t="n"/>
    </row>
    <row r="54">
      <c r="A54" s="14" t="n"/>
      <c r="B54" s="15" t="n"/>
      <c r="C54" s="14" t="n"/>
      <c r="D54" s="14" t="n"/>
      <c r="E54" s="14" t="n"/>
      <c r="F54" s="16" t="n"/>
      <c r="G54" s="17" t="n"/>
      <c r="H54" s="14" t="n"/>
      <c r="I54" s="16" t="n"/>
      <c r="J54" s="14" t="n"/>
      <c r="K54" s="16" t="n"/>
      <c r="L54" s="18" t="n"/>
      <c r="M54" s="37" t="n"/>
      <c r="N54" s="38" t="n"/>
      <c r="O54" s="42">
        <f>IF(OR($A54="",$H54="",$I54=""),"",IFERROR($I54*VLOOKUP($H54,Assumptions!$A$5:$B$8,2,FALSE),""))</f>
        <v/>
      </c>
      <c r="P54" s="42">
        <f>IF(OR($A54="",$J54="",$K54=""),"",IFERROR($K54*VLOOKUP($J54,Assumptions!$D$5:$E$10,2,FALSE),""))</f>
        <v/>
      </c>
      <c r="Q54" s="42">
        <f>IF(OR($A54="",$L54=""),"",IFERROR($L54*Assumptions!$B$13,""))</f>
        <v/>
      </c>
      <c r="R54" s="42">
        <f>IF(OR($A54="",$M54=""),"",IFERROR($M54*Assumptions!$B$14,""))</f>
        <v/>
      </c>
      <c r="S54" s="42">
        <f>IF(OR($A54="",$N54="",$O54="",$P54="",$Q54="",$R54=""),"",IFERROR(SUM($N54:$R54),""))</f>
        <v/>
      </c>
      <c r="T54" s="40" t="n"/>
      <c r="U54" s="42">
        <f>IF(OR($A54="",$S54="",$T54=""),"",IFERROR($S54*(1+$T54),""))</f>
        <v/>
      </c>
      <c r="V54" s="38" t="n"/>
      <c r="W54" s="43">
        <f>IF(OR($A54="",$V54="",$V54=0,$S54=""),"",IFERROR(($V54-$S54)/$V54,""))</f>
        <v/>
      </c>
      <c r="X54" s="17" t="n"/>
      <c r="Y54" s="15" t="n"/>
    </row>
    <row r="55">
      <c r="A55" s="14" t="n"/>
      <c r="B55" s="15" t="n"/>
      <c r="C55" s="14" t="n"/>
      <c r="D55" s="14" t="n"/>
      <c r="E55" s="14" t="n"/>
      <c r="F55" s="16" t="n"/>
      <c r="G55" s="17" t="n"/>
      <c r="H55" s="14" t="n"/>
      <c r="I55" s="16" t="n"/>
      <c r="J55" s="14" t="n"/>
      <c r="K55" s="16" t="n"/>
      <c r="L55" s="18" t="n"/>
      <c r="M55" s="37" t="n"/>
      <c r="N55" s="38" t="n"/>
      <c r="O55" s="39">
        <f>IF(OR($A55="",$H55="",$I55=""),"",IFERROR($I55*VLOOKUP($H55,Assumptions!$A$5:$B$8,2,FALSE),""))</f>
        <v/>
      </c>
      <c r="P55" s="39">
        <f>IF(OR($A55="",$J55="",$K55=""),"",IFERROR($K55*VLOOKUP($J55,Assumptions!$D$5:$E$10,2,FALSE),""))</f>
        <v/>
      </c>
      <c r="Q55" s="39">
        <f>IF(OR($A55="",$L55=""),"",IFERROR($L55*Assumptions!$B$13,""))</f>
        <v/>
      </c>
      <c r="R55" s="39">
        <f>IF(OR($A55="",$M55=""),"",IFERROR($M55*Assumptions!$B$14,""))</f>
        <v/>
      </c>
      <c r="S55" s="39">
        <f>IF(OR($A55="",$N55="",$O55="",$P55="",$Q55="",$R55=""),"",IFERROR(SUM($N55:$R55),""))</f>
        <v/>
      </c>
      <c r="T55" s="40" t="n"/>
      <c r="U55" s="39">
        <f>IF(OR($A55="",$S55="",$T55=""),"",IFERROR($S55*(1+$T55),""))</f>
        <v/>
      </c>
      <c r="V55" s="38" t="n"/>
      <c r="W55" s="41">
        <f>IF(OR($A55="",$V55="",$V55=0,$S55=""),"",IFERROR(($V55-$S55)/$V55,""))</f>
        <v/>
      </c>
      <c r="X55" s="17" t="n"/>
      <c r="Y55" s="15" t="n"/>
    </row>
    <row r="56">
      <c r="A56" s="14" t="n"/>
      <c r="B56" s="15" t="n"/>
      <c r="C56" s="14" t="n"/>
      <c r="D56" s="14" t="n"/>
      <c r="E56" s="14" t="n"/>
      <c r="F56" s="16" t="n"/>
      <c r="G56" s="17" t="n"/>
      <c r="H56" s="14" t="n"/>
      <c r="I56" s="16" t="n"/>
      <c r="J56" s="14" t="n"/>
      <c r="K56" s="16" t="n"/>
      <c r="L56" s="18" t="n"/>
      <c r="M56" s="37" t="n"/>
      <c r="N56" s="38" t="n"/>
      <c r="O56" s="42">
        <f>IF(OR($A56="",$H56="",$I56=""),"",IFERROR($I56*VLOOKUP($H56,Assumptions!$A$5:$B$8,2,FALSE),""))</f>
        <v/>
      </c>
      <c r="P56" s="42">
        <f>IF(OR($A56="",$J56="",$K56=""),"",IFERROR($K56*VLOOKUP($J56,Assumptions!$D$5:$E$10,2,FALSE),""))</f>
        <v/>
      </c>
      <c r="Q56" s="42">
        <f>IF(OR($A56="",$L56=""),"",IFERROR($L56*Assumptions!$B$13,""))</f>
        <v/>
      </c>
      <c r="R56" s="42">
        <f>IF(OR($A56="",$M56=""),"",IFERROR($M56*Assumptions!$B$14,""))</f>
        <v/>
      </c>
      <c r="S56" s="42">
        <f>IF(OR($A56="",$N56="",$O56="",$P56="",$Q56="",$R56=""),"",IFERROR(SUM($N56:$R56),""))</f>
        <v/>
      </c>
      <c r="T56" s="40" t="n"/>
      <c r="U56" s="42">
        <f>IF(OR($A56="",$S56="",$T56=""),"",IFERROR($S56*(1+$T56),""))</f>
        <v/>
      </c>
      <c r="V56" s="38" t="n"/>
      <c r="W56" s="43">
        <f>IF(OR($A56="",$V56="",$V56=0,$S56=""),"",IFERROR(($V56-$S56)/$V56,""))</f>
        <v/>
      </c>
      <c r="X56" s="17" t="n"/>
      <c r="Y56" s="15" t="n"/>
    </row>
    <row r="57">
      <c r="A57" s="14" t="n"/>
      <c r="B57" s="15" t="n"/>
      <c r="C57" s="14" t="n"/>
      <c r="D57" s="14" t="n"/>
      <c r="E57" s="14" t="n"/>
      <c r="F57" s="16" t="n"/>
      <c r="G57" s="17" t="n"/>
      <c r="H57" s="14" t="n"/>
      <c r="I57" s="16" t="n"/>
      <c r="J57" s="14" t="n"/>
      <c r="K57" s="16" t="n"/>
      <c r="L57" s="18" t="n"/>
      <c r="M57" s="37" t="n"/>
      <c r="N57" s="38" t="n"/>
      <c r="O57" s="39">
        <f>IF(OR($A57="",$H57="",$I57=""),"",IFERROR($I57*VLOOKUP($H57,Assumptions!$A$5:$B$8,2,FALSE),""))</f>
        <v/>
      </c>
      <c r="P57" s="39">
        <f>IF(OR($A57="",$J57="",$K57=""),"",IFERROR($K57*VLOOKUP($J57,Assumptions!$D$5:$E$10,2,FALSE),""))</f>
        <v/>
      </c>
      <c r="Q57" s="39">
        <f>IF(OR($A57="",$L57=""),"",IFERROR($L57*Assumptions!$B$13,""))</f>
        <v/>
      </c>
      <c r="R57" s="39">
        <f>IF(OR($A57="",$M57=""),"",IFERROR($M57*Assumptions!$B$14,""))</f>
        <v/>
      </c>
      <c r="S57" s="39">
        <f>IF(OR($A57="",$N57="",$O57="",$P57="",$Q57="",$R57=""),"",IFERROR(SUM($N57:$R57),""))</f>
        <v/>
      </c>
      <c r="T57" s="40" t="n"/>
      <c r="U57" s="39">
        <f>IF(OR($A57="",$S57="",$T57=""),"",IFERROR($S57*(1+$T57),""))</f>
        <v/>
      </c>
      <c r="V57" s="38" t="n"/>
      <c r="W57" s="41">
        <f>IF(OR($A57="",$V57="",$V57=0,$S57=""),"",IFERROR(($V57-$S57)/$V57,""))</f>
        <v/>
      </c>
      <c r="X57" s="17" t="n"/>
      <c r="Y57" s="15" t="n"/>
    </row>
    <row r="58">
      <c r="A58" s="14" t="n"/>
      <c r="B58" s="15" t="n"/>
      <c r="C58" s="14" t="n"/>
      <c r="D58" s="14" t="n"/>
      <c r="E58" s="14" t="n"/>
      <c r="F58" s="16" t="n"/>
      <c r="G58" s="17" t="n"/>
      <c r="H58" s="14" t="n"/>
      <c r="I58" s="16" t="n"/>
      <c r="J58" s="14" t="n"/>
      <c r="K58" s="16" t="n"/>
      <c r="L58" s="18" t="n"/>
      <c r="M58" s="37" t="n"/>
      <c r="N58" s="38" t="n"/>
      <c r="O58" s="42">
        <f>IF(OR($A58="",$H58="",$I58=""),"",IFERROR($I58*VLOOKUP($H58,Assumptions!$A$5:$B$8,2,FALSE),""))</f>
        <v/>
      </c>
      <c r="P58" s="42">
        <f>IF(OR($A58="",$J58="",$K58=""),"",IFERROR($K58*VLOOKUP($J58,Assumptions!$D$5:$E$10,2,FALSE),""))</f>
        <v/>
      </c>
      <c r="Q58" s="42">
        <f>IF(OR($A58="",$L58=""),"",IFERROR($L58*Assumptions!$B$13,""))</f>
        <v/>
      </c>
      <c r="R58" s="42">
        <f>IF(OR($A58="",$M58=""),"",IFERROR($M58*Assumptions!$B$14,""))</f>
        <v/>
      </c>
      <c r="S58" s="42">
        <f>IF(OR($A58="",$N58="",$O58="",$P58="",$Q58="",$R58=""),"",IFERROR(SUM($N58:$R58),""))</f>
        <v/>
      </c>
      <c r="T58" s="40" t="n"/>
      <c r="U58" s="42">
        <f>IF(OR($A58="",$S58="",$T58=""),"",IFERROR($S58*(1+$T58),""))</f>
        <v/>
      </c>
      <c r="V58" s="38" t="n"/>
      <c r="W58" s="43">
        <f>IF(OR($A58="",$V58="",$V58=0,$S58=""),"",IFERROR(($V58-$S58)/$V58,""))</f>
        <v/>
      </c>
      <c r="X58" s="17" t="n"/>
      <c r="Y58" s="15" t="n"/>
    </row>
    <row r="59">
      <c r="A59" s="14" t="n"/>
      <c r="B59" s="15" t="n"/>
      <c r="C59" s="14" t="n"/>
      <c r="D59" s="14" t="n"/>
      <c r="E59" s="14" t="n"/>
      <c r="F59" s="16" t="n"/>
      <c r="G59" s="17" t="n"/>
      <c r="H59" s="14" t="n"/>
      <c r="I59" s="16" t="n"/>
      <c r="J59" s="14" t="n"/>
      <c r="K59" s="16" t="n"/>
      <c r="L59" s="18" t="n"/>
      <c r="M59" s="37" t="n"/>
      <c r="N59" s="38" t="n"/>
      <c r="O59" s="39">
        <f>IF(OR($A59="",$H59="",$I59=""),"",IFERROR($I59*VLOOKUP($H59,Assumptions!$A$5:$B$8,2,FALSE),""))</f>
        <v/>
      </c>
      <c r="P59" s="39">
        <f>IF(OR($A59="",$J59="",$K59=""),"",IFERROR($K59*VLOOKUP($J59,Assumptions!$D$5:$E$10,2,FALSE),""))</f>
        <v/>
      </c>
      <c r="Q59" s="39">
        <f>IF(OR($A59="",$L59=""),"",IFERROR($L59*Assumptions!$B$13,""))</f>
        <v/>
      </c>
      <c r="R59" s="39">
        <f>IF(OR($A59="",$M59=""),"",IFERROR($M59*Assumptions!$B$14,""))</f>
        <v/>
      </c>
      <c r="S59" s="39">
        <f>IF(OR($A59="",$N59="",$O59="",$P59="",$Q59="",$R59=""),"",IFERROR(SUM($N59:$R59),""))</f>
        <v/>
      </c>
      <c r="T59" s="40" t="n"/>
      <c r="U59" s="39">
        <f>IF(OR($A59="",$S59="",$T59=""),"",IFERROR($S59*(1+$T59),""))</f>
        <v/>
      </c>
      <c r="V59" s="38" t="n"/>
      <c r="W59" s="41">
        <f>IF(OR($A59="",$V59="",$V59=0,$S59=""),"",IFERROR(($V59-$S59)/$V59,""))</f>
        <v/>
      </c>
      <c r="X59" s="17" t="n"/>
      <c r="Y59" s="15" t="n"/>
    </row>
    <row r="60">
      <c r="A60" s="14" t="n"/>
      <c r="B60" s="15" t="n"/>
      <c r="C60" s="14" t="n"/>
      <c r="D60" s="14" t="n"/>
      <c r="E60" s="14" t="n"/>
      <c r="F60" s="16" t="n"/>
      <c r="G60" s="17" t="n"/>
      <c r="H60" s="14" t="n"/>
      <c r="I60" s="16" t="n"/>
      <c r="J60" s="14" t="n"/>
      <c r="K60" s="16" t="n"/>
      <c r="L60" s="18" t="n"/>
      <c r="M60" s="37" t="n"/>
      <c r="N60" s="38" t="n"/>
      <c r="O60" s="42">
        <f>IF(OR($A60="",$H60="",$I60=""),"",IFERROR($I60*VLOOKUP($H60,Assumptions!$A$5:$B$8,2,FALSE),""))</f>
        <v/>
      </c>
      <c r="P60" s="42">
        <f>IF(OR($A60="",$J60="",$K60=""),"",IFERROR($K60*VLOOKUP($J60,Assumptions!$D$5:$E$10,2,FALSE),""))</f>
        <v/>
      </c>
      <c r="Q60" s="42">
        <f>IF(OR($A60="",$L60=""),"",IFERROR($L60*Assumptions!$B$13,""))</f>
        <v/>
      </c>
      <c r="R60" s="42">
        <f>IF(OR($A60="",$M60=""),"",IFERROR($M60*Assumptions!$B$14,""))</f>
        <v/>
      </c>
      <c r="S60" s="42">
        <f>IF(OR($A60="",$N60="",$O60="",$P60="",$Q60="",$R60=""),"",IFERROR(SUM($N60:$R60),""))</f>
        <v/>
      </c>
      <c r="T60" s="40" t="n"/>
      <c r="U60" s="42">
        <f>IF(OR($A60="",$S60="",$T60=""),"",IFERROR($S60*(1+$T60),""))</f>
        <v/>
      </c>
      <c r="V60" s="38" t="n"/>
      <c r="W60" s="43">
        <f>IF(OR($A60="",$V60="",$V60=0,$S60=""),"",IFERROR(($V60-$S60)/$V60,""))</f>
        <v/>
      </c>
      <c r="X60" s="17" t="n"/>
      <c r="Y60" s="15" t="n"/>
    </row>
    <row r="61">
      <c r="A61" s="14" t="n"/>
      <c r="B61" s="15" t="n"/>
      <c r="C61" s="14" t="n"/>
      <c r="D61" s="14" t="n"/>
      <c r="E61" s="14" t="n"/>
      <c r="F61" s="16" t="n"/>
      <c r="G61" s="17" t="n"/>
      <c r="H61" s="14" t="n"/>
      <c r="I61" s="16" t="n"/>
      <c r="J61" s="14" t="n"/>
      <c r="K61" s="16" t="n"/>
      <c r="L61" s="18" t="n"/>
      <c r="M61" s="37" t="n"/>
      <c r="N61" s="38" t="n"/>
      <c r="O61" s="39">
        <f>IF(OR($A61="",$H61="",$I61=""),"",IFERROR($I61*VLOOKUP($H61,Assumptions!$A$5:$B$8,2,FALSE),""))</f>
        <v/>
      </c>
      <c r="P61" s="39">
        <f>IF(OR($A61="",$J61="",$K61=""),"",IFERROR($K61*VLOOKUP($J61,Assumptions!$D$5:$E$10,2,FALSE),""))</f>
        <v/>
      </c>
      <c r="Q61" s="39">
        <f>IF(OR($A61="",$L61=""),"",IFERROR($L61*Assumptions!$B$13,""))</f>
        <v/>
      </c>
      <c r="R61" s="39">
        <f>IF(OR($A61="",$M61=""),"",IFERROR($M61*Assumptions!$B$14,""))</f>
        <v/>
      </c>
      <c r="S61" s="39">
        <f>IF(OR($A61="",$N61="",$O61="",$P61="",$Q61="",$R61=""),"",IFERROR(SUM($N61:$R61),""))</f>
        <v/>
      </c>
      <c r="T61" s="40" t="n"/>
      <c r="U61" s="39">
        <f>IF(OR($A61="",$S61="",$T61=""),"",IFERROR($S61*(1+$T61),""))</f>
        <v/>
      </c>
      <c r="V61" s="38" t="n"/>
      <c r="W61" s="41">
        <f>IF(OR($A61="",$V61="",$V61=0,$S61=""),"",IFERROR(($V61-$S61)/$V61,""))</f>
        <v/>
      </c>
      <c r="X61" s="17" t="n"/>
      <c r="Y61" s="15" t="n"/>
    </row>
    <row r="62">
      <c r="A62" s="14" t="n"/>
      <c r="B62" s="15" t="n"/>
      <c r="C62" s="14" t="n"/>
      <c r="D62" s="14" t="n"/>
      <c r="E62" s="14" t="n"/>
      <c r="F62" s="16" t="n"/>
      <c r="G62" s="17" t="n"/>
      <c r="H62" s="14" t="n"/>
      <c r="I62" s="16" t="n"/>
      <c r="J62" s="14" t="n"/>
      <c r="K62" s="16" t="n"/>
      <c r="L62" s="18" t="n"/>
      <c r="M62" s="37" t="n"/>
      <c r="N62" s="38" t="n"/>
      <c r="O62" s="42">
        <f>IF(OR($A62="",$H62="",$I62=""),"",IFERROR($I62*VLOOKUP($H62,Assumptions!$A$5:$B$8,2,FALSE),""))</f>
        <v/>
      </c>
      <c r="P62" s="42">
        <f>IF(OR($A62="",$J62="",$K62=""),"",IFERROR($K62*VLOOKUP($J62,Assumptions!$D$5:$E$10,2,FALSE),""))</f>
        <v/>
      </c>
      <c r="Q62" s="42">
        <f>IF(OR($A62="",$L62=""),"",IFERROR($L62*Assumptions!$B$13,""))</f>
        <v/>
      </c>
      <c r="R62" s="42">
        <f>IF(OR($A62="",$M62=""),"",IFERROR($M62*Assumptions!$B$14,""))</f>
        <v/>
      </c>
      <c r="S62" s="42">
        <f>IF(OR($A62="",$N62="",$O62="",$P62="",$Q62="",$R62=""),"",IFERROR(SUM($N62:$R62),""))</f>
        <v/>
      </c>
      <c r="T62" s="40" t="n"/>
      <c r="U62" s="42">
        <f>IF(OR($A62="",$S62="",$T62=""),"",IFERROR($S62*(1+$T62),""))</f>
        <v/>
      </c>
      <c r="V62" s="38" t="n"/>
      <c r="W62" s="43">
        <f>IF(OR($A62="",$V62="",$V62=0,$S62=""),"",IFERROR(($V62-$S62)/$V62,""))</f>
        <v/>
      </c>
      <c r="X62" s="17" t="n"/>
      <c r="Y62" s="15" t="n"/>
    </row>
    <row r="63">
      <c r="A63" s="14" t="n"/>
      <c r="B63" s="15" t="n"/>
      <c r="C63" s="14" t="n"/>
      <c r="D63" s="14" t="n"/>
      <c r="E63" s="14" t="n"/>
      <c r="F63" s="16" t="n"/>
      <c r="G63" s="17" t="n"/>
      <c r="H63" s="14" t="n"/>
      <c r="I63" s="16" t="n"/>
      <c r="J63" s="14" t="n"/>
      <c r="K63" s="16" t="n"/>
      <c r="L63" s="18" t="n"/>
      <c r="M63" s="37" t="n"/>
      <c r="N63" s="38" t="n"/>
      <c r="O63" s="39">
        <f>IF(OR($A63="",$H63="",$I63=""),"",IFERROR($I63*VLOOKUP($H63,Assumptions!$A$5:$B$8,2,FALSE),""))</f>
        <v/>
      </c>
      <c r="P63" s="39">
        <f>IF(OR($A63="",$J63="",$K63=""),"",IFERROR($K63*VLOOKUP($J63,Assumptions!$D$5:$E$10,2,FALSE),""))</f>
        <v/>
      </c>
      <c r="Q63" s="39">
        <f>IF(OR($A63="",$L63=""),"",IFERROR($L63*Assumptions!$B$13,""))</f>
        <v/>
      </c>
      <c r="R63" s="39">
        <f>IF(OR($A63="",$M63=""),"",IFERROR($M63*Assumptions!$B$14,""))</f>
        <v/>
      </c>
      <c r="S63" s="39">
        <f>IF(OR($A63="",$N63="",$O63="",$P63="",$Q63="",$R63=""),"",IFERROR(SUM($N63:$R63),""))</f>
        <v/>
      </c>
      <c r="T63" s="40" t="n"/>
      <c r="U63" s="39">
        <f>IF(OR($A63="",$S63="",$T63=""),"",IFERROR($S63*(1+$T63),""))</f>
        <v/>
      </c>
      <c r="V63" s="38" t="n"/>
      <c r="W63" s="41">
        <f>IF(OR($A63="",$V63="",$V63=0,$S63=""),"",IFERROR(($V63-$S63)/$V63,""))</f>
        <v/>
      </c>
      <c r="X63" s="17" t="n"/>
      <c r="Y63" s="15" t="n"/>
    </row>
    <row r="64">
      <c r="A64" s="14" t="n"/>
      <c r="B64" s="15" t="n"/>
      <c r="C64" s="14" t="n"/>
      <c r="D64" s="14" t="n"/>
      <c r="E64" s="14" t="n"/>
      <c r="F64" s="16" t="n"/>
      <c r="G64" s="17" t="n"/>
      <c r="H64" s="14" t="n"/>
      <c r="I64" s="16" t="n"/>
      <c r="J64" s="14" t="n"/>
      <c r="K64" s="16" t="n"/>
      <c r="L64" s="18" t="n"/>
      <c r="M64" s="37" t="n"/>
      <c r="N64" s="38" t="n"/>
      <c r="O64" s="42">
        <f>IF(OR($A64="",$H64="",$I64=""),"",IFERROR($I64*VLOOKUP($H64,Assumptions!$A$5:$B$8,2,FALSE),""))</f>
        <v/>
      </c>
      <c r="P64" s="42">
        <f>IF(OR($A64="",$J64="",$K64=""),"",IFERROR($K64*VLOOKUP($J64,Assumptions!$D$5:$E$10,2,FALSE),""))</f>
        <v/>
      </c>
      <c r="Q64" s="42">
        <f>IF(OR($A64="",$L64=""),"",IFERROR($L64*Assumptions!$B$13,""))</f>
        <v/>
      </c>
      <c r="R64" s="42">
        <f>IF(OR($A64="",$M64=""),"",IFERROR($M64*Assumptions!$B$14,""))</f>
        <v/>
      </c>
      <c r="S64" s="42">
        <f>IF(OR($A64="",$N64="",$O64="",$P64="",$Q64="",$R64=""),"",IFERROR(SUM($N64:$R64),""))</f>
        <v/>
      </c>
      <c r="T64" s="40" t="n"/>
      <c r="U64" s="42">
        <f>IF(OR($A64="",$S64="",$T64=""),"",IFERROR($S64*(1+$T64),""))</f>
        <v/>
      </c>
      <c r="V64" s="38" t="n"/>
      <c r="W64" s="43">
        <f>IF(OR($A64="",$V64="",$V64=0,$S64=""),"",IFERROR(($V64-$S64)/$V64,""))</f>
        <v/>
      </c>
      <c r="X64" s="17" t="n"/>
      <c r="Y64" s="15" t="n"/>
    </row>
    <row r="65">
      <c r="A65" s="14" t="n"/>
      <c r="B65" s="15" t="n"/>
      <c r="C65" s="14" t="n"/>
      <c r="D65" s="14" t="n"/>
      <c r="E65" s="14" t="n"/>
      <c r="F65" s="16" t="n"/>
      <c r="G65" s="17" t="n"/>
      <c r="H65" s="14" t="n"/>
      <c r="I65" s="16" t="n"/>
      <c r="J65" s="14" t="n"/>
      <c r="K65" s="16" t="n"/>
      <c r="L65" s="18" t="n"/>
      <c r="M65" s="37" t="n"/>
      <c r="N65" s="38" t="n"/>
      <c r="O65" s="39">
        <f>IF(OR($A65="",$H65="",$I65=""),"",IFERROR($I65*VLOOKUP($H65,Assumptions!$A$5:$B$8,2,FALSE),""))</f>
        <v/>
      </c>
      <c r="P65" s="39">
        <f>IF(OR($A65="",$J65="",$K65=""),"",IFERROR($K65*VLOOKUP($J65,Assumptions!$D$5:$E$10,2,FALSE),""))</f>
        <v/>
      </c>
      <c r="Q65" s="39">
        <f>IF(OR($A65="",$L65=""),"",IFERROR($L65*Assumptions!$B$13,""))</f>
        <v/>
      </c>
      <c r="R65" s="39">
        <f>IF(OR($A65="",$M65=""),"",IFERROR($M65*Assumptions!$B$14,""))</f>
        <v/>
      </c>
      <c r="S65" s="39">
        <f>IF(OR($A65="",$N65="",$O65="",$P65="",$Q65="",$R65=""),"",IFERROR(SUM($N65:$R65),""))</f>
        <v/>
      </c>
      <c r="T65" s="40" t="n"/>
      <c r="U65" s="39">
        <f>IF(OR($A65="",$S65="",$T65=""),"",IFERROR($S65*(1+$T65),""))</f>
        <v/>
      </c>
      <c r="V65" s="38" t="n"/>
      <c r="W65" s="41">
        <f>IF(OR($A65="",$V65="",$V65=0,$S65=""),"",IFERROR(($V65-$S65)/$V65,""))</f>
        <v/>
      </c>
      <c r="X65" s="17" t="n"/>
      <c r="Y65" s="15" t="n"/>
    </row>
    <row r="66">
      <c r="A66" s="14" t="n"/>
      <c r="B66" s="15" t="n"/>
      <c r="C66" s="14" t="n"/>
      <c r="D66" s="14" t="n"/>
      <c r="E66" s="14" t="n"/>
      <c r="F66" s="16" t="n"/>
      <c r="G66" s="17" t="n"/>
      <c r="H66" s="14" t="n"/>
      <c r="I66" s="16" t="n"/>
      <c r="J66" s="14" t="n"/>
      <c r="K66" s="16" t="n"/>
      <c r="L66" s="18" t="n"/>
      <c r="M66" s="37" t="n"/>
      <c r="N66" s="38" t="n"/>
      <c r="O66" s="42">
        <f>IF(OR($A66="",$H66="",$I66=""),"",IFERROR($I66*VLOOKUP($H66,Assumptions!$A$5:$B$8,2,FALSE),""))</f>
        <v/>
      </c>
      <c r="P66" s="42">
        <f>IF(OR($A66="",$J66="",$K66=""),"",IFERROR($K66*VLOOKUP($J66,Assumptions!$D$5:$E$10,2,FALSE),""))</f>
        <v/>
      </c>
      <c r="Q66" s="42">
        <f>IF(OR($A66="",$L66=""),"",IFERROR($L66*Assumptions!$B$13,""))</f>
        <v/>
      </c>
      <c r="R66" s="42">
        <f>IF(OR($A66="",$M66=""),"",IFERROR($M66*Assumptions!$B$14,""))</f>
        <v/>
      </c>
      <c r="S66" s="42">
        <f>IF(OR($A66="",$N66="",$O66="",$P66="",$Q66="",$R66=""),"",IFERROR(SUM($N66:$R66),""))</f>
        <v/>
      </c>
      <c r="T66" s="40" t="n"/>
      <c r="U66" s="42">
        <f>IF(OR($A66="",$S66="",$T66=""),"",IFERROR($S66*(1+$T66),""))</f>
        <v/>
      </c>
      <c r="V66" s="38" t="n"/>
      <c r="W66" s="43">
        <f>IF(OR($A66="",$V66="",$V66=0,$S66=""),"",IFERROR(($V66-$S66)/$V66,""))</f>
        <v/>
      </c>
      <c r="X66" s="17" t="n"/>
      <c r="Y66" s="15" t="n"/>
    </row>
    <row r="67">
      <c r="A67" s="14" t="n"/>
      <c r="B67" s="15" t="n"/>
      <c r="C67" s="14" t="n"/>
      <c r="D67" s="14" t="n"/>
      <c r="E67" s="14" t="n"/>
      <c r="F67" s="16" t="n"/>
      <c r="G67" s="17" t="n"/>
      <c r="H67" s="14" t="n"/>
      <c r="I67" s="16" t="n"/>
      <c r="J67" s="14" t="n"/>
      <c r="K67" s="16" t="n"/>
      <c r="L67" s="18" t="n"/>
      <c r="M67" s="37" t="n"/>
      <c r="N67" s="38" t="n"/>
      <c r="O67" s="39">
        <f>IF(OR($A67="",$H67="",$I67=""),"",IFERROR($I67*VLOOKUP($H67,Assumptions!$A$5:$B$8,2,FALSE),""))</f>
        <v/>
      </c>
      <c r="P67" s="39">
        <f>IF(OR($A67="",$J67="",$K67=""),"",IFERROR($K67*VLOOKUP($J67,Assumptions!$D$5:$E$10,2,FALSE),""))</f>
        <v/>
      </c>
      <c r="Q67" s="39">
        <f>IF(OR($A67="",$L67=""),"",IFERROR($L67*Assumptions!$B$13,""))</f>
        <v/>
      </c>
      <c r="R67" s="39">
        <f>IF(OR($A67="",$M67=""),"",IFERROR($M67*Assumptions!$B$14,""))</f>
        <v/>
      </c>
      <c r="S67" s="39">
        <f>IF(OR($A67="",$N67="",$O67="",$P67="",$Q67="",$R67=""),"",IFERROR(SUM($N67:$R67),""))</f>
        <v/>
      </c>
      <c r="T67" s="40" t="n"/>
      <c r="U67" s="39">
        <f>IF(OR($A67="",$S67="",$T67=""),"",IFERROR($S67*(1+$T67),""))</f>
        <v/>
      </c>
      <c r="V67" s="38" t="n"/>
      <c r="W67" s="41">
        <f>IF(OR($A67="",$V67="",$V67=0,$S67=""),"",IFERROR(($V67-$S67)/$V67,""))</f>
        <v/>
      </c>
      <c r="X67" s="17" t="n"/>
      <c r="Y67" s="15" t="n"/>
    </row>
    <row r="68">
      <c r="A68" s="14" t="n"/>
      <c r="B68" s="15" t="n"/>
      <c r="C68" s="14" t="n"/>
      <c r="D68" s="14" t="n"/>
      <c r="E68" s="14" t="n"/>
      <c r="F68" s="16" t="n"/>
      <c r="G68" s="17" t="n"/>
      <c r="H68" s="14" t="n"/>
      <c r="I68" s="16" t="n"/>
      <c r="J68" s="14" t="n"/>
      <c r="K68" s="16" t="n"/>
      <c r="L68" s="18" t="n"/>
      <c r="M68" s="37" t="n"/>
      <c r="N68" s="38" t="n"/>
      <c r="O68" s="42">
        <f>IF(OR($A68="",$H68="",$I68=""),"",IFERROR($I68*VLOOKUP($H68,Assumptions!$A$5:$B$8,2,FALSE),""))</f>
        <v/>
      </c>
      <c r="P68" s="42">
        <f>IF(OR($A68="",$J68="",$K68=""),"",IFERROR($K68*VLOOKUP($J68,Assumptions!$D$5:$E$10,2,FALSE),""))</f>
        <v/>
      </c>
      <c r="Q68" s="42">
        <f>IF(OR($A68="",$L68=""),"",IFERROR($L68*Assumptions!$B$13,""))</f>
        <v/>
      </c>
      <c r="R68" s="42">
        <f>IF(OR($A68="",$M68=""),"",IFERROR($M68*Assumptions!$B$14,""))</f>
        <v/>
      </c>
      <c r="S68" s="42">
        <f>IF(OR($A68="",$N68="",$O68="",$P68="",$Q68="",$R68=""),"",IFERROR(SUM($N68:$R68),""))</f>
        <v/>
      </c>
      <c r="T68" s="40" t="n"/>
      <c r="U68" s="42">
        <f>IF(OR($A68="",$S68="",$T68=""),"",IFERROR($S68*(1+$T68),""))</f>
        <v/>
      </c>
      <c r="V68" s="38" t="n"/>
      <c r="W68" s="43">
        <f>IF(OR($A68="",$V68="",$V68=0,$S68=""),"",IFERROR(($V68-$S68)/$V68,""))</f>
        <v/>
      </c>
      <c r="X68" s="17" t="n"/>
      <c r="Y68" s="15" t="n"/>
    </row>
    <row r="69">
      <c r="A69" s="14" t="n"/>
      <c r="B69" s="15" t="n"/>
      <c r="C69" s="14" t="n"/>
      <c r="D69" s="14" t="n"/>
      <c r="E69" s="14" t="n"/>
      <c r="F69" s="16" t="n"/>
      <c r="G69" s="17" t="n"/>
      <c r="H69" s="14" t="n"/>
      <c r="I69" s="16" t="n"/>
      <c r="J69" s="14" t="n"/>
      <c r="K69" s="16" t="n"/>
      <c r="L69" s="18" t="n"/>
      <c r="M69" s="37" t="n"/>
      <c r="N69" s="38" t="n"/>
      <c r="O69" s="39">
        <f>IF(OR($A69="",$H69="",$I69=""),"",IFERROR($I69*VLOOKUP($H69,Assumptions!$A$5:$B$8,2,FALSE),""))</f>
        <v/>
      </c>
      <c r="P69" s="39">
        <f>IF(OR($A69="",$J69="",$K69=""),"",IFERROR($K69*VLOOKUP($J69,Assumptions!$D$5:$E$10,2,FALSE),""))</f>
        <v/>
      </c>
      <c r="Q69" s="39">
        <f>IF(OR($A69="",$L69=""),"",IFERROR($L69*Assumptions!$B$13,""))</f>
        <v/>
      </c>
      <c r="R69" s="39">
        <f>IF(OR($A69="",$M69=""),"",IFERROR($M69*Assumptions!$B$14,""))</f>
        <v/>
      </c>
      <c r="S69" s="39">
        <f>IF(OR($A69="",$N69="",$O69="",$P69="",$Q69="",$R69=""),"",IFERROR(SUM($N69:$R69),""))</f>
        <v/>
      </c>
      <c r="T69" s="40" t="n"/>
      <c r="U69" s="39">
        <f>IF(OR($A69="",$S69="",$T69=""),"",IFERROR($S69*(1+$T69),""))</f>
        <v/>
      </c>
      <c r="V69" s="38" t="n"/>
      <c r="W69" s="41">
        <f>IF(OR($A69="",$V69="",$V69=0,$S69=""),"",IFERROR(($V69-$S69)/$V69,""))</f>
        <v/>
      </c>
      <c r="X69" s="17" t="n"/>
      <c r="Y69" s="15" t="n"/>
    </row>
    <row r="70">
      <c r="A70" s="14" t="n"/>
      <c r="B70" s="15" t="n"/>
      <c r="C70" s="14" t="n"/>
      <c r="D70" s="14" t="n"/>
      <c r="E70" s="14" t="n"/>
      <c r="F70" s="16" t="n"/>
      <c r="G70" s="17" t="n"/>
      <c r="H70" s="14" t="n"/>
      <c r="I70" s="16" t="n"/>
      <c r="J70" s="14" t="n"/>
      <c r="K70" s="16" t="n"/>
      <c r="L70" s="18" t="n"/>
      <c r="M70" s="37" t="n"/>
      <c r="N70" s="38" t="n"/>
      <c r="O70" s="42">
        <f>IF(OR($A70="",$H70="",$I70=""),"",IFERROR($I70*VLOOKUP($H70,Assumptions!$A$5:$B$8,2,FALSE),""))</f>
        <v/>
      </c>
      <c r="P70" s="42">
        <f>IF(OR($A70="",$J70="",$K70=""),"",IFERROR($K70*VLOOKUP($J70,Assumptions!$D$5:$E$10,2,FALSE),""))</f>
        <v/>
      </c>
      <c r="Q70" s="42">
        <f>IF(OR($A70="",$L70=""),"",IFERROR($L70*Assumptions!$B$13,""))</f>
        <v/>
      </c>
      <c r="R70" s="42">
        <f>IF(OR($A70="",$M70=""),"",IFERROR($M70*Assumptions!$B$14,""))</f>
        <v/>
      </c>
      <c r="S70" s="42">
        <f>IF(OR($A70="",$N70="",$O70="",$P70="",$Q70="",$R70=""),"",IFERROR(SUM($N70:$R70),""))</f>
        <v/>
      </c>
      <c r="T70" s="40" t="n"/>
      <c r="U70" s="42">
        <f>IF(OR($A70="",$S70="",$T70=""),"",IFERROR($S70*(1+$T70),""))</f>
        <v/>
      </c>
      <c r="V70" s="38" t="n"/>
      <c r="W70" s="43">
        <f>IF(OR($A70="",$V70="",$V70=0,$S70=""),"",IFERROR(($V70-$S70)/$V70,""))</f>
        <v/>
      </c>
      <c r="X70" s="17" t="n"/>
      <c r="Y70" s="15" t="n"/>
    </row>
    <row r="71">
      <c r="A71" s="14" t="n"/>
      <c r="B71" s="15" t="n"/>
      <c r="C71" s="14" t="n"/>
      <c r="D71" s="14" t="n"/>
      <c r="E71" s="14" t="n"/>
      <c r="F71" s="16" t="n"/>
      <c r="G71" s="17" t="n"/>
      <c r="H71" s="14" t="n"/>
      <c r="I71" s="16" t="n"/>
      <c r="J71" s="14" t="n"/>
      <c r="K71" s="16" t="n"/>
      <c r="L71" s="18" t="n"/>
      <c r="M71" s="37" t="n"/>
      <c r="N71" s="38" t="n"/>
      <c r="O71" s="39">
        <f>IF(OR($A71="",$H71="",$I71=""),"",IFERROR($I71*VLOOKUP($H71,Assumptions!$A$5:$B$8,2,FALSE),""))</f>
        <v/>
      </c>
      <c r="P71" s="39">
        <f>IF(OR($A71="",$J71="",$K71=""),"",IFERROR($K71*VLOOKUP($J71,Assumptions!$D$5:$E$10,2,FALSE),""))</f>
        <v/>
      </c>
      <c r="Q71" s="39">
        <f>IF(OR($A71="",$L71=""),"",IFERROR($L71*Assumptions!$B$13,""))</f>
        <v/>
      </c>
      <c r="R71" s="39">
        <f>IF(OR($A71="",$M71=""),"",IFERROR($M71*Assumptions!$B$14,""))</f>
        <v/>
      </c>
      <c r="S71" s="39">
        <f>IF(OR($A71="",$N71="",$O71="",$P71="",$Q71="",$R71=""),"",IFERROR(SUM($N71:$R71),""))</f>
        <v/>
      </c>
      <c r="T71" s="40" t="n"/>
      <c r="U71" s="39">
        <f>IF(OR($A71="",$S71="",$T71=""),"",IFERROR($S71*(1+$T71),""))</f>
        <v/>
      </c>
      <c r="V71" s="38" t="n"/>
      <c r="W71" s="41">
        <f>IF(OR($A71="",$V71="",$V71=0,$S71=""),"",IFERROR(($V71-$S71)/$V71,""))</f>
        <v/>
      </c>
      <c r="X71" s="17" t="n"/>
      <c r="Y71" s="15" t="n"/>
    </row>
    <row r="72">
      <c r="A72" s="14" t="n"/>
      <c r="B72" s="15" t="n"/>
      <c r="C72" s="14" t="n"/>
      <c r="D72" s="14" t="n"/>
      <c r="E72" s="14" t="n"/>
      <c r="F72" s="16" t="n"/>
      <c r="G72" s="17" t="n"/>
      <c r="H72" s="14" t="n"/>
      <c r="I72" s="16" t="n"/>
      <c r="J72" s="14" t="n"/>
      <c r="K72" s="16" t="n"/>
      <c r="L72" s="18" t="n"/>
      <c r="M72" s="37" t="n"/>
      <c r="N72" s="38" t="n"/>
      <c r="O72" s="42">
        <f>IF(OR($A72="",$H72="",$I72=""),"",IFERROR($I72*VLOOKUP($H72,Assumptions!$A$5:$B$8,2,FALSE),""))</f>
        <v/>
      </c>
      <c r="P72" s="42">
        <f>IF(OR($A72="",$J72="",$K72=""),"",IFERROR($K72*VLOOKUP($J72,Assumptions!$D$5:$E$10,2,FALSE),""))</f>
        <v/>
      </c>
      <c r="Q72" s="42">
        <f>IF(OR($A72="",$L72=""),"",IFERROR($L72*Assumptions!$B$13,""))</f>
        <v/>
      </c>
      <c r="R72" s="42">
        <f>IF(OR($A72="",$M72=""),"",IFERROR($M72*Assumptions!$B$14,""))</f>
        <v/>
      </c>
      <c r="S72" s="42">
        <f>IF(OR($A72="",$N72="",$O72="",$P72="",$Q72="",$R72=""),"",IFERROR(SUM($N72:$R72),""))</f>
        <v/>
      </c>
      <c r="T72" s="40" t="n"/>
      <c r="U72" s="42">
        <f>IF(OR($A72="",$S72="",$T72=""),"",IFERROR($S72*(1+$T72),""))</f>
        <v/>
      </c>
      <c r="V72" s="38" t="n"/>
      <c r="W72" s="43">
        <f>IF(OR($A72="",$V72="",$V72=0,$S72=""),"",IFERROR(($V72-$S72)/$V72,""))</f>
        <v/>
      </c>
      <c r="X72" s="17" t="n"/>
      <c r="Y72" s="15" t="n"/>
    </row>
    <row r="73">
      <c r="A73" s="14" t="n"/>
      <c r="B73" s="15" t="n"/>
      <c r="C73" s="14" t="n"/>
      <c r="D73" s="14" t="n"/>
      <c r="E73" s="14" t="n"/>
      <c r="F73" s="16" t="n"/>
      <c r="G73" s="17" t="n"/>
      <c r="H73" s="14" t="n"/>
      <c r="I73" s="16" t="n"/>
      <c r="J73" s="14" t="n"/>
      <c r="K73" s="16" t="n"/>
      <c r="L73" s="18" t="n"/>
      <c r="M73" s="37" t="n"/>
      <c r="N73" s="38" t="n"/>
      <c r="O73" s="39">
        <f>IF(OR($A73="",$H73="",$I73=""),"",IFERROR($I73*VLOOKUP($H73,Assumptions!$A$5:$B$8,2,FALSE),""))</f>
        <v/>
      </c>
      <c r="P73" s="39">
        <f>IF(OR($A73="",$J73="",$K73=""),"",IFERROR($K73*VLOOKUP($J73,Assumptions!$D$5:$E$10,2,FALSE),""))</f>
        <v/>
      </c>
      <c r="Q73" s="39">
        <f>IF(OR($A73="",$L73=""),"",IFERROR($L73*Assumptions!$B$13,""))</f>
        <v/>
      </c>
      <c r="R73" s="39">
        <f>IF(OR($A73="",$M73=""),"",IFERROR($M73*Assumptions!$B$14,""))</f>
        <v/>
      </c>
      <c r="S73" s="39">
        <f>IF(OR($A73="",$N73="",$O73="",$P73="",$Q73="",$R73=""),"",IFERROR(SUM($N73:$R73),""))</f>
        <v/>
      </c>
      <c r="T73" s="40" t="n"/>
      <c r="U73" s="39">
        <f>IF(OR($A73="",$S73="",$T73=""),"",IFERROR($S73*(1+$T73),""))</f>
        <v/>
      </c>
      <c r="V73" s="38" t="n"/>
      <c r="W73" s="41">
        <f>IF(OR($A73="",$V73="",$V73=0,$S73=""),"",IFERROR(($V73-$S73)/$V73,""))</f>
        <v/>
      </c>
      <c r="X73" s="17" t="n"/>
      <c r="Y73" s="15" t="n"/>
    </row>
    <row r="74">
      <c r="A74" s="14" t="n"/>
      <c r="B74" s="15" t="n"/>
      <c r="C74" s="14" t="n"/>
      <c r="D74" s="14" t="n"/>
      <c r="E74" s="14" t="n"/>
      <c r="F74" s="16" t="n"/>
      <c r="G74" s="17" t="n"/>
      <c r="H74" s="14" t="n"/>
      <c r="I74" s="16" t="n"/>
      <c r="J74" s="14" t="n"/>
      <c r="K74" s="16" t="n"/>
      <c r="L74" s="18" t="n"/>
      <c r="M74" s="37" t="n"/>
      <c r="N74" s="38" t="n"/>
      <c r="O74" s="42">
        <f>IF(OR($A74="",$H74="",$I74=""),"",IFERROR($I74*VLOOKUP($H74,Assumptions!$A$5:$B$8,2,FALSE),""))</f>
        <v/>
      </c>
      <c r="P74" s="42">
        <f>IF(OR($A74="",$J74="",$K74=""),"",IFERROR($K74*VLOOKUP($J74,Assumptions!$D$5:$E$10,2,FALSE),""))</f>
        <v/>
      </c>
      <c r="Q74" s="42">
        <f>IF(OR($A74="",$L74=""),"",IFERROR($L74*Assumptions!$B$13,""))</f>
        <v/>
      </c>
      <c r="R74" s="42">
        <f>IF(OR($A74="",$M74=""),"",IFERROR($M74*Assumptions!$B$14,""))</f>
        <v/>
      </c>
      <c r="S74" s="42">
        <f>IF(OR($A74="",$N74="",$O74="",$P74="",$Q74="",$R74=""),"",IFERROR(SUM($N74:$R74),""))</f>
        <v/>
      </c>
      <c r="T74" s="40" t="n"/>
      <c r="U74" s="42">
        <f>IF(OR($A74="",$S74="",$T74=""),"",IFERROR($S74*(1+$T74),""))</f>
        <v/>
      </c>
      <c r="V74" s="38" t="n"/>
      <c r="W74" s="43">
        <f>IF(OR($A74="",$V74="",$V74=0,$S74=""),"",IFERROR(($V74-$S74)/$V74,""))</f>
        <v/>
      </c>
      <c r="X74" s="17" t="n"/>
      <c r="Y74" s="15" t="n"/>
    </row>
    <row r="75">
      <c r="A75" s="14" t="n"/>
      <c r="B75" s="15" t="n"/>
      <c r="C75" s="14" t="n"/>
      <c r="D75" s="14" t="n"/>
      <c r="E75" s="14" t="n"/>
      <c r="F75" s="16" t="n"/>
      <c r="G75" s="17" t="n"/>
      <c r="H75" s="14" t="n"/>
      <c r="I75" s="16" t="n"/>
      <c r="J75" s="14" t="n"/>
      <c r="K75" s="16" t="n"/>
      <c r="L75" s="18" t="n"/>
      <c r="M75" s="37" t="n"/>
      <c r="N75" s="38" t="n"/>
      <c r="O75" s="39">
        <f>IF(OR($A75="",$H75="",$I75=""),"",IFERROR($I75*VLOOKUP($H75,Assumptions!$A$5:$B$8,2,FALSE),""))</f>
        <v/>
      </c>
      <c r="P75" s="39">
        <f>IF(OR($A75="",$J75="",$K75=""),"",IFERROR($K75*VLOOKUP($J75,Assumptions!$D$5:$E$10,2,FALSE),""))</f>
        <v/>
      </c>
      <c r="Q75" s="39">
        <f>IF(OR($A75="",$L75=""),"",IFERROR($L75*Assumptions!$B$13,""))</f>
        <v/>
      </c>
      <c r="R75" s="39">
        <f>IF(OR($A75="",$M75=""),"",IFERROR($M75*Assumptions!$B$14,""))</f>
        <v/>
      </c>
      <c r="S75" s="39">
        <f>IF(OR($A75="",$N75="",$O75="",$P75="",$Q75="",$R75=""),"",IFERROR(SUM($N75:$R75),""))</f>
        <v/>
      </c>
      <c r="T75" s="40" t="n"/>
      <c r="U75" s="39">
        <f>IF(OR($A75="",$S75="",$T75=""),"",IFERROR($S75*(1+$T75),""))</f>
        <v/>
      </c>
      <c r="V75" s="38" t="n"/>
      <c r="W75" s="41">
        <f>IF(OR($A75="",$V75="",$V75=0,$S75=""),"",IFERROR(($V75-$S75)/$V75,""))</f>
        <v/>
      </c>
      <c r="X75" s="17" t="n"/>
      <c r="Y75" s="15" t="n"/>
    </row>
    <row r="76">
      <c r="A76" s="14" t="n"/>
      <c r="B76" s="15" t="n"/>
      <c r="C76" s="14" t="n"/>
      <c r="D76" s="14" t="n"/>
      <c r="E76" s="14" t="n"/>
      <c r="F76" s="16" t="n"/>
      <c r="G76" s="17" t="n"/>
      <c r="H76" s="14" t="n"/>
      <c r="I76" s="16" t="n"/>
      <c r="J76" s="14" t="n"/>
      <c r="K76" s="16" t="n"/>
      <c r="L76" s="18" t="n"/>
      <c r="M76" s="37" t="n"/>
      <c r="N76" s="38" t="n"/>
      <c r="O76" s="42">
        <f>IF(OR($A76="",$H76="",$I76=""),"",IFERROR($I76*VLOOKUP($H76,Assumptions!$A$5:$B$8,2,FALSE),""))</f>
        <v/>
      </c>
      <c r="P76" s="42">
        <f>IF(OR($A76="",$J76="",$K76=""),"",IFERROR($K76*VLOOKUP($J76,Assumptions!$D$5:$E$10,2,FALSE),""))</f>
        <v/>
      </c>
      <c r="Q76" s="42">
        <f>IF(OR($A76="",$L76=""),"",IFERROR($L76*Assumptions!$B$13,""))</f>
        <v/>
      </c>
      <c r="R76" s="42">
        <f>IF(OR($A76="",$M76=""),"",IFERROR($M76*Assumptions!$B$14,""))</f>
        <v/>
      </c>
      <c r="S76" s="42">
        <f>IF(OR($A76="",$N76="",$O76="",$P76="",$Q76="",$R76=""),"",IFERROR(SUM($N76:$R76),""))</f>
        <v/>
      </c>
      <c r="T76" s="40" t="n"/>
      <c r="U76" s="42">
        <f>IF(OR($A76="",$S76="",$T76=""),"",IFERROR($S76*(1+$T76),""))</f>
        <v/>
      </c>
      <c r="V76" s="38" t="n"/>
      <c r="W76" s="43">
        <f>IF(OR($A76="",$V76="",$V76=0,$S76=""),"",IFERROR(($V76-$S76)/$V76,""))</f>
        <v/>
      </c>
      <c r="X76" s="17" t="n"/>
      <c r="Y76" s="15" t="n"/>
    </row>
    <row r="77">
      <c r="A77" s="14" t="n"/>
      <c r="B77" s="15" t="n"/>
      <c r="C77" s="14" t="n"/>
      <c r="D77" s="14" t="n"/>
      <c r="E77" s="14" t="n"/>
      <c r="F77" s="16" t="n"/>
      <c r="G77" s="17" t="n"/>
      <c r="H77" s="14" t="n"/>
      <c r="I77" s="16" t="n"/>
      <c r="J77" s="14" t="n"/>
      <c r="K77" s="16" t="n"/>
      <c r="L77" s="18" t="n"/>
      <c r="M77" s="37" t="n"/>
      <c r="N77" s="38" t="n"/>
      <c r="O77" s="39">
        <f>IF(OR($A77="",$H77="",$I77=""),"",IFERROR($I77*VLOOKUP($H77,Assumptions!$A$5:$B$8,2,FALSE),""))</f>
        <v/>
      </c>
      <c r="P77" s="39">
        <f>IF(OR($A77="",$J77="",$K77=""),"",IFERROR($K77*VLOOKUP($J77,Assumptions!$D$5:$E$10,2,FALSE),""))</f>
        <v/>
      </c>
      <c r="Q77" s="39">
        <f>IF(OR($A77="",$L77=""),"",IFERROR($L77*Assumptions!$B$13,""))</f>
        <v/>
      </c>
      <c r="R77" s="39">
        <f>IF(OR($A77="",$M77=""),"",IFERROR($M77*Assumptions!$B$14,""))</f>
        <v/>
      </c>
      <c r="S77" s="39">
        <f>IF(OR($A77="",$N77="",$O77="",$P77="",$Q77="",$R77=""),"",IFERROR(SUM($N77:$R77),""))</f>
        <v/>
      </c>
      <c r="T77" s="40" t="n"/>
      <c r="U77" s="39">
        <f>IF(OR($A77="",$S77="",$T77=""),"",IFERROR($S77*(1+$T77),""))</f>
        <v/>
      </c>
      <c r="V77" s="38" t="n"/>
      <c r="W77" s="41">
        <f>IF(OR($A77="",$V77="",$V77=0,$S77=""),"",IFERROR(($V77-$S77)/$V77,""))</f>
        <v/>
      </c>
      <c r="X77" s="17" t="n"/>
      <c r="Y77" s="15" t="n"/>
    </row>
    <row r="78">
      <c r="A78" s="14" t="n"/>
      <c r="B78" s="15" t="n"/>
      <c r="C78" s="14" t="n"/>
      <c r="D78" s="14" t="n"/>
      <c r="E78" s="14" t="n"/>
      <c r="F78" s="16" t="n"/>
      <c r="G78" s="17" t="n"/>
      <c r="H78" s="14" t="n"/>
      <c r="I78" s="16" t="n"/>
      <c r="J78" s="14" t="n"/>
      <c r="K78" s="16" t="n"/>
      <c r="L78" s="18" t="n"/>
      <c r="M78" s="37" t="n"/>
      <c r="N78" s="38" t="n"/>
      <c r="O78" s="42">
        <f>IF(OR($A78="",$H78="",$I78=""),"",IFERROR($I78*VLOOKUP($H78,Assumptions!$A$5:$B$8,2,FALSE),""))</f>
        <v/>
      </c>
      <c r="P78" s="42">
        <f>IF(OR($A78="",$J78="",$K78=""),"",IFERROR($K78*VLOOKUP($J78,Assumptions!$D$5:$E$10,2,FALSE),""))</f>
        <v/>
      </c>
      <c r="Q78" s="42">
        <f>IF(OR($A78="",$L78=""),"",IFERROR($L78*Assumptions!$B$13,""))</f>
        <v/>
      </c>
      <c r="R78" s="42">
        <f>IF(OR($A78="",$M78=""),"",IFERROR($M78*Assumptions!$B$14,""))</f>
        <v/>
      </c>
      <c r="S78" s="42">
        <f>IF(OR($A78="",$N78="",$O78="",$P78="",$Q78="",$R78=""),"",IFERROR(SUM($N78:$R78),""))</f>
        <v/>
      </c>
      <c r="T78" s="40" t="n"/>
      <c r="U78" s="42">
        <f>IF(OR($A78="",$S78="",$T78=""),"",IFERROR($S78*(1+$T78),""))</f>
        <v/>
      </c>
      <c r="V78" s="38" t="n"/>
      <c r="W78" s="43">
        <f>IF(OR($A78="",$V78="",$V78=0,$S78=""),"",IFERROR(($V78-$S78)/$V78,""))</f>
        <v/>
      </c>
      <c r="X78" s="17" t="n"/>
      <c r="Y78" s="15" t="n"/>
    </row>
    <row r="79">
      <c r="A79" s="14" t="n"/>
      <c r="B79" s="15" t="n"/>
      <c r="C79" s="14" t="n"/>
      <c r="D79" s="14" t="n"/>
      <c r="E79" s="14" t="n"/>
      <c r="F79" s="16" t="n"/>
      <c r="G79" s="17" t="n"/>
      <c r="H79" s="14" t="n"/>
      <c r="I79" s="16" t="n"/>
      <c r="J79" s="14" t="n"/>
      <c r="K79" s="16" t="n"/>
      <c r="L79" s="18" t="n"/>
      <c r="M79" s="37" t="n"/>
      <c r="N79" s="38" t="n"/>
      <c r="O79" s="39">
        <f>IF(OR($A79="",$H79="",$I79=""),"",IFERROR($I79*VLOOKUP($H79,Assumptions!$A$5:$B$8,2,FALSE),""))</f>
        <v/>
      </c>
      <c r="P79" s="39">
        <f>IF(OR($A79="",$J79="",$K79=""),"",IFERROR($K79*VLOOKUP($J79,Assumptions!$D$5:$E$10,2,FALSE),""))</f>
        <v/>
      </c>
      <c r="Q79" s="39">
        <f>IF(OR($A79="",$L79=""),"",IFERROR($L79*Assumptions!$B$13,""))</f>
        <v/>
      </c>
      <c r="R79" s="39">
        <f>IF(OR($A79="",$M79=""),"",IFERROR($M79*Assumptions!$B$14,""))</f>
        <v/>
      </c>
      <c r="S79" s="39">
        <f>IF(OR($A79="",$N79="",$O79="",$P79="",$Q79="",$R79=""),"",IFERROR(SUM($N79:$R79),""))</f>
        <v/>
      </c>
      <c r="T79" s="40" t="n"/>
      <c r="U79" s="39">
        <f>IF(OR($A79="",$S79="",$T79=""),"",IFERROR($S79*(1+$T79),""))</f>
        <v/>
      </c>
      <c r="V79" s="38" t="n"/>
      <c r="W79" s="41">
        <f>IF(OR($A79="",$V79="",$V79=0,$S79=""),"",IFERROR(($V79-$S79)/$V79,""))</f>
        <v/>
      </c>
      <c r="X79" s="17" t="n"/>
      <c r="Y79" s="15" t="n"/>
    </row>
    <row r="80">
      <c r="A80" s="14" t="n"/>
      <c r="B80" s="15" t="n"/>
      <c r="C80" s="14" t="n"/>
      <c r="D80" s="14" t="n"/>
      <c r="E80" s="14" t="n"/>
      <c r="F80" s="16" t="n"/>
      <c r="G80" s="17" t="n"/>
      <c r="H80" s="14" t="n"/>
      <c r="I80" s="16" t="n"/>
      <c r="J80" s="14" t="n"/>
      <c r="K80" s="16" t="n"/>
      <c r="L80" s="18" t="n"/>
      <c r="M80" s="37" t="n"/>
      <c r="N80" s="38" t="n"/>
      <c r="O80" s="42">
        <f>IF(OR($A80="",$H80="",$I80=""),"",IFERROR($I80*VLOOKUP($H80,Assumptions!$A$5:$B$8,2,FALSE),""))</f>
        <v/>
      </c>
      <c r="P80" s="42">
        <f>IF(OR($A80="",$J80="",$K80=""),"",IFERROR($K80*VLOOKUP($J80,Assumptions!$D$5:$E$10,2,FALSE),""))</f>
        <v/>
      </c>
      <c r="Q80" s="42">
        <f>IF(OR($A80="",$L80=""),"",IFERROR($L80*Assumptions!$B$13,""))</f>
        <v/>
      </c>
      <c r="R80" s="42">
        <f>IF(OR($A80="",$M80=""),"",IFERROR($M80*Assumptions!$B$14,""))</f>
        <v/>
      </c>
      <c r="S80" s="42">
        <f>IF(OR($A80="",$N80="",$O80="",$P80="",$Q80="",$R80=""),"",IFERROR(SUM($N80:$R80),""))</f>
        <v/>
      </c>
      <c r="T80" s="40" t="n"/>
      <c r="U80" s="42">
        <f>IF(OR($A80="",$S80="",$T80=""),"",IFERROR($S80*(1+$T80),""))</f>
        <v/>
      </c>
      <c r="V80" s="38" t="n"/>
      <c r="W80" s="43">
        <f>IF(OR($A80="",$V80="",$V80=0,$S80=""),"",IFERROR(($V80-$S80)/$V80,""))</f>
        <v/>
      </c>
      <c r="X80" s="17" t="n"/>
      <c r="Y80" s="15" t="n"/>
    </row>
    <row r="81">
      <c r="A81" s="14" t="n"/>
      <c r="B81" s="15" t="n"/>
      <c r="C81" s="14" t="n"/>
      <c r="D81" s="14" t="n"/>
      <c r="E81" s="14" t="n"/>
      <c r="F81" s="16" t="n"/>
      <c r="G81" s="17" t="n"/>
      <c r="H81" s="14" t="n"/>
      <c r="I81" s="16" t="n"/>
      <c r="J81" s="14" t="n"/>
      <c r="K81" s="16" t="n"/>
      <c r="L81" s="18" t="n"/>
      <c r="M81" s="37" t="n"/>
      <c r="N81" s="38" t="n"/>
      <c r="O81" s="39">
        <f>IF(OR($A81="",$H81="",$I81=""),"",IFERROR($I81*VLOOKUP($H81,Assumptions!$A$5:$B$8,2,FALSE),""))</f>
        <v/>
      </c>
      <c r="P81" s="39">
        <f>IF(OR($A81="",$J81="",$K81=""),"",IFERROR($K81*VLOOKUP($J81,Assumptions!$D$5:$E$10,2,FALSE),""))</f>
        <v/>
      </c>
      <c r="Q81" s="39">
        <f>IF(OR($A81="",$L81=""),"",IFERROR($L81*Assumptions!$B$13,""))</f>
        <v/>
      </c>
      <c r="R81" s="39">
        <f>IF(OR($A81="",$M81=""),"",IFERROR($M81*Assumptions!$B$14,""))</f>
        <v/>
      </c>
      <c r="S81" s="39">
        <f>IF(OR($A81="",$N81="",$O81="",$P81="",$Q81="",$R81=""),"",IFERROR(SUM($N81:$R81),""))</f>
        <v/>
      </c>
      <c r="T81" s="40" t="n"/>
      <c r="U81" s="39">
        <f>IF(OR($A81="",$S81="",$T81=""),"",IFERROR($S81*(1+$T81),""))</f>
        <v/>
      </c>
      <c r="V81" s="38" t="n"/>
      <c r="W81" s="41">
        <f>IF(OR($A81="",$V81="",$V81=0,$S81=""),"",IFERROR(($V81-$S81)/$V81,""))</f>
        <v/>
      </c>
      <c r="X81" s="17" t="n"/>
      <c r="Y81" s="15" t="n"/>
    </row>
    <row r="82">
      <c r="A82" s="14" t="n"/>
      <c r="B82" s="15" t="n"/>
      <c r="C82" s="14" t="n"/>
      <c r="D82" s="14" t="n"/>
      <c r="E82" s="14" t="n"/>
      <c r="F82" s="16" t="n"/>
      <c r="G82" s="17" t="n"/>
      <c r="H82" s="14" t="n"/>
      <c r="I82" s="16" t="n"/>
      <c r="J82" s="14" t="n"/>
      <c r="K82" s="16" t="n"/>
      <c r="L82" s="18" t="n"/>
      <c r="M82" s="37" t="n"/>
      <c r="N82" s="38" t="n"/>
      <c r="O82" s="42">
        <f>IF(OR($A82="",$H82="",$I82=""),"",IFERROR($I82*VLOOKUP($H82,Assumptions!$A$5:$B$8,2,FALSE),""))</f>
        <v/>
      </c>
      <c r="P82" s="42">
        <f>IF(OR($A82="",$J82="",$K82=""),"",IFERROR($K82*VLOOKUP($J82,Assumptions!$D$5:$E$10,2,FALSE),""))</f>
        <v/>
      </c>
      <c r="Q82" s="42">
        <f>IF(OR($A82="",$L82=""),"",IFERROR($L82*Assumptions!$B$13,""))</f>
        <v/>
      </c>
      <c r="R82" s="42">
        <f>IF(OR($A82="",$M82=""),"",IFERROR($M82*Assumptions!$B$14,""))</f>
        <v/>
      </c>
      <c r="S82" s="42">
        <f>IF(OR($A82="",$N82="",$O82="",$P82="",$Q82="",$R82=""),"",IFERROR(SUM($N82:$R82),""))</f>
        <v/>
      </c>
      <c r="T82" s="40" t="n"/>
      <c r="U82" s="42">
        <f>IF(OR($A82="",$S82="",$T82=""),"",IFERROR($S82*(1+$T82),""))</f>
        <v/>
      </c>
      <c r="V82" s="38" t="n"/>
      <c r="W82" s="43">
        <f>IF(OR($A82="",$V82="",$V82=0,$S82=""),"",IFERROR(($V82-$S82)/$V82,""))</f>
        <v/>
      </c>
      <c r="X82" s="17" t="n"/>
      <c r="Y82" s="15" t="n"/>
    </row>
    <row r="83">
      <c r="A83" s="14" t="n"/>
      <c r="B83" s="15" t="n"/>
      <c r="C83" s="14" t="n"/>
      <c r="D83" s="14" t="n"/>
      <c r="E83" s="14" t="n"/>
      <c r="F83" s="16" t="n"/>
      <c r="G83" s="17" t="n"/>
      <c r="H83" s="14" t="n"/>
      <c r="I83" s="16" t="n"/>
      <c r="J83" s="14" t="n"/>
      <c r="K83" s="16" t="n"/>
      <c r="L83" s="18" t="n"/>
      <c r="M83" s="37" t="n"/>
      <c r="N83" s="38" t="n"/>
      <c r="O83" s="39">
        <f>IF(OR($A83="",$H83="",$I83=""),"",IFERROR($I83*VLOOKUP($H83,Assumptions!$A$5:$B$8,2,FALSE),""))</f>
        <v/>
      </c>
      <c r="P83" s="39">
        <f>IF(OR($A83="",$J83="",$K83=""),"",IFERROR($K83*VLOOKUP($J83,Assumptions!$D$5:$E$10,2,FALSE),""))</f>
        <v/>
      </c>
      <c r="Q83" s="39">
        <f>IF(OR($A83="",$L83=""),"",IFERROR($L83*Assumptions!$B$13,""))</f>
        <v/>
      </c>
      <c r="R83" s="39">
        <f>IF(OR($A83="",$M83=""),"",IFERROR($M83*Assumptions!$B$14,""))</f>
        <v/>
      </c>
      <c r="S83" s="39">
        <f>IF(OR($A83="",$N83="",$O83="",$P83="",$Q83="",$R83=""),"",IFERROR(SUM($N83:$R83),""))</f>
        <v/>
      </c>
      <c r="T83" s="40" t="n"/>
      <c r="U83" s="39">
        <f>IF(OR($A83="",$S83="",$T83=""),"",IFERROR($S83*(1+$T83),""))</f>
        <v/>
      </c>
      <c r="V83" s="38" t="n"/>
      <c r="W83" s="41">
        <f>IF(OR($A83="",$V83="",$V83=0,$S83=""),"",IFERROR(($V83-$S83)/$V83,""))</f>
        <v/>
      </c>
      <c r="X83" s="17" t="n"/>
      <c r="Y83" s="15" t="n"/>
    </row>
    <row r="84">
      <c r="A84" s="14" t="n"/>
      <c r="B84" s="15" t="n"/>
      <c r="C84" s="14" t="n"/>
      <c r="D84" s="14" t="n"/>
      <c r="E84" s="14" t="n"/>
      <c r="F84" s="16" t="n"/>
      <c r="G84" s="17" t="n"/>
      <c r="H84" s="14" t="n"/>
      <c r="I84" s="16" t="n"/>
      <c r="J84" s="14" t="n"/>
      <c r="K84" s="16" t="n"/>
      <c r="L84" s="18" t="n"/>
      <c r="M84" s="37" t="n"/>
      <c r="N84" s="38" t="n"/>
      <c r="O84" s="42">
        <f>IF(OR($A84="",$H84="",$I84=""),"",IFERROR($I84*VLOOKUP($H84,Assumptions!$A$5:$B$8,2,FALSE),""))</f>
        <v/>
      </c>
      <c r="P84" s="42">
        <f>IF(OR($A84="",$J84="",$K84=""),"",IFERROR($K84*VLOOKUP($J84,Assumptions!$D$5:$E$10,2,FALSE),""))</f>
        <v/>
      </c>
      <c r="Q84" s="42">
        <f>IF(OR($A84="",$L84=""),"",IFERROR($L84*Assumptions!$B$13,""))</f>
        <v/>
      </c>
      <c r="R84" s="42">
        <f>IF(OR($A84="",$M84=""),"",IFERROR($M84*Assumptions!$B$14,""))</f>
        <v/>
      </c>
      <c r="S84" s="42">
        <f>IF(OR($A84="",$N84="",$O84="",$P84="",$Q84="",$R84=""),"",IFERROR(SUM($N84:$R84),""))</f>
        <v/>
      </c>
      <c r="T84" s="40" t="n"/>
      <c r="U84" s="42">
        <f>IF(OR($A84="",$S84="",$T84=""),"",IFERROR($S84*(1+$T84),""))</f>
        <v/>
      </c>
      <c r="V84" s="38" t="n"/>
      <c r="W84" s="43">
        <f>IF(OR($A84="",$V84="",$V84=0,$S84=""),"",IFERROR(($V84-$S84)/$V84,""))</f>
        <v/>
      </c>
      <c r="X84" s="17" t="n"/>
      <c r="Y84" s="15" t="n"/>
    </row>
    <row r="85">
      <c r="A85" s="14" t="n"/>
      <c r="B85" s="15" t="n"/>
      <c r="C85" s="14" t="n"/>
      <c r="D85" s="14" t="n"/>
      <c r="E85" s="14" t="n"/>
      <c r="F85" s="16" t="n"/>
      <c r="G85" s="17" t="n"/>
      <c r="H85" s="14" t="n"/>
      <c r="I85" s="16" t="n"/>
      <c r="J85" s="14" t="n"/>
      <c r="K85" s="16" t="n"/>
      <c r="L85" s="18" t="n"/>
      <c r="M85" s="37" t="n"/>
      <c r="N85" s="38" t="n"/>
      <c r="O85" s="39">
        <f>IF(OR($A85="",$H85="",$I85=""),"",IFERROR($I85*VLOOKUP($H85,Assumptions!$A$5:$B$8,2,FALSE),""))</f>
        <v/>
      </c>
      <c r="P85" s="39">
        <f>IF(OR($A85="",$J85="",$K85=""),"",IFERROR($K85*VLOOKUP($J85,Assumptions!$D$5:$E$10,2,FALSE),""))</f>
        <v/>
      </c>
      <c r="Q85" s="39">
        <f>IF(OR($A85="",$L85=""),"",IFERROR($L85*Assumptions!$B$13,""))</f>
        <v/>
      </c>
      <c r="R85" s="39">
        <f>IF(OR($A85="",$M85=""),"",IFERROR($M85*Assumptions!$B$14,""))</f>
        <v/>
      </c>
      <c r="S85" s="39">
        <f>IF(OR($A85="",$N85="",$O85="",$P85="",$Q85="",$R85=""),"",IFERROR(SUM($N85:$R85),""))</f>
        <v/>
      </c>
      <c r="T85" s="40" t="n"/>
      <c r="U85" s="39">
        <f>IF(OR($A85="",$S85="",$T85=""),"",IFERROR($S85*(1+$T85),""))</f>
        <v/>
      </c>
      <c r="V85" s="38" t="n"/>
      <c r="W85" s="41">
        <f>IF(OR($A85="",$V85="",$V85=0,$S85=""),"",IFERROR(($V85-$S85)/$V85,""))</f>
        <v/>
      </c>
      <c r="X85" s="17" t="n"/>
      <c r="Y85" s="15" t="n"/>
    </row>
    <row r="86">
      <c r="A86" s="14" t="n"/>
      <c r="B86" s="15" t="n"/>
      <c r="C86" s="14" t="n"/>
      <c r="D86" s="14" t="n"/>
      <c r="E86" s="14" t="n"/>
      <c r="F86" s="16" t="n"/>
      <c r="G86" s="17" t="n"/>
      <c r="H86" s="14" t="n"/>
      <c r="I86" s="16" t="n"/>
      <c r="J86" s="14" t="n"/>
      <c r="K86" s="16" t="n"/>
      <c r="L86" s="18" t="n"/>
      <c r="M86" s="37" t="n"/>
      <c r="N86" s="38" t="n"/>
      <c r="O86" s="42">
        <f>IF(OR($A86="",$H86="",$I86=""),"",IFERROR($I86*VLOOKUP($H86,Assumptions!$A$5:$B$8,2,FALSE),""))</f>
        <v/>
      </c>
      <c r="P86" s="42">
        <f>IF(OR($A86="",$J86="",$K86=""),"",IFERROR($K86*VLOOKUP($J86,Assumptions!$D$5:$E$10,2,FALSE),""))</f>
        <v/>
      </c>
      <c r="Q86" s="42">
        <f>IF(OR($A86="",$L86=""),"",IFERROR($L86*Assumptions!$B$13,""))</f>
        <v/>
      </c>
      <c r="R86" s="42">
        <f>IF(OR($A86="",$M86=""),"",IFERROR($M86*Assumptions!$B$14,""))</f>
        <v/>
      </c>
      <c r="S86" s="42">
        <f>IF(OR($A86="",$N86="",$O86="",$P86="",$Q86="",$R86=""),"",IFERROR(SUM($N86:$R86),""))</f>
        <v/>
      </c>
      <c r="T86" s="40" t="n"/>
      <c r="U86" s="42">
        <f>IF(OR($A86="",$S86="",$T86=""),"",IFERROR($S86*(1+$T86),""))</f>
        <v/>
      </c>
      <c r="V86" s="38" t="n"/>
      <c r="W86" s="43">
        <f>IF(OR($A86="",$V86="",$V86=0,$S86=""),"",IFERROR(($V86-$S86)/$V86,""))</f>
        <v/>
      </c>
      <c r="X86" s="17" t="n"/>
      <c r="Y86" s="15" t="n"/>
    </row>
    <row r="87">
      <c r="A87" s="14" t="n"/>
      <c r="B87" s="15" t="n"/>
      <c r="C87" s="14" t="n"/>
      <c r="D87" s="14" t="n"/>
      <c r="E87" s="14" t="n"/>
      <c r="F87" s="16" t="n"/>
      <c r="G87" s="17" t="n"/>
      <c r="H87" s="14" t="n"/>
      <c r="I87" s="16" t="n"/>
      <c r="J87" s="14" t="n"/>
      <c r="K87" s="16" t="n"/>
      <c r="L87" s="18" t="n"/>
      <c r="M87" s="37" t="n"/>
      <c r="N87" s="38" t="n"/>
      <c r="O87" s="39">
        <f>IF(OR($A87="",$H87="",$I87=""),"",IFERROR($I87*VLOOKUP($H87,Assumptions!$A$5:$B$8,2,FALSE),""))</f>
        <v/>
      </c>
      <c r="P87" s="39">
        <f>IF(OR($A87="",$J87="",$K87=""),"",IFERROR($K87*VLOOKUP($J87,Assumptions!$D$5:$E$10,2,FALSE),""))</f>
        <v/>
      </c>
      <c r="Q87" s="39">
        <f>IF(OR($A87="",$L87=""),"",IFERROR($L87*Assumptions!$B$13,""))</f>
        <v/>
      </c>
      <c r="R87" s="39">
        <f>IF(OR($A87="",$M87=""),"",IFERROR($M87*Assumptions!$B$14,""))</f>
        <v/>
      </c>
      <c r="S87" s="39">
        <f>IF(OR($A87="",$N87="",$O87="",$P87="",$Q87="",$R87=""),"",IFERROR(SUM($N87:$R87),""))</f>
        <v/>
      </c>
      <c r="T87" s="40" t="n"/>
      <c r="U87" s="39">
        <f>IF(OR($A87="",$S87="",$T87=""),"",IFERROR($S87*(1+$T87),""))</f>
        <v/>
      </c>
      <c r="V87" s="38" t="n"/>
      <c r="W87" s="41">
        <f>IF(OR($A87="",$V87="",$V87=0,$S87=""),"",IFERROR(($V87-$S87)/$V87,""))</f>
        <v/>
      </c>
      <c r="X87" s="17" t="n"/>
      <c r="Y87" s="15" t="n"/>
    </row>
    <row r="88">
      <c r="A88" s="14" t="n"/>
      <c r="B88" s="15" t="n"/>
      <c r="C88" s="14" t="n"/>
      <c r="D88" s="14" t="n"/>
      <c r="E88" s="14" t="n"/>
      <c r="F88" s="16" t="n"/>
      <c r="G88" s="17" t="n"/>
      <c r="H88" s="14" t="n"/>
      <c r="I88" s="16" t="n"/>
      <c r="J88" s="14" t="n"/>
      <c r="K88" s="16" t="n"/>
      <c r="L88" s="18" t="n"/>
      <c r="M88" s="37" t="n"/>
      <c r="N88" s="38" t="n"/>
      <c r="O88" s="42">
        <f>IF(OR($A88="",$H88="",$I88=""),"",IFERROR($I88*VLOOKUP($H88,Assumptions!$A$5:$B$8,2,FALSE),""))</f>
        <v/>
      </c>
      <c r="P88" s="42">
        <f>IF(OR($A88="",$J88="",$K88=""),"",IFERROR($K88*VLOOKUP($J88,Assumptions!$D$5:$E$10,2,FALSE),""))</f>
        <v/>
      </c>
      <c r="Q88" s="42">
        <f>IF(OR($A88="",$L88=""),"",IFERROR($L88*Assumptions!$B$13,""))</f>
        <v/>
      </c>
      <c r="R88" s="42">
        <f>IF(OR($A88="",$M88=""),"",IFERROR($M88*Assumptions!$B$14,""))</f>
        <v/>
      </c>
      <c r="S88" s="42">
        <f>IF(OR($A88="",$N88="",$O88="",$P88="",$Q88="",$R88=""),"",IFERROR(SUM($N88:$R88),""))</f>
        <v/>
      </c>
      <c r="T88" s="40" t="n"/>
      <c r="U88" s="42">
        <f>IF(OR($A88="",$S88="",$T88=""),"",IFERROR($S88*(1+$T88),""))</f>
        <v/>
      </c>
      <c r="V88" s="38" t="n"/>
      <c r="W88" s="43">
        <f>IF(OR($A88="",$V88="",$V88=0,$S88=""),"",IFERROR(($V88-$S88)/$V88,""))</f>
        <v/>
      </c>
      <c r="X88" s="17" t="n"/>
      <c r="Y88" s="15" t="n"/>
    </row>
    <row r="89">
      <c r="A89" s="14" t="n"/>
      <c r="B89" s="15" t="n"/>
      <c r="C89" s="14" t="n"/>
      <c r="D89" s="14" t="n"/>
      <c r="E89" s="14" t="n"/>
      <c r="F89" s="16" t="n"/>
      <c r="G89" s="17" t="n"/>
      <c r="H89" s="14" t="n"/>
      <c r="I89" s="16" t="n"/>
      <c r="J89" s="14" t="n"/>
      <c r="K89" s="16" t="n"/>
      <c r="L89" s="18" t="n"/>
      <c r="M89" s="37" t="n"/>
      <c r="N89" s="38" t="n"/>
      <c r="O89" s="39">
        <f>IF(OR($A89="",$H89="",$I89=""),"",IFERROR($I89*VLOOKUP($H89,Assumptions!$A$5:$B$8,2,FALSE),""))</f>
        <v/>
      </c>
      <c r="P89" s="39">
        <f>IF(OR($A89="",$J89="",$K89=""),"",IFERROR($K89*VLOOKUP($J89,Assumptions!$D$5:$E$10,2,FALSE),""))</f>
        <v/>
      </c>
      <c r="Q89" s="39">
        <f>IF(OR($A89="",$L89=""),"",IFERROR($L89*Assumptions!$B$13,""))</f>
        <v/>
      </c>
      <c r="R89" s="39">
        <f>IF(OR($A89="",$M89=""),"",IFERROR($M89*Assumptions!$B$14,""))</f>
        <v/>
      </c>
      <c r="S89" s="39">
        <f>IF(OR($A89="",$N89="",$O89="",$P89="",$Q89="",$R89=""),"",IFERROR(SUM($N89:$R89),""))</f>
        <v/>
      </c>
      <c r="T89" s="40" t="n"/>
      <c r="U89" s="39">
        <f>IF(OR($A89="",$S89="",$T89=""),"",IFERROR($S89*(1+$T89),""))</f>
        <v/>
      </c>
      <c r="V89" s="38" t="n"/>
      <c r="W89" s="41">
        <f>IF(OR($A89="",$V89="",$V89=0,$S89=""),"",IFERROR(($V89-$S89)/$V89,""))</f>
        <v/>
      </c>
      <c r="X89" s="17" t="n"/>
      <c r="Y89" s="15" t="n"/>
    </row>
    <row r="90">
      <c r="A90" s="14" t="n"/>
      <c r="B90" s="15" t="n"/>
      <c r="C90" s="14" t="n"/>
      <c r="D90" s="14" t="n"/>
      <c r="E90" s="14" t="n"/>
      <c r="F90" s="16" t="n"/>
      <c r="G90" s="17" t="n"/>
      <c r="H90" s="14" t="n"/>
      <c r="I90" s="16" t="n"/>
      <c r="J90" s="14" t="n"/>
      <c r="K90" s="16" t="n"/>
      <c r="L90" s="18" t="n"/>
      <c r="M90" s="37" t="n"/>
      <c r="N90" s="38" t="n"/>
      <c r="O90" s="42">
        <f>IF(OR($A90="",$H90="",$I90=""),"",IFERROR($I90*VLOOKUP($H90,Assumptions!$A$5:$B$8,2,FALSE),""))</f>
        <v/>
      </c>
      <c r="P90" s="42">
        <f>IF(OR($A90="",$J90="",$K90=""),"",IFERROR($K90*VLOOKUP($J90,Assumptions!$D$5:$E$10,2,FALSE),""))</f>
        <v/>
      </c>
      <c r="Q90" s="42">
        <f>IF(OR($A90="",$L90=""),"",IFERROR($L90*Assumptions!$B$13,""))</f>
        <v/>
      </c>
      <c r="R90" s="42">
        <f>IF(OR($A90="",$M90=""),"",IFERROR($M90*Assumptions!$B$14,""))</f>
        <v/>
      </c>
      <c r="S90" s="42">
        <f>IF(OR($A90="",$N90="",$O90="",$P90="",$Q90="",$R90=""),"",IFERROR(SUM($N90:$R90),""))</f>
        <v/>
      </c>
      <c r="T90" s="40" t="n"/>
      <c r="U90" s="42">
        <f>IF(OR($A90="",$S90="",$T90=""),"",IFERROR($S90*(1+$T90),""))</f>
        <v/>
      </c>
      <c r="V90" s="38" t="n"/>
      <c r="W90" s="43">
        <f>IF(OR($A90="",$V90="",$V90=0,$S90=""),"",IFERROR(($V90-$S90)/$V90,""))</f>
        <v/>
      </c>
      <c r="X90" s="17" t="n"/>
      <c r="Y90" s="15" t="n"/>
    </row>
    <row r="91">
      <c r="A91" s="14" t="n"/>
      <c r="B91" s="15" t="n"/>
      <c r="C91" s="14" t="n"/>
      <c r="D91" s="14" t="n"/>
      <c r="E91" s="14" t="n"/>
      <c r="F91" s="16" t="n"/>
      <c r="G91" s="17" t="n"/>
      <c r="H91" s="14" t="n"/>
      <c r="I91" s="16" t="n"/>
      <c r="J91" s="14" t="n"/>
      <c r="K91" s="16" t="n"/>
      <c r="L91" s="18" t="n"/>
      <c r="M91" s="37" t="n"/>
      <c r="N91" s="38" t="n"/>
      <c r="O91" s="39">
        <f>IF(OR($A91="",$H91="",$I91=""),"",IFERROR($I91*VLOOKUP($H91,Assumptions!$A$5:$B$8,2,FALSE),""))</f>
        <v/>
      </c>
      <c r="P91" s="39">
        <f>IF(OR($A91="",$J91="",$K91=""),"",IFERROR($K91*VLOOKUP($J91,Assumptions!$D$5:$E$10,2,FALSE),""))</f>
        <v/>
      </c>
      <c r="Q91" s="39">
        <f>IF(OR($A91="",$L91=""),"",IFERROR($L91*Assumptions!$B$13,""))</f>
        <v/>
      </c>
      <c r="R91" s="39">
        <f>IF(OR($A91="",$M91=""),"",IFERROR($M91*Assumptions!$B$14,""))</f>
        <v/>
      </c>
      <c r="S91" s="39">
        <f>IF(OR($A91="",$N91="",$O91="",$P91="",$Q91="",$R91=""),"",IFERROR(SUM($N91:$R91),""))</f>
        <v/>
      </c>
      <c r="T91" s="40" t="n"/>
      <c r="U91" s="39">
        <f>IF(OR($A91="",$S91="",$T91=""),"",IFERROR($S91*(1+$T91),""))</f>
        <v/>
      </c>
      <c r="V91" s="38" t="n"/>
      <c r="W91" s="41">
        <f>IF(OR($A91="",$V91="",$V91=0,$S91=""),"",IFERROR(($V91-$S91)/$V91,""))</f>
        <v/>
      </c>
      <c r="X91" s="17" t="n"/>
      <c r="Y91" s="15" t="n"/>
    </row>
    <row r="92">
      <c r="A92" s="14" t="n"/>
      <c r="B92" s="15" t="n"/>
      <c r="C92" s="14" t="n"/>
      <c r="D92" s="14" t="n"/>
      <c r="E92" s="14" t="n"/>
      <c r="F92" s="16" t="n"/>
      <c r="G92" s="17" t="n"/>
      <c r="H92" s="14" t="n"/>
      <c r="I92" s="16" t="n"/>
      <c r="J92" s="14" t="n"/>
      <c r="K92" s="16" t="n"/>
      <c r="L92" s="18" t="n"/>
      <c r="M92" s="37" t="n"/>
      <c r="N92" s="38" t="n"/>
      <c r="O92" s="42">
        <f>IF(OR($A92="",$H92="",$I92=""),"",IFERROR($I92*VLOOKUP($H92,Assumptions!$A$5:$B$8,2,FALSE),""))</f>
        <v/>
      </c>
      <c r="P92" s="42">
        <f>IF(OR($A92="",$J92="",$K92=""),"",IFERROR($K92*VLOOKUP($J92,Assumptions!$D$5:$E$10,2,FALSE),""))</f>
        <v/>
      </c>
      <c r="Q92" s="42">
        <f>IF(OR($A92="",$L92=""),"",IFERROR($L92*Assumptions!$B$13,""))</f>
        <v/>
      </c>
      <c r="R92" s="42">
        <f>IF(OR($A92="",$M92=""),"",IFERROR($M92*Assumptions!$B$14,""))</f>
        <v/>
      </c>
      <c r="S92" s="42">
        <f>IF(OR($A92="",$N92="",$O92="",$P92="",$Q92="",$R92=""),"",IFERROR(SUM($N92:$R92),""))</f>
        <v/>
      </c>
      <c r="T92" s="40" t="n"/>
      <c r="U92" s="42">
        <f>IF(OR($A92="",$S92="",$T92=""),"",IFERROR($S92*(1+$T92),""))</f>
        <v/>
      </c>
      <c r="V92" s="38" t="n"/>
      <c r="W92" s="43">
        <f>IF(OR($A92="",$V92="",$V92=0,$S92=""),"",IFERROR(($V92-$S92)/$V92,""))</f>
        <v/>
      </c>
      <c r="X92" s="17" t="n"/>
      <c r="Y92" s="15" t="n"/>
    </row>
    <row r="93">
      <c r="A93" s="14" t="n"/>
      <c r="B93" s="15" t="n"/>
      <c r="C93" s="14" t="n"/>
      <c r="D93" s="14" t="n"/>
      <c r="E93" s="14" t="n"/>
      <c r="F93" s="16" t="n"/>
      <c r="G93" s="17" t="n"/>
      <c r="H93" s="14" t="n"/>
      <c r="I93" s="16" t="n"/>
      <c r="J93" s="14" t="n"/>
      <c r="K93" s="16" t="n"/>
      <c r="L93" s="18" t="n"/>
      <c r="M93" s="37" t="n"/>
      <c r="N93" s="38" t="n"/>
      <c r="O93" s="39">
        <f>IF(OR($A93="",$H93="",$I93=""),"",IFERROR($I93*VLOOKUP($H93,Assumptions!$A$5:$B$8,2,FALSE),""))</f>
        <v/>
      </c>
      <c r="P93" s="39">
        <f>IF(OR($A93="",$J93="",$K93=""),"",IFERROR($K93*VLOOKUP($J93,Assumptions!$D$5:$E$10,2,FALSE),""))</f>
        <v/>
      </c>
      <c r="Q93" s="39">
        <f>IF(OR($A93="",$L93=""),"",IFERROR($L93*Assumptions!$B$13,""))</f>
        <v/>
      </c>
      <c r="R93" s="39">
        <f>IF(OR($A93="",$M93=""),"",IFERROR($M93*Assumptions!$B$14,""))</f>
        <v/>
      </c>
      <c r="S93" s="39">
        <f>IF(OR($A93="",$N93="",$O93="",$P93="",$Q93="",$R93=""),"",IFERROR(SUM($N93:$R93),""))</f>
        <v/>
      </c>
      <c r="T93" s="40" t="n"/>
      <c r="U93" s="39">
        <f>IF(OR($A93="",$S93="",$T93=""),"",IFERROR($S93*(1+$T93),""))</f>
        <v/>
      </c>
      <c r="V93" s="38" t="n"/>
      <c r="W93" s="41">
        <f>IF(OR($A93="",$V93="",$V93=0,$S93=""),"",IFERROR(($V93-$S93)/$V93,""))</f>
        <v/>
      </c>
      <c r="X93" s="17" t="n"/>
      <c r="Y93" s="15" t="n"/>
    </row>
    <row r="94">
      <c r="A94" s="14" t="n"/>
      <c r="B94" s="15" t="n"/>
      <c r="C94" s="14" t="n"/>
      <c r="D94" s="14" t="n"/>
      <c r="E94" s="14" t="n"/>
      <c r="F94" s="16" t="n"/>
      <c r="G94" s="17" t="n"/>
      <c r="H94" s="14" t="n"/>
      <c r="I94" s="16" t="n"/>
      <c r="J94" s="14" t="n"/>
      <c r="K94" s="16" t="n"/>
      <c r="L94" s="18" t="n"/>
      <c r="M94" s="37" t="n"/>
      <c r="N94" s="38" t="n"/>
      <c r="O94" s="42">
        <f>IF(OR($A94="",$H94="",$I94=""),"",IFERROR($I94*VLOOKUP($H94,Assumptions!$A$5:$B$8,2,FALSE),""))</f>
        <v/>
      </c>
      <c r="P94" s="42">
        <f>IF(OR($A94="",$J94="",$K94=""),"",IFERROR($K94*VLOOKUP($J94,Assumptions!$D$5:$E$10,2,FALSE),""))</f>
        <v/>
      </c>
      <c r="Q94" s="42">
        <f>IF(OR($A94="",$L94=""),"",IFERROR($L94*Assumptions!$B$13,""))</f>
        <v/>
      </c>
      <c r="R94" s="42">
        <f>IF(OR($A94="",$M94=""),"",IFERROR($M94*Assumptions!$B$14,""))</f>
        <v/>
      </c>
      <c r="S94" s="42">
        <f>IF(OR($A94="",$N94="",$O94="",$P94="",$Q94="",$R94=""),"",IFERROR(SUM($N94:$R94),""))</f>
        <v/>
      </c>
      <c r="T94" s="40" t="n"/>
      <c r="U94" s="42">
        <f>IF(OR($A94="",$S94="",$T94=""),"",IFERROR($S94*(1+$T94),""))</f>
        <v/>
      </c>
      <c r="V94" s="38" t="n"/>
      <c r="W94" s="43">
        <f>IF(OR($A94="",$V94="",$V94=0,$S94=""),"",IFERROR(($V94-$S94)/$V94,""))</f>
        <v/>
      </c>
      <c r="X94" s="17" t="n"/>
      <c r="Y94" s="15" t="n"/>
    </row>
    <row r="95">
      <c r="A95" s="14" t="n"/>
      <c r="B95" s="15" t="n"/>
      <c r="C95" s="14" t="n"/>
      <c r="D95" s="14" t="n"/>
      <c r="E95" s="14" t="n"/>
      <c r="F95" s="16" t="n"/>
      <c r="G95" s="17" t="n"/>
      <c r="H95" s="14" t="n"/>
      <c r="I95" s="16" t="n"/>
      <c r="J95" s="14" t="n"/>
      <c r="K95" s="16" t="n"/>
      <c r="L95" s="18" t="n"/>
      <c r="M95" s="37" t="n"/>
      <c r="N95" s="38" t="n"/>
      <c r="O95" s="39">
        <f>IF(OR($A95="",$H95="",$I95=""),"",IFERROR($I95*VLOOKUP($H95,Assumptions!$A$5:$B$8,2,FALSE),""))</f>
        <v/>
      </c>
      <c r="P95" s="39">
        <f>IF(OR($A95="",$J95="",$K95=""),"",IFERROR($K95*VLOOKUP($J95,Assumptions!$D$5:$E$10,2,FALSE),""))</f>
        <v/>
      </c>
      <c r="Q95" s="39">
        <f>IF(OR($A95="",$L95=""),"",IFERROR($L95*Assumptions!$B$13,""))</f>
        <v/>
      </c>
      <c r="R95" s="39">
        <f>IF(OR($A95="",$M95=""),"",IFERROR($M95*Assumptions!$B$14,""))</f>
        <v/>
      </c>
      <c r="S95" s="39">
        <f>IF(OR($A95="",$N95="",$O95="",$P95="",$Q95="",$R95=""),"",IFERROR(SUM($N95:$R95),""))</f>
        <v/>
      </c>
      <c r="T95" s="40" t="n"/>
      <c r="U95" s="39">
        <f>IF(OR($A95="",$S95="",$T95=""),"",IFERROR($S95*(1+$T95),""))</f>
        <v/>
      </c>
      <c r="V95" s="38" t="n"/>
      <c r="W95" s="41">
        <f>IF(OR($A95="",$V95="",$V95=0,$S95=""),"",IFERROR(($V95-$S95)/$V95,""))</f>
        <v/>
      </c>
      <c r="X95" s="17" t="n"/>
      <c r="Y95" s="15" t="n"/>
    </row>
    <row r="96">
      <c r="A96" s="14" t="n"/>
      <c r="B96" s="15" t="n"/>
      <c r="C96" s="14" t="n"/>
      <c r="D96" s="14" t="n"/>
      <c r="E96" s="14" t="n"/>
      <c r="F96" s="16" t="n"/>
      <c r="G96" s="17" t="n"/>
      <c r="H96" s="14" t="n"/>
      <c r="I96" s="16" t="n"/>
      <c r="J96" s="14" t="n"/>
      <c r="K96" s="16" t="n"/>
      <c r="L96" s="18" t="n"/>
      <c r="M96" s="37" t="n"/>
      <c r="N96" s="38" t="n"/>
      <c r="O96" s="42">
        <f>IF(OR($A96="",$H96="",$I96=""),"",IFERROR($I96*VLOOKUP($H96,Assumptions!$A$5:$B$8,2,FALSE),""))</f>
        <v/>
      </c>
      <c r="P96" s="42">
        <f>IF(OR($A96="",$J96="",$K96=""),"",IFERROR($K96*VLOOKUP($J96,Assumptions!$D$5:$E$10,2,FALSE),""))</f>
        <v/>
      </c>
      <c r="Q96" s="42">
        <f>IF(OR($A96="",$L96=""),"",IFERROR($L96*Assumptions!$B$13,""))</f>
        <v/>
      </c>
      <c r="R96" s="42">
        <f>IF(OR($A96="",$M96=""),"",IFERROR($M96*Assumptions!$B$14,""))</f>
        <v/>
      </c>
      <c r="S96" s="42">
        <f>IF(OR($A96="",$N96="",$O96="",$P96="",$Q96="",$R96=""),"",IFERROR(SUM($N96:$R96),""))</f>
        <v/>
      </c>
      <c r="T96" s="40" t="n"/>
      <c r="U96" s="42">
        <f>IF(OR($A96="",$S96="",$T96=""),"",IFERROR($S96*(1+$T96),""))</f>
        <v/>
      </c>
      <c r="V96" s="38" t="n"/>
      <c r="W96" s="43">
        <f>IF(OR($A96="",$V96="",$V96=0,$S96=""),"",IFERROR(($V96-$S96)/$V96,""))</f>
        <v/>
      </c>
      <c r="X96" s="17" t="n"/>
      <c r="Y96" s="15" t="n"/>
    </row>
    <row r="97">
      <c r="A97" s="14" t="n"/>
      <c r="B97" s="15" t="n"/>
      <c r="C97" s="14" t="n"/>
      <c r="D97" s="14" t="n"/>
      <c r="E97" s="14" t="n"/>
      <c r="F97" s="16" t="n"/>
      <c r="G97" s="17" t="n"/>
      <c r="H97" s="14" t="n"/>
      <c r="I97" s="16" t="n"/>
      <c r="J97" s="14" t="n"/>
      <c r="K97" s="16" t="n"/>
      <c r="L97" s="18" t="n"/>
      <c r="M97" s="37" t="n"/>
      <c r="N97" s="38" t="n"/>
      <c r="O97" s="39">
        <f>IF(OR($A97="",$H97="",$I97=""),"",IFERROR($I97*VLOOKUP($H97,Assumptions!$A$5:$B$8,2,FALSE),""))</f>
        <v/>
      </c>
      <c r="P97" s="39">
        <f>IF(OR($A97="",$J97="",$K97=""),"",IFERROR($K97*VLOOKUP($J97,Assumptions!$D$5:$E$10,2,FALSE),""))</f>
        <v/>
      </c>
      <c r="Q97" s="39">
        <f>IF(OR($A97="",$L97=""),"",IFERROR($L97*Assumptions!$B$13,""))</f>
        <v/>
      </c>
      <c r="R97" s="39">
        <f>IF(OR($A97="",$M97=""),"",IFERROR($M97*Assumptions!$B$14,""))</f>
        <v/>
      </c>
      <c r="S97" s="39">
        <f>IF(OR($A97="",$N97="",$O97="",$P97="",$Q97="",$R97=""),"",IFERROR(SUM($N97:$R97),""))</f>
        <v/>
      </c>
      <c r="T97" s="40" t="n"/>
      <c r="U97" s="39">
        <f>IF(OR($A97="",$S97="",$T97=""),"",IFERROR($S97*(1+$T97),""))</f>
        <v/>
      </c>
      <c r="V97" s="38" t="n"/>
      <c r="W97" s="41">
        <f>IF(OR($A97="",$V97="",$V97=0,$S97=""),"",IFERROR(($V97-$S97)/$V97,""))</f>
        <v/>
      </c>
      <c r="X97" s="17" t="n"/>
      <c r="Y97" s="15" t="n"/>
    </row>
    <row r="98">
      <c r="A98" s="14" t="n"/>
      <c r="B98" s="15" t="n"/>
      <c r="C98" s="14" t="n"/>
      <c r="D98" s="14" t="n"/>
      <c r="E98" s="14" t="n"/>
      <c r="F98" s="16" t="n"/>
      <c r="G98" s="17" t="n"/>
      <c r="H98" s="14" t="n"/>
      <c r="I98" s="16" t="n"/>
      <c r="J98" s="14" t="n"/>
      <c r="K98" s="16" t="n"/>
      <c r="L98" s="18" t="n"/>
      <c r="M98" s="37" t="n"/>
      <c r="N98" s="38" t="n"/>
      <c r="O98" s="42">
        <f>IF(OR($A98="",$H98="",$I98=""),"",IFERROR($I98*VLOOKUP($H98,Assumptions!$A$5:$B$8,2,FALSE),""))</f>
        <v/>
      </c>
      <c r="P98" s="42">
        <f>IF(OR($A98="",$J98="",$K98=""),"",IFERROR($K98*VLOOKUP($J98,Assumptions!$D$5:$E$10,2,FALSE),""))</f>
        <v/>
      </c>
      <c r="Q98" s="42">
        <f>IF(OR($A98="",$L98=""),"",IFERROR($L98*Assumptions!$B$13,""))</f>
        <v/>
      </c>
      <c r="R98" s="42">
        <f>IF(OR($A98="",$M98=""),"",IFERROR($M98*Assumptions!$B$14,""))</f>
        <v/>
      </c>
      <c r="S98" s="42">
        <f>IF(OR($A98="",$N98="",$O98="",$P98="",$Q98="",$R98=""),"",IFERROR(SUM($N98:$R98),""))</f>
        <v/>
      </c>
      <c r="T98" s="40" t="n"/>
      <c r="U98" s="42">
        <f>IF(OR($A98="",$S98="",$T98=""),"",IFERROR($S98*(1+$T98),""))</f>
        <v/>
      </c>
      <c r="V98" s="38" t="n"/>
      <c r="W98" s="43">
        <f>IF(OR($A98="",$V98="",$V98=0,$S98=""),"",IFERROR(($V98-$S98)/$V98,""))</f>
        <v/>
      </c>
      <c r="X98" s="17" t="n"/>
      <c r="Y98" s="15" t="n"/>
    </row>
    <row r="99">
      <c r="A99" s="14" t="n"/>
      <c r="B99" s="15" t="n"/>
      <c r="C99" s="14" t="n"/>
      <c r="D99" s="14" t="n"/>
      <c r="E99" s="14" t="n"/>
      <c r="F99" s="16" t="n"/>
      <c r="G99" s="17" t="n"/>
      <c r="H99" s="14" t="n"/>
      <c r="I99" s="16" t="n"/>
      <c r="J99" s="14" t="n"/>
      <c r="K99" s="16" t="n"/>
      <c r="L99" s="18" t="n"/>
      <c r="M99" s="37" t="n"/>
      <c r="N99" s="38" t="n"/>
      <c r="O99" s="39">
        <f>IF(OR($A99="",$H99="",$I99=""),"",IFERROR($I99*VLOOKUP($H99,Assumptions!$A$5:$B$8,2,FALSE),""))</f>
        <v/>
      </c>
      <c r="P99" s="39">
        <f>IF(OR($A99="",$J99="",$K99=""),"",IFERROR($K99*VLOOKUP($J99,Assumptions!$D$5:$E$10,2,FALSE),""))</f>
        <v/>
      </c>
      <c r="Q99" s="39">
        <f>IF(OR($A99="",$L99=""),"",IFERROR($L99*Assumptions!$B$13,""))</f>
        <v/>
      </c>
      <c r="R99" s="39">
        <f>IF(OR($A99="",$M99=""),"",IFERROR($M99*Assumptions!$B$14,""))</f>
        <v/>
      </c>
      <c r="S99" s="39">
        <f>IF(OR($A99="",$N99="",$O99="",$P99="",$Q99="",$R99=""),"",IFERROR(SUM($N99:$R99),""))</f>
        <v/>
      </c>
      <c r="T99" s="40" t="n"/>
      <c r="U99" s="39">
        <f>IF(OR($A99="",$S99="",$T99=""),"",IFERROR($S99*(1+$T99),""))</f>
        <v/>
      </c>
      <c r="V99" s="38" t="n"/>
      <c r="W99" s="41">
        <f>IF(OR($A99="",$V99="",$V99=0,$S99=""),"",IFERROR(($V99-$S99)/$V99,""))</f>
        <v/>
      </c>
      <c r="X99" s="17" t="n"/>
      <c r="Y99" s="15" t="n"/>
    </row>
    <row r="100">
      <c r="A100" s="14" t="n"/>
      <c r="B100" s="15" t="n"/>
      <c r="C100" s="14" t="n"/>
      <c r="D100" s="14" t="n"/>
      <c r="E100" s="14" t="n"/>
      <c r="F100" s="16" t="n"/>
      <c r="G100" s="17" t="n"/>
      <c r="H100" s="14" t="n"/>
      <c r="I100" s="16" t="n"/>
      <c r="J100" s="14" t="n"/>
      <c r="K100" s="16" t="n"/>
      <c r="L100" s="18" t="n"/>
      <c r="M100" s="37" t="n"/>
      <c r="N100" s="38" t="n"/>
      <c r="O100" s="42">
        <f>IF(OR($A100="",$H100="",$I100=""),"",IFERROR($I100*VLOOKUP($H100,Assumptions!$A$5:$B$8,2,FALSE),""))</f>
        <v/>
      </c>
      <c r="P100" s="42">
        <f>IF(OR($A100="",$J100="",$K100=""),"",IFERROR($K100*VLOOKUP($J100,Assumptions!$D$5:$E$10,2,FALSE),""))</f>
        <v/>
      </c>
      <c r="Q100" s="42">
        <f>IF(OR($A100="",$L100=""),"",IFERROR($L100*Assumptions!$B$13,""))</f>
        <v/>
      </c>
      <c r="R100" s="42">
        <f>IF(OR($A100="",$M100=""),"",IFERROR($M100*Assumptions!$B$14,""))</f>
        <v/>
      </c>
      <c r="S100" s="42">
        <f>IF(OR($A100="",$N100="",$O100="",$P100="",$Q100="",$R100=""),"",IFERROR(SUM($N100:$R100),""))</f>
        <v/>
      </c>
      <c r="T100" s="40" t="n"/>
      <c r="U100" s="42">
        <f>IF(OR($A100="",$S100="",$T100=""),"",IFERROR($S100*(1+$T100),""))</f>
        <v/>
      </c>
      <c r="V100" s="38" t="n"/>
      <c r="W100" s="43">
        <f>IF(OR($A100="",$V100="",$V100=0,$S100=""),"",IFERROR(($V100-$S100)/$V100,""))</f>
        <v/>
      </c>
      <c r="X100" s="17" t="n"/>
      <c r="Y100" s="15" t="n"/>
    </row>
    <row r="101">
      <c r="A101" s="14" t="n"/>
      <c r="B101" s="15" t="n"/>
      <c r="C101" s="14" t="n"/>
      <c r="D101" s="14" t="n"/>
      <c r="E101" s="14" t="n"/>
      <c r="F101" s="16" t="n"/>
      <c r="G101" s="17" t="n"/>
      <c r="H101" s="14" t="n"/>
      <c r="I101" s="16" t="n"/>
      <c r="J101" s="14" t="n"/>
      <c r="K101" s="16" t="n"/>
      <c r="L101" s="18" t="n"/>
      <c r="M101" s="37" t="n"/>
      <c r="N101" s="38" t="n"/>
      <c r="O101" s="39">
        <f>IF(OR($A101="",$H101="",$I101=""),"",IFERROR($I101*VLOOKUP($H101,Assumptions!$A$5:$B$8,2,FALSE),""))</f>
        <v/>
      </c>
      <c r="P101" s="39">
        <f>IF(OR($A101="",$J101="",$K101=""),"",IFERROR($K101*VLOOKUP($J101,Assumptions!$D$5:$E$10,2,FALSE),""))</f>
        <v/>
      </c>
      <c r="Q101" s="39">
        <f>IF(OR($A101="",$L101=""),"",IFERROR($L101*Assumptions!$B$13,""))</f>
        <v/>
      </c>
      <c r="R101" s="39">
        <f>IF(OR($A101="",$M101=""),"",IFERROR($M101*Assumptions!$B$14,""))</f>
        <v/>
      </c>
      <c r="S101" s="39">
        <f>IF(OR($A101="",$N101="",$O101="",$P101="",$Q101="",$R101=""),"",IFERROR(SUM($N101:$R101),""))</f>
        <v/>
      </c>
      <c r="T101" s="40" t="n"/>
      <c r="U101" s="39">
        <f>IF(OR($A101="",$S101="",$T101=""),"",IFERROR($S101*(1+$T101),""))</f>
        <v/>
      </c>
      <c r="V101" s="38" t="n"/>
      <c r="W101" s="41">
        <f>IF(OR($A101="",$V101="",$V101=0,$S101=""),"",IFERROR(($V101-$S101)/$V101,""))</f>
        <v/>
      </c>
      <c r="X101" s="17" t="n"/>
      <c r="Y101" s="15" t="n"/>
    </row>
    <row r="102">
      <c r="A102" s="14" t="n"/>
      <c r="B102" s="15" t="n"/>
      <c r="C102" s="14" t="n"/>
      <c r="D102" s="14" t="n"/>
      <c r="E102" s="14" t="n"/>
      <c r="F102" s="16" t="n"/>
      <c r="G102" s="17" t="n"/>
      <c r="H102" s="14" t="n"/>
      <c r="I102" s="16" t="n"/>
      <c r="J102" s="14" t="n"/>
      <c r="K102" s="16" t="n"/>
      <c r="L102" s="18" t="n"/>
      <c r="M102" s="37" t="n"/>
      <c r="N102" s="38" t="n"/>
      <c r="O102" s="42">
        <f>IF(OR($A102="",$H102="",$I102=""),"",IFERROR($I102*VLOOKUP($H102,Assumptions!$A$5:$B$8,2,FALSE),""))</f>
        <v/>
      </c>
      <c r="P102" s="42">
        <f>IF(OR($A102="",$J102="",$K102=""),"",IFERROR($K102*VLOOKUP($J102,Assumptions!$D$5:$E$10,2,FALSE),""))</f>
        <v/>
      </c>
      <c r="Q102" s="42">
        <f>IF(OR($A102="",$L102=""),"",IFERROR($L102*Assumptions!$B$13,""))</f>
        <v/>
      </c>
      <c r="R102" s="42">
        <f>IF(OR($A102="",$M102=""),"",IFERROR($M102*Assumptions!$B$14,""))</f>
        <v/>
      </c>
      <c r="S102" s="42">
        <f>IF(OR($A102="",$N102="",$O102="",$P102="",$Q102="",$R102=""),"",IFERROR(SUM($N102:$R102),""))</f>
        <v/>
      </c>
      <c r="T102" s="40" t="n"/>
      <c r="U102" s="42">
        <f>IF(OR($A102="",$S102="",$T102=""),"",IFERROR($S102*(1+$T102),""))</f>
        <v/>
      </c>
      <c r="V102" s="38" t="n"/>
      <c r="W102" s="43">
        <f>IF(OR($A102="",$V102="",$V102=0,$S102=""),"",IFERROR(($V102-$S102)/$V102,""))</f>
        <v/>
      </c>
      <c r="X102" s="17" t="n"/>
      <c r="Y102" s="15" t="n"/>
    </row>
    <row r="103">
      <c r="A103" s="14" t="n"/>
      <c r="B103" s="15" t="n"/>
      <c r="C103" s="14" t="n"/>
      <c r="D103" s="14" t="n"/>
      <c r="E103" s="14" t="n"/>
      <c r="F103" s="16" t="n"/>
      <c r="G103" s="17" t="n"/>
      <c r="H103" s="14" t="n"/>
      <c r="I103" s="16" t="n"/>
      <c r="J103" s="14" t="n"/>
      <c r="K103" s="16" t="n"/>
      <c r="L103" s="18" t="n"/>
      <c r="M103" s="37" t="n"/>
      <c r="N103" s="38" t="n"/>
      <c r="O103" s="39">
        <f>IF(OR($A103="",$H103="",$I103=""),"",IFERROR($I103*VLOOKUP($H103,Assumptions!$A$5:$B$8,2,FALSE),""))</f>
        <v/>
      </c>
      <c r="P103" s="39">
        <f>IF(OR($A103="",$J103="",$K103=""),"",IFERROR($K103*VLOOKUP($J103,Assumptions!$D$5:$E$10,2,FALSE),""))</f>
        <v/>
      </c>
      <c r="Q103" s="39">
        <f>IF(OR($A103="",$L103=""),"",IFERROR($L103*Assumptions!$B$13,""))</f>
        <v/>
      </c>
      <c r="R103" s="39">
        <f>IF(OR($A103="",$M103=""),"",IFERROR($M103*Assumptions!$B$14,""))</f>
        <v/>
      </c>
      <c r="S103" s="39">
        <f>IF(OR($A103="",$N103="",$O103="",$P103="",$Q103="",$R103=""),"",IFERROR(SUM($N103:$R103),""))</f>
        <v/>
      </c>
      <c r="T103" s="40" t="n"/>
      <c r="U103" s="39">
        <f>IF(OR($A103="",$S103="",$T103=""),"",IFERROR($S103*(1+$T103),""))</f>
        <v/>
      </c>
      <c r="V103" s="38" t="n"/>
      <c r="W103" s="41">
        <f>IF(OR($A103="",$V103="",$V103=0,$S103=""),"",IFERROR(($V103-$S103)/$V103,""))</f>
        <v/>
      </c>
      <c r="X103" s="17" t="n"/>
      <c r="Y103" s="15" t="n"/>
    </row>
    <row r="104">
      <c r="A104" s="14" t="n"/>
      <c r="B104" s="15" t="n"/>
      <c r="C104" s="14" t="n"/>
      <c r="D104" s="14" t="n"/>
      <c r="E104" s="14" t="n"/>
      <c r="F104" s="16" t="n"/>
      <c r="G104" s="17" t="n"/>
      <c r="H104" s="14" t="n"/>
      <c r="I104" s="16" t="n"/>
      <c r="J104" s="14" t="n"/>
      <c r="K104" s="16" t="n"/>
      <c r="L104" s="18" t="n"/>
      <c r="M104" s="37" t="n"/>
      <c r="N104" s="38" t="n"/>
      <c r="O104" s="42">
        <f>IF(OR($A104="",$H104="",$I104=""),"",IFERROR($I104*VLOOKUP($H104,Assumptions!$A$5:$B$8,2,FALSE),""))</f>
        <v/>
      </c>
      <c r="P104" s="42">
        <f>IF(OR($A104="",$J104="",$K104=""),"",IFERROR($K104*VLOOKUP($J104,Assumptions!$D$5:$E$10,2,FALSE),""))</f>
        <v/>
      </c>
      <c r="Q104" s="42">
        <f>IF(OR($A104="",$L104=""),"",IFERROR($L104*Assumptions!$B$13,""))</f>
        <v/>
      </c>
      <c r="R104" s="42">
        <f>IF(OR($A104="",$M104=""),"",IFERROR($M104*Assumptions!$B$14,""))</f>
        <v/>
      </c>
      <c r="S104" s="42">
        <f>IF(OR($A104="",$N104="",$O104="",$P104="",$Q104="",$R104=""),"",IFERROR(SUM($N104:$R104),""))</f>
        <v/>
      </c>
      <c r="T104" s="40" t="n"/>
      <c r="U104" s="42">
        <f>IF(OR($A104="",$S104="",$T104=""),"",IFERROR($S104*(1+$T104),""))</f>
        <v/>
      </c>
      <c r="V104" s="38" t="n"/>
      <c r="W104" s="43">
        <f>IF(OR($A104="",$V104="",$V104=0,$S104=""),"",IFERROR(($V104-$S104)/$V104,""))</f>
        <v/>
      </c>
      <c r="X104" s="17" t="n"/>
      <c r="Y104" s="15" t="n"/>
    </row>
  </sheetData>
  <autoFilter ref="A4:Y104"/>
  <mergeCells count="1">
    <mergeCell ref="A1:Y1"/>
  </mergeCells>
  <conditionalFormatting sqref="W5:W104">
    <cfRule type="expression" priority="1" dxfId="0">
      <formula>AND($A5&lt;&gt;"",$W5&lt;0)</formula>
    </cfRule>
  </conditionalFormatting>
  <conditionalFormatting sqref="V5:V104">
    <cfRule type="expression" priority="2" dxfId="0">
      <formula>AND($A5&lt;&gt;"",$V5&lt;&gt;"",$S5&lt;&gt;"",$V5&lt;$S5)</formula>
    </cfRule>
  </conditionalFormatting>
  <conditionalFormatting sqref="X5:X104">
    <cfRule type="expression" priority="3" dxfId="1">
      <formula>$X5="Accepted"</formula>
    </cfRule>
    <cfRule type="expression" priority="4" dxfId="0">
      <formula>OR($X5="Declined",$X5="Expired")</formula>
    </cfRule>
    <cfRule type="expression" priority="5" dxfId="2">
      <formula>OR($X5="Quoted",$X5="On Hold")</formula>
    </cfRule>
  </conditionalFormatting>
  <conditionalFormatting sqref="Y5:Y104">
    <cfRule type="expression" priority="6" dxfId="0">
      <formula>AND($A5&lt;&gt;"",$Y5&lt;&gt;"",$Y5&lt;TODAY(),$X5&lt;&gt;"Accepted",$X5&lt;&gt;"Declined",$X5&lt;&gt;"Expired")</formula>
    </cfRule>
  </conditionalFormatting>
  <dataValidations count="11">
    <dataValidation sqref="E5:E104" showDropDown="0" showInputMessage="1" showErrorMessage="1" allowBlank="0" errorTitle="Check service" error="Select a service from the editable Assumptions list." promptTitle="Service" prompt="Choose the primary service for this estimate row." type="list">
      <formula1>INDIRECT("Assumptions!$G$5:$G$11")</formula1>
    </dataValidation>
    <dataValidation sqref="G5:G104" showDropDown="0" showInputMessage="0" showErrorMessage="1" allowBlank="0" errorTitle="Check unit" error="Select a unit from the editable Assumptions list." type="list">
      <formula1>INDIRECT("Assumptions!$K$5:$K$9")</formula1>
    </dataValidation>
    <dataValidation sqref="H5:H104" showDropDown="0" showInputMessage="0" showErrorMessage="1" allowBlank="0" errorTitle="Check crew" error="Select a crew type from the editable Assumptions list." type="list">
      <formula1>INDIRECT("Assumptions!$A$5:$A$8")</formula1>
    </dataValidation>
    <dataValidation sqref="J5:J104" showDropDown="0" showInputMessage="0" showErrorMessage="1" allowBlank="0" errorTitle="Check equipment" error="Select equipment from the editable Assumptions list." type="list">
      <formula1>INDIRECT("Assumptions!$D$5:$D$10")</formula1>
    </dataValidation>
    <dataValidation sqref="X5:X104" showDropDown="0" showInputMessage="1" showErrorMessage="1" allowBlank="0" errorTitle="Check status" error="Select a status from the editable Assumptions list." promptTitle="Estimate status" prompt="Update the status after a human review." type="list">
      <formula1>INDIRECT("Assumptions!$I$5:$I$10")</formula1>
    </dataValidation>
    <dataValidation sqref="B5:B104 Y5:Y104" showDropDown="0" showInputMessage="0" showErrorMessage="1" allowBlank="0" errorTitle="Check date" error="Enter a date within the visible Assumptions limits." type="date" operator="between">
      <formula1>INDIRECT("Assumptions!$E$13")</formula1>
      <formula2>INDIRECT("Assumptions!$E$14")</formula2>
    </dataValidation>
    <dataValidation sqref="F5:F104" showDropDown="0" showInputMessage="0" showErrorMessage="1" allowBlank="0" errorTitle="Check quantity" error="Enter a whole quantity within the visible Assumptions limits." type="whole" operator="between">
      <formula1>INDIRECT("Assumptions!$E$15")</formula1>
      <formula2>INDIRECT("Assumptions!$E$16")</formula2>
    </dataValidation>
    <dataValidation sqref="I5:I104 K5:K104 M5:M104" showDropDown="0" showInputMessage="0" showErrorMessage="1" allowBlank="0" errorTitle="Check amount" error="Enter a nonnegative number within the visible Assumptions limits." type="decimal" operator="between">
      <formula1>INDIRECT("Assumptions!$E$21")</formula1>
      <formula2>INDIRECT("Assumptions!$E$17")</formula2>
    </dataValidation>
    <dataValidation sqref="L5:L104" showDropDown="0" showInputMessage="0" showErrorMessage="1" allowBlank="0" errorTitle="Check disposal loads" error="Enter a whole number within the visible Assumptions limits." type="whole" operator="between">
      <formula1>INDIRECT("Assumptions!$E$21")</formula1>
      <formula2>INDIRECT("Assumptions!$E$18")</formula2>
    </dataValidation>
    <dataValidation sqref="N5:N104 V5:V104" showDropDown="0" showInputMessage="0" showErrorMessage="1" allowBlank="0" errorTitle="Check amount" error="Enter a nonnegative dollar amount within the visible Assumptions limits." type="decimal" operator="between">
      <formula1>INDIRECT("Assumptions!$E$21")</formula1>
      <formula2>INDIRECT("Assumptions!$E$19")</formula2>
    </dataValidation>
    <dataValidation sqref="T5:T104" showDropDown="0" showInputMessage="1" showErrorMessage="1" allowBlank="0" errorTitle="Check markup" error="Enter a markup within the visible Assumptions limits." promptTitle="Markup" prompt="Enter 35% as 35% or 0.35." type="decimal" operator="between">
      <formula1>INDIRECT("Assumptions!$E$21")</formula1>
      <formula2>INDIRECT("Assumptions!$E$20")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3" customWidth="1" min="3" max="3"/>
    <col width="27" customWidth="1" min="4" max="4"/>
    <col width="18" customWidth="1" min="5" max="5"/>
    <col width="3" customWidth="1" min="6" max="6"/>
    <col width="25" customWidth="1" min="7" max="7"/>
    <col width="3" customWidth="1" min="8" max="8"/>
    <col width="16" customWidth="1" min="9" max="9"/>
    <col width="3" customWidth="1" min="10" max="10"/>
    <col width="14" customWidth="1" min="11" max="11"/>
  </cols>
  <sheetData>
    <row r="1" ht="26" customHeight="1">
      <c r="A1" s="1" t="inlineStr">
        <is>
          <t>Tree Service Estimate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30" t="n"/>
    </row>
    <row r="2" ht="22" customHeight="1">
      <c r="A2" s="2" t="inlineStr">
        <is>
          <t>Edit yellow cells as needed. Sample rates are illustrative planning inputs and are not guaranteed market prices.</t>
        </is>
      </c>
    </row>
    <row r="3"/>
    <row r="4">
      <c r="A4" s="26" t="inlineStr">
        <is>
          <t>Crew Type</t>
        </is>
      </c>
      <c r="B4" s="26" t="inlineStr">
        <is>
          <t>Hourly Crew Cost</t>
        </is>
      </c>
      <c r="D4" s="26" t="inlineStr">
        <is>
          <t>Equipment</t>
        </is>
      </c>
      <c r="E4" s="26" t="inlineStr">
        <is>
          <t>Hourly Equipment Cost</t>
        </is>
      </c>
      <c r="G4" s="26" t="inlineStr">
        <is>
          <t>Service Choice</t>
        </is>
      </c>
      <c r="I4" s="26" t="inlineStr">
        <is>
          <t>Status Choice</t>
        </is>
      </c>
      <c r="K4" s="26" t="inlineStr">
        <is>
          <t>Unit Choice</t>
        </is>
      </c>
    </row>
    <row r="5">
      <c r="A5" s="14" t="inlineStr">
        <is>
          <t>Climber Crew</t>
        </is>
      </c>
      <c r="B5" s="38" t="n">
        <v>145</v>
      </c>
      <c r="D5" s="14" t="inlineStr">
        <is>
          <t>None</t>
        </is>
      </c>
      <c r="E5" s="38" t="n">
        <v>0</v>
      </c>
      <c r="G5" s="14" t="inlineStr">
        <is>
          <t>Tree Removal</t>
        </is>
      </c>
      <c r="I5" s="14" t="inlineStr">
        <is>
          <t>Draft</t>
        </is>
      </c>
      <c r="K5" s="14" t="inlineStr">
        <is>
          <t>Trees</t>
        </is>
      </c>
    </row>
    <row r="6">
      <c r="A6" s="14" t="inlineStr">
        <is>
          <t>Ground Crew</t>
        </is>
      </c>
      <c r="B6" s="38" t="n">
        <v>95</v>
      </c>
      <c r="D6" s="14" t="inlineStr">
        <is>
          <t>Bucket Truck</t>
        </is>
      </c>
      <c r="E6" s="38" t="n">
        <v>78</v>
      </c>
      <c r="G6" s="14" t="inlineStr">
        <is>
          <t>Tree Pruning</t>
        </is>
      </c>
      <c r="I6" s="14" t="inlineStr">
        <is>
          <t>Quoted</t>
        </is>
      </c>
      <c r="K6" s="14" t="inlineStr">
        <is>
          <t>Stumps</t>
        </is>
      </c>
    </row>
    <row r="7">
      <c r="A7" s="14" t="inlineStr">
        <is>
          <t>Crane Crew</t>
        </is>
      </c>
      <c r="B7" s="38" t="n">
        <v>225</v>
      </c>
      <c r="D7" s="14" t="inlineStr">
        <is>
          <t>Chipper</t>
        </is>
      </c>
      <c r="E7" s="38" t="n">
        <v>52</v>
      </c>
      <c r="G7" s="14" t="inlineStr">
        <is>
          <t>Stump Grinding</t>
        </is>
      </c>
      <c r="I7" s="14" t="inlineStr">
        <is>
          <t>Accepted</t>
        </is>
      </c>
      <c r="K7" s="14" t="inlineStr">
        <is>
          <t>Loads</t>
        </is>
      </c>
    </row>
    <row r="8">
      <c r="A8" s="14" t="inlineStr">
        <is>
          <t>Stump Crew</t>
        </is>
      </c>
      <c r="B8" s="38" t="n">
        <v>120</v>
      </c>
      <c r="D8" s="14" t="inlineStr">
        <is>
          <t>Stump Grinder</t>
        </is>
      </c>
      <c r="E8" s="38" t="n">
        <v>64</v>
      </c>
      <c r="G8" s="14" t="inlineStr">
        <is>
          <t>Brush Chipping</t>
        </is>
      </c>
      <c r="I8" s="14" t="inlineStr">
        <is>
          <t>Declined</t>
        </is>
      </c>
      <c r="K8" s="14" t="inlineStr">
        <is>
          <t>Jobs</t>
        </is>
      </c>
    </row>
    <row r="9">
      <c r="D9" s="14" t="inlineStr">
        <is>
          <t>Crane</t>
        </is>
      </c>
      <c r="E9" s="38" t="n">
        <v>190</v>
      </c>
      <c r="G9" s="14" t="inlineStr">
        <is>
          <t>Storm Debris Cleanup</t>
        </is>
      </c>
      <c r="I9" s="14" t="inlineStr">
        <is>
          <t>On Hold</t>
        </is>
      </c>
      <c r="K9" s="14" t="inlineStr">
        <is>
          <t>Acres</t>
        </is>
      </c>
    </row>
    <row r="10">
      <c r="D10" s="14" t="inlineStr">
        <is>
          <t>Mini Skid Steer</t>
        </is>
      </c>
      <c r="E10" s="38" t="n">
        <v>46</v>
      </c>
      <c r="G10" s="14" t="inlineStr">
        <is>
          <t>Tree Planting</t>
        </is>
      </c>
      <c r="I10" s="14" t="inlineStr">
        <is>
          <t>Expired</t>
        </is>
      </c>
    </row>
    <row r="11">
      <c r="G11" s="14" t="inlineStr">
        <is>
          <t>Wood Hauling</t>
        </is>
      </c>
    </row>
    <row r="12">
      <c r="A12" s="26" t="inlineStr">
        <is>
          <t>Operating Rate</t>
        </is>
      </c>
      <c r="B12" s="26" t="inlineStr">
        <is>
          <t>Value</t>
        </is>
      </c>
      <c r="D12" s="26" t="inlineStr">
        <is>
          <t>Input Limit</t>
        </is>
      </c>
      <c r="E12" s="26" t="inlineStr">
        <is>
          <t>Value</t>
        </is>
      </c>
    </row>
    <row r="13">
      <c r="A13" s="14" t="inlineStr">
        <is>
          <t>Disposal cost per load</t>
        </is>
      </c>
      <c r="B13" s="38" t="n">
        <v>165</v>
      </c>
      <c r="D13" s="14" t="inlineStr">
        <is>
          <t>Earliest allowed date</t>
        </is>
      </c>
      <c r="E13" s="27" t="n">
        <v>42625</v>
      </c>
    </row>
    <row r="14">
      <c r="A14" s="14" t="inlineStr">
        <is>
          <t>Travel cost per mile</t>
        </is>
      </c>
      <c r="B14" s="38" t="n">
        <v>1.25</v>
      </c>
      <c r="D14" s="14" t="inlineStr">
        <is>
          <t>Latest allowed date</t>
        </is>
      </c>
      <c r="E14" s="27" t="n">
        <v>49925</v>
      </c>
    </row>
    <row r="15">
      <c r="D15" s="14" t="inlineStr">
        <is>
          <t>Minimum quantity</t>
        </is>
      </c>
      <c r="E15" s="28" t="n">
        <v>1</v>
      </c>
    </row>
    <row r="16">
      <c r="D16" s="14" t="inlineStr">
        <is>
          <t>Maximum quantity</t>
        </is>
      </c>
      <c r="E16" s="28" t="n">
        <v>1000</v>
      </c>
    </row>
    <row r="17">
      <c r="D17" s="14" t="inlineStr">
        <is>
          <t>Maximum hours or miles</t>
        </is>
      </c>
      <c r="E17" s="28" t="n">
        <v>5000</v>
      </c>
    </row>
    <row r="18">
      <c r="D18" s="14" t="inlineStr">
        <is>
          <t>Maximum disposal loads</t>
        </is>
      </c>
      <c r="E18" s="28" t="n">
        <v>1000</v>
      </c>
    </row>
    <row r="19">
      <c r="D19" s="14" t="inlineStr">
        <is>
          <t>Maximum cost or price</t>
        </is>
      </c>
      <c r="E19" s="28" t="n">
        <v>10000000</v>
      </c>
    </row>
    <row r="20">
      <c r="D20" s="14" t="inlineStr">
        <is>
          <t>Maximum markup</t>
        </is>
      </c>
      <c r="E20" s="40" t="n">
        <v>3</v>
      </c>
    </row>
    <row r="21">
      <c r="D21" s="14" t="inlineStr">
        <is>
          <t>Minimum cost, hours, or miles</t>
        </is>
      </c>
      <c r="E21" s="28" t="n">
        <v>0</v>
      </c>
    </row>
    <row r="22"/>
    <row r="23">
      <c r="A23" s="2" t="inlineStr">
        <is>
          <t>Changing a choice or rate affects workbook calculations; review existing estimate rows after edits.</t>
        </is>
      </c>
    </row>
  </sheetData>
  <mergeCells count="1">
    <mergeCell ref="A1:K1"/>
  </mergeCells>
  <dataValidations count="1">
    <dataValidation sqref="B5:B8 B13:B14 E5:E10" showDropDown="0" showInputMessage="1" showErrorMessage="1" allowBlank="0" errorTitle="Check rate" error="Enter a nonnegative amount within the visible input limits." promptTitle="Editable planning rate" prompt="Review the rate before relying on calculated costs." type="decimal" operator="between">
      <formula1>INDIRECT("Assumptions!$E$21")</formula1>
      <formula2>INDIRECT("Assumptions!$E$19")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Canopy Tree Service</dc:creator>
  <dc:title xmlns:dc="http://purl.org/dc/elements/1.1/">Tree Service Estimate Spreadsheet</dc:title>
  <dc:subject xmlns:dc="http://purl.org/dc/elements/1.1/">Tree-specific labor, equipment, disposal, cost, and quoted price estimates</dc:subject>
  <dcterms:created xmlns:dcterms="http://purl.org/dc/terms/" xmlns:xsi="http://www.w3.org/2001/XMLSchema-instance" xsi:type="dcterms:W3CDTF">2026-09-10T23:49:31Z</dcterms:created>
  <dcterms:modified xmlns:dcterms="http://purl.org/dc/terms/" xmlns:xsi="http://www.w3.org/2001/XMLSchema-instance" xsi:type="dcterms:W3CDTF">2026-09-10T23:49:31+00:00Z</dcterms:modified>
</cp:coreProperties>
</file>